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el\Documents\Vochozka dokumenty\Rozpočtování\Rozpočty\Rozpočty 2024\2024_2\Tábor - Krajinářské úpravy u Hrzána\Zadání\"/>
    </mc:Choice>
  </mc:AlternateContent>
  <bookViews>
    <workbookView xWindow="0" yWindow="0" windowWidth="19200" windowHeight="11445"/>
  </bookViews>
  <sheets>
    <sheet name="Rekapitulace stavby" sheetId="1" r:id="rId1"/>
    <sheet name="001 - Bourací práce, demo..." sheetId="2" r:id="rId2"/>
    <sheet name="002 - Zpevněné plochy" sheetId="3" r:id="rId3"/>
    <sheet name="301 - SO.01 - Přístřešek ..." sheetId="4" r:id="rId4"/>
    <sheet name="302 - SO.02 - Zábradlí" sheetId="5" r:id="rId5"/>
    <sheet name="303 - SO.03 - Dřevěné stu..." sheetId="6" r:id="rId6"/>
    <sheet name="304 - SO.04 - Stůl a sedátka" sheetId="7" r:id="rId7"/>
    <sheet name="305 - SO.05 - Půlkruhová ..." sheetId="8" r:id="rId8"/>
    <sheet name="004 - Odvodnění zpevněnýc..." sheetId="9" r:id="rId9"/>
    <sheet name="005 - Veřejné osvětlení, ..." sheetId="10" r:id="rId10"/>
    <sheet name="006 - Vegetace" sheetId="11" r:id="rId11"/>
    <sheet name="601 - Následná péče o vys..." sheetId="12" r:id="rId12"/>
    <sheet name="007 - Vedlejší náklady" sheetId="13" r:id="rId13"/>
    <sheet name="Pokyny pro vyplnění" sheetId="14" r:id="rId14"/>
  </sheets>
  <definedNames>
    <definedName name="_xlnm._FilterDatabase" localSheetId="1" hidden="1">'001 - Bourací práce, demo...'!$C$84:$K$220</definedName>
    <definedName name="_xlnm._FilterDatabase" localSheetId="2" hidden="1">'002 - Zpevněné plochy'!$C$85:$K$442</definedName>
    <definedName name="_xlnm._FilterDatabase" localSheetId="8" hidden="1">'004 - Odvodnění zpevněnýc...'!$C$86:$K$330</definedName>
    <definedName name="_xlnm._FilterDatabase" localSheetId="9" hidden="1">'005 - Veřejné osvětlení, ...'!$C$91:$K$193</definedName>
    <definedName name="_xlnm._FilterDatabase" localSheetId="10" hidden="1">'006 - Vegetace'!$C$99:$K$611</definedName>
    <definedName name="_xlnm._FilterDatabase" localSheetId="12" hidden="1">'007 - Vedlejší náklady'!$C$85:$K$144</definedName>
    <definedName name="_xlnm._FilterDatabase" localSheetId="3" hidden="1">'301 - SO.01 - Přístřešek ...'!$C$94:$K$378</definedName>
    <definedName name="_xlnm._FilterDatabase" localSheetId="4" hidden="1">'302 - SO.02 - Zábradlí'!$C$93:$K$328</definedName>
    <definedName name="_xlnm._FilterDatabase" localSheetId="5" hidden="1">'303 - SO.03 - Dřevěné stu...'!$C$93:$K$365</definedName>
    <definedName name="_xlnm._FilterDatabase" localSheetId="6" hidden="1">'304 - SO.04 - Stůl a sedátka'!$C$88:$K$187</definedName>
    <definedName name="_xlnm._FilterDatabase" localSheetId="7" hidden="1">'305 - SO.05 - Půlkruhová ...'!$C$93:$K$303</definedName>
    <definedName name="_xlnm._FilterDatabase" localSheetId="11" hidden="1">'601 - Následná péče o vys...'!$C$93:$K$303</definedName>
    <definedName name="_xlnm.Print_Titles" localSheetId="1">'001 - Bourací práce, demo...'!$84:$84</definedName>
    <definedName name="_xlnm.Print_Titles" localSheetId="2">'002 - Zpevněné plochy'!$85:$85</definedName>
    <definedName name="_xlnm.Print_Titles" localSheetId="8">'004 - Odvodnění zpevněnýc...'!$86:$86</definedName>
    <definedName name="_xlnm.Print_Titles" localSheetId="9">'005 - Veřejné osvětlení, ...'!$91:$91</definedName>
    <definedName name="_xlnm.Print_Titles" localSheetId="10">'006 - Vegetace'!$99:$99</definedName>
    <definedName name="_xlnm.Print_Titles" localSheetId="12">'007 - Vedlejší náklady'!$85:$85</definedName>
    <definedName name="_xlnm.Print_Titles" localSheetId="3">'301 - SO.01 - Přístřešek ...'!$94:$94</definedName>
    <definedName name="_xlnm.Print_Titles" localSheetId="4">'302 - SO.02 - Zábradlí'!$93:$93</definedName>
    <definedName name="_xlnm.Print_Titles" localSheetId="5">'303 - SO.03 - Dřevěné stu...'!$93:$93</definedName>
    <definedName name="_xlnm.Print_Titles" localSheetId="6">'304 - SO.04 - Stůl a sedátka'!$88:$88</definedName>
    <definedName name="_xlnm.Print_Titles" localSheetId="7">'305 - SO.05 - Půlkruhová ...'!$93:$93</definedName>
    <definedName name="_xlnm.Print_Titles" localSheetId="11">'601 - Následná péče o vys...'!$93:$93</definedName>
    <definedName name="_xlnm.Print_Titles" localSheetId="0">'Rekapitulace stavby'!$52:$52</definedName>
    <definedName name="_xlnm.Print_Area" localSheetId="1">'001 - Bourací práce, demo...'!$C$4:$J$39,'001 - Bourací práce, demo...'!$C$45:$J$66,'001 - Bourací práce, demo...'!$C$72:$K$220</definedName>
    <definedName name="_xlnm.Print_Area" localSheetId="2">'002 - Zpevněné plochy'!$C$4:$J$39,'002 - Zpevněné plochy'!$C$45:$J$67,'002 - Zpevněné plochy'!$C$73:$K$442</definedName>
    <definedName name="_xlnm.Print_Area" localSheetId="8">'004 - Odvodnění zpevněnýc...'!$C$4:$J$39,'004 - Odvodnění zpevněnýc...'!$C$45:$J$68,'004 - Odvodnění zpevněnýc...'!$C$74:$K$330</definedName>
    <definedName name="_xlnm.Print_Area" localSheetId="9">'005 - Veřejné osvětlení, ...'!$C$4:$J$39,'005 - Veřejné osvětlení, ...'!$C$45:$J$73,'005 - Veřejné osvětlení, ...'!$C$79:$K$193</definedName>
    <definedName name="_xlnm.Print_Area" localSheetId="10">'006 - Vegetace'!$C$4:$J$39,'006 - Vegetace'!$C$45:$J$81,'006 - Vegetace'!$C$87:$K$611</definedName>
    <definedName name="_xlnm.Print_Area" localSheetId="12">'007 - Vedlejší náklady'!$C$4:$J$39,'007 - Vedlejší náklady'!$C$45:$J$67,'007 - Vedlejší náklady'!$C$73:$K$144</definedName>
    <definedName name="_xlnm.Print_Area" localSheetId="3">'301 - SO.01 - Přístřešek ...'!$C$4:$J$41,'301 - SO.01 - Přístřešek ...'!$C$47:$J$74,'301 - SO.01 - Přístřešek ...'!$C$80:$K$378</definedName>
    <definedName name="_xlnm.Print_Area" localSheetId="4">'302 - SO.02 - Zábradlí'!$C$4:$J$41,'302 - SO.02 - Zábradlí'!$C$47:$J$73,'302 - SO.02 - Zábradlí'!$C$79:$K$328</definedName>
    <definedName name="_xlnm.Print_Area" localSheetId="5">'303 - SO.03 - Dřevěné stu...'!$C$4:$J$41,'303 - SO.03 - Dřevěné stu...'!$C$47:$J$73,'303 - SO.03 - Dřevěné stu...'!$C$79:$K$365</definedName>
    <definedName name="_xlnm.Print_Area" localSheetId="6">'304 - SO.04 - Stůl a sedátka'!$C$4:$J$41,'304 - SO.04 - Stůl a sedátka'!$C$47:$J$68,'304 - SO.04 - Stůl a sedátka'!$C$74:$K$187</definedName>
    <definedName name="_xlnm.Print_Area" localSheetId="7">'305 - SO.05 - Půlkruhová ...'!$C$4:$J$41,'305 - SO.05 - Půlkruhová ...'!$C$47:$J$73,'305 - SO.05 - Půlkruhová ...'!$C$79:$K$303</definedName>
    <definedName name="_xlnm.Print_Area" localSheetId="11">'601 - Následná péče o vys...'!$C$4:$J$41,'601 - Následná péče o vys...'!$C$47:$J$73,'601 - Následná péče o vys...'!$C$79:$K$303</definedName>
    <definedName name="_xlnm.Print_Area" localSheetId="1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stavby'!$C$42:$AQ$69</definedName>
  </definedNames>
  <calcPr calcId="152511"/>
</workbook>
</file>

<file path=xl/calcChain.xml><?xml version="1.0" encoding="utf-8"?>
<calcChain xmlns="http://schemas.openxmlformats.org/spreadsheetml/2006/main">
  <c r="J37" i="13" l="1"/>
  <c r="J36" i="13"/>
  <c r="AY68" i="1"/>
  <c r="J35" i="13"/>
  <c r="AX68" i="1" s="1"/>
  <c r="BI142" i="13"/>
  <c r="BH142" i="13"/>
  <c r="BG142" i="13"/>
  <c r="BF142" i="13"/>
  <c r="T142" i="13"/>
  <c r="T141" i="13" s="1"/>
  <c r="R142" i="13"/>
  <c r="R141" i="13" s="1"/>
  <c r="P142" i="13"/>
  <c r="P141" i="13"/>
  <c r="BI139" i="13"/>
  <c r="BH139" i="13"/>
  <c r="BG139" i="13"/>
  <c r="BF139" i="13"/>
  <c r="T139" i="13"/>
  <c r="R139" i="13"/>
  <c r="P139" i="13"/>
  <c r="BI133" i="13"/>
  <c r="BH133" i="13"/>
  <c r="BG133" i="13"/>
  <c r="BF133" i="13"/>
  <c r="T133" i="13"/>
  <c r="R133" i="13"/>
  <c r="P133" i="13"/>
  <c r="BI130" i="13"/>
  <c r="BH130" i="13"/>
  <c r="BG130" i="13"/>
  <c r="BF130" i="13"/>
  <c r="T130" i="13"/>
  <c r="R130" i="13"/>
  <c r="P130" i="13"/>
  <c r="BI126" i="13"/>
  <c r="BH126" i="13"/>
  <c r="BG126" i="13"/>
  <c r="BF126" i="13"/>
  <c r="T126" i="13"/>
  <c r="T125" i="13" s="1"/>
  <c r="R126" i="13"/>
  <c r="R125" i="13"/>
  <c r="P126" i="13"/>
  <c r="P125" i="13" s="1"/>
  <c r="BI122" i="13"/>
  <c r="BH122" i="13"/>
  <c r="BG122" i="13"/>
  <c r="BF122" i="13"/>
  <c r="T122" i="13"/>
  <c r="R122" i="13"/>
  <c r="P122" i="13"/>
  <c r="BI119" i="13"/>
  <c r="BH119" i="13"/>
  <c r="BG119" i="13"/>
  <c r="BF119" i="13"/>
  <c r="T119" i="13"/>
  <c r="R119" i="13"/>
  <c r="P119" i="13"/>
  <c r="BI116" i="13"/>
  <c r="BH116" i="13"/>
  <c r="BG116" i="13"/>
  <c r="BF116" i="13"/>
  <c r="T116" i="13"/>
  <c r="R116" i="13"/>
  <c r="P116" i="13"/>
  <c r="BI111" i="13"/>
  <c r="BH111" i="13"/>
  <c r="BG111" i="13"/>
  <c r="BF111" i="13"/>
  <c r="T111" i="13"/>
  <c r="R111" i="13"/>
  <c r="P111" i="13"/>
  <c r="BI107" i="13"/>
  <c r="BH107" i="13"/>
  <c r="BG107" i="13"/>
  <c r="BF107" i="13"/>
  <c r="T107" i="13"/>
  <c r="R107" i="13"/>
  <c r="P107" i="13"/>
  <c r="BI103" i="13"/>
  <c r="BH103" i="13"/>
  <c r="BG103" i="13"/>
  <c r="BF103" i="13"/>
  <c r="T103" i="13"/>
  <c r="R103" i="13"/>
  <c r="P103" i="13"/>
  <c r="BI98" i="13"/>
  <c r="BH98" i="13"/>
  <c r="BG98" i="13"/>
  <c r="BF98" i="13"/>
  <c r="T98" i="13"/>
  <c r="R98" i="13"/>
  <c r="P98" i="13"/>
  <c r="BI94" i="13"/>
  <c r="BH94" i="13"/>
  <c r="BG94" i="13"/>
  <c r="BF94" i="13"/>
  <c r="T94" i="13"/>
  <c r="R94" i="13"/>
  <c r="P94" i="13"/>
  <c r="BI89" i="13"/>
  <c r="BH89" i="13"/>
  <c r="BG89" i="13"/>
  <c r="BF89" i="13"/>
  <c r="T89" i="13"/>
  <c r="R89" i="13"/>
  <c r="P89" i="13"/>
  <c r="J83" i="13"/>
  <c r="J82" i="13"/>
  <c r="F82" i="13"/>
  <c r="F80" i="13"/>
  <c r="E78" i="13"/>
  <c r="J55" i="13"/>
  <c r="J54" i="13"/>
  <c r="F54" i="13"/>
  <c r="F52" i="13"/>
  <c r="E50" i="13"/>
  <c r="J18" i="13"/>
  <c r="E18" i="13"/>
  <c r="F55" i="13" s="1"/>
  <c r="J17" i="13"/>
  <c r="J12" i="13"/>
  <c r="J80" i="13" s="1"/>
  <c r="E7" i="13"/>
  <c r="E48" i="13" s="1"/>
  <c r="J39" i="12"/>
  <c r="J38" i="12"/>
  <c r="AY67" i="1" s="1"/>
  <c r="J37" i="12"/>
  <c r="AX67" i="1"/>
  <c r="BI300" i="12"/>
  <c r="BH300" i="12"/>
  <c r="BG300" i="12"/>
  <c r="BF300" i="12"/>
  <c r="T300" i="12"/>
  <c r="R300" i="12"/>
  <c r="P300" i="12"/>
  <c r="BI293" i="12"/>
  <c r="BH293" i="12"/>
  <c r="BG293" i="12"/>
  <c r="BF293" i="12"/>
  <c r="T293" i="12"/>
  <c r="R293" i="12"/>
  <c r="P293" i="12"/>
  <c r="BI289" i="12"/>
  <c r="BH289" i="12"/>
  <c r="BG289" i="12"/>
  <c r="BF289" i="12"/>
  <c r="T289" i="12"/>
  <c r="R289" i="12"/>
  <c r="P289" i="12"/>
  <c r="BI285" i="12"/>
  <c r="BH285" i="12"/>
  <c r="BG285" i="12"/>
  <c r="BF285" i="12"/>
  <c r="T285" i="12"/>
  <c r="R285" i="12"/>
  <c r="P285" i="12"/>
  <c r="BI279" i="12"/>
  <c r="BH279" i="12"/>
  <c r="BG279" i="12"/>
  <c r="BF279" i="12"/>
  <c r="T279" i="12"/>
  <c r="T278" i="12" s="1"/>
  <c r="R279" i="12"/>
  <c r="R278" i="12"/>
  <c r="P279" i="12"/>
  <c r="P278" i="12" s="1"/>
  <c r="BI273" i="12"/>
  <c r="BH273" i="12"/>
  <c r="BG273" i="12"/>
  <c r="BF273" i="12"/>
  <c r="T273" i="12"/>
  <c r="R273" i="12"/>
  <c r="P273" i="12"/>
  <c r="BI267" i="12"/>
  <c r="BH267" i="12"/>
  <c r="BG267" i="12"/>
  <c r="BF267" i="12"/>
  <c r="T267" i="12"/>
  <c r="R267" i="12"/>
  <c r="P267" i="12"/>
  <c r="BI261" i="12"/>
  <c r="BH261" i="12"/>
  <c r="BG261" i="12"/>
  <c r="BF261" i="12"/>
  <c r="T261" i="12"/>
  <c r="R261" i="12"/>
  <c r="P261" i="12"/>
  <c r="BI255" i="12"/>
  <c r="BH255" i="12"/>
  <c r="BG255" i="12"/>
  <c r="BF255" i="12"/>
  <c r="T255" i="12"/>
  <c r="R255" i="12"/>
  <c r="P255" i="12"/>
  <c r="BI247" i="12"/>
  <c r="BH247" i="12"/>
  <c r="BG247" i="12"/>
  <c r="BF247" i="12"/>
  <c r="T247" i="12"/>
  <c r="R247" i="12"/>
  <c r="P247" i="12"/>
  <c r="BI241" i="12"/>
  <c r="BH241" i="12"/>
  <c r="BG241" i="12"/>
  <c r="BF241" i="12"/>
  <c r="T241" i="12"/>
  <c r="R241" i="12"/>
  <c r="P241" i="12"/>
  <c r="BI235" i="12"/>
  <c r="BH235" i="12"/>
  <c r="BG235" i="12"/>
  <c r="BF235" i="12"/>
  <c r="T235" i="12"/>
  <c r="R235" i="12"/>
  <c r="P235" i="12"/>
  <c r="BI230" i="12"/>
  <c r="BH230" i="12"/>
  <c r="BG230" i="12"/>
  <c r="BF230" i="12"/>
  <c r="T230" i="12"/>
  <c r="R230" i="12"/>
  <c r="P230" i="12"/>
  <c r="BI221" i="12"/>
  <c r="BH221" i="12"/>
  <c r="BG221" i="12"/>
  <c r="BF221" i="12"/>
  <c r="T221" i="12"/>
  <c r="R221" i="12"/>
  <c r="P221" i="12"/>
  <c r="BI215" i="12"/>
  <c r="BH215" i="12"/>
  <c r="BG215" i="12"/>
  <c r="BF215" i="12"/>
  <c r="T215" i="12"/>
  <c r="R215" i="12"/>
  <c r="P215" i="12"/>
  <c r="BI209" i="12"/>
  <c r="BH209" i="12"/>
  <c r="BG209" i="12"/>
  <c r="BF209" i="12"/>
  <c r="T209" i="12"/>
  <c r="R209" i="12"/>
  <c r="P209" i="12"/>
  <c r="BI203" i="12"/>
  <c r="BH203" i="12"/>
  <c r="BG203" i="12"/>
  <c r="BF203" i="12"/>
  <c r="T203" i="12"/>
  <c r="R203" i="12"/>
  <c r="P203" i="12"/>
  <c r="BI195" i="12"/>
  <c r="BH195" i="12"/>
  <c r="BG195" i="12"/>
  <c r="BF195" i="12"/>
  <c r="T195" i="12"/>
  <c r="R195" i="12"/>
  <c r="P195" i="12"/>
  <c r="BI190" i="12"/>
  <c r="BH190" i="12"/>
  <c r="BG190" i="12"/>
  <c r="BF190" i="12"/>
  <c r="T190" i="12"/>
  <c r="R190" i="12"/>
  <c r="P190" i="12"/>
  <c r="BI184" i="12"/>
  <c r="BH184" i="12"/>
  <c r="BG184" i="12"/>
  <c r="BF184" i="12"/>
  <c r="T184" i="12"/>
  <c r="R184" i="12"/>
  <c r="P184" i="12"/>
  <c r="BI179" i="12"/>
  <c r="BH179" i="12"/>
  <c r="BG179" i="12"/>
  <c r="BF179" i="12"/>
  <c r="T179" i="12"/>
  <c r="R179" i="12"/>
  <c r="P179" i="12"/>
  <c r="BI173" i="12"/>
  <c r="BH173" i="12"/>
  <c r="BG173" i="12"/>
  <c r="BF173" i="12"/>
  <c r="T173" i="12"/>
  <c r="R173" i="12"/>
  <c r="P173" i="12"/>
  <c r="BI168" i="12"/>
  <c r="BH168" i="12"/>
  <c r="BG168" i="12"/>
  <c r="BF168" i="12"/>
  <c r="T168" i="12"/>
  <c r="R168" i="12"/>
  <c r="P168" i="12"/>
  <c r="BI163" i="12"/>
  <c r="BH163" i="12"/>
  <c r="BG163" i="12"/>
  <c r="BF163" i="12"/>
  <c r="T163" i="12"/>
  <c r="R163" i="12"/>
  <c r="P163" i="12"/>
  <c r="BI157" i="12"/>
  <c r="BH157" i="12"/>
  <c r="BG157" i="12"/>
  <c r="BF157" i="12"/>
  <c r="T157" i="12"/>
  <c r="R157" i="12"/>
  <c r="P157" i="12"/>
  <c r="BI151" i="12"/>
  <c r="BH151" i="12"/>
  <c r="BG151" i="12"/>
  <c r="BF151" i="12"/>
  <c r="T151" i="12"/>
  <c r="R151" i="12"/>
  <c r="P151" i="12"/>
  <c r="BI145" i="12"/>
  <c r="BH145" i="12"/>
  <c r="BG145" i="12"/>
  <c r="BF145" i="12"/>
  <c r="T145" i="12"/>
  <c r="R145" i="12"/>
  <c r="P145" i="12"/>
  <c r="BI139" i="12"/>
  <c r="BH139" i="12"/>
  <c r="BG139" i="12"/>
  <c r="BF139" i="12"/>
  <c r="T139" i="12"/>
  <c r="R139" i="12"/>
  <c r="P139" i="12"/>
  <c r="BI133" i="12"/>
  <c r="BH133" i="12"/>
  <c r="BG133" i="12"/>
  <c r="BF133" i="12"/>
  <c r="T133" i="12"/>
  <c r="R133" i="12"/>
  <c r="P133" i="12"/>
  <c r="BI128" i="12"/>
  <c r="BH128" i="12"/>
  <c r="BG128" i="12"/>
  <c r="BF128" i="12"/>
  <c r="T128" i="12"/>
  <c r="R128" i="12"/>
  <c r="P128" i="12"/>
  <c r="BI122" i="12"/>
  <c r="BH122" i="12"/>
  <c r="BG122" i="12"/>
  <c r="BF122" i="12"/>
  <c r="T122" i="12"/>
  <c r="R122" i="12"/>
  <c r="P122" i="12"/>
  <c r="BI116" i="12"/>
  <c r="BH116" i="12"/>
  <c r="BG116" i="12"/>
  <c r="BF116" i="12"/>
  <c r="T116" i="12"/>
  <c r="R116" i="12"/>
  <c r="P116" i="12"/>
  <c r="BI110" i="12"/>
  <c r="BH110" i="12"/>
  <c r="BG110" i="12"/>
  <c r="BF110" i="12"/>
  <c r="T110" i="12"/>
  <c r="R110" i="12"/>
  <c r="P110" i="12"/>
  <c r="BI104" i="12"/>
  <c r="BH104" i="12"/>
  <c r="BG104" i="12"/>
  <c r="BF104" i="12"/>
  <c r="T104" i="12"/>
  <c r="R104" i="12"/>
  <c r="P104" i="12"/>
  <c r="BI98" i="12"/>
  <c r="BH98" i="12"/>
  <c r="BG98" i="12"/>
  <c r="BF98" i="12"/>
  <c r="T98" i="12"/>
  <c r="T97" i="12" s="1"/>
  <c r="R98" i="12"/>
  <c r="R97" i="12" s="1"/>
  <c r="P98" i="12"/>
  <c r="P97" i="12"/>
  <c r="J91" i="12"/>
  <c r="J90" i="12"/>
  <c r="F90" i="12"/>
  <c r="F88" i="12"/>
  <c r="E86" i="12"/>
  <c r="J59" i="12"/>
  <c r="J58" i="12"/>
  <c r="F58" i="12"/>
  <c r="F56" i="12"/>
  <c r="E54" i="12"/>
  <c r="J20" i="12"/>
  <c r="E20" i="12"/>
  <c r="F91" i="12"/>
  <c r="J19" i="12"/>
  <c r="J14" i="12"/>
  <c r="J56" i="12" s="1"/>
  <c r="E7" i="12"/>
  <c r="E82" i="12" s="1"/>
  <c r="J37" i="11"/>
  <c r="J36" i="11"/>
  <c r="AY66" i="1"/>
  <c r="J35" i="11"/>
  <c r="AX66" i="1" s="1"/>
  <c r="BI603" i="11"/>
  <c r="BH603" i="11"/>
  <c r="BG603" i="11"/>
  <c r="BF603" i="11"/>
  <c r="T603" i="11"/>
  <c r="R603" i="11"/>
  <c r="P603" i="11"/>
  <c r="BI599" i="11"/>
  <c r="BH599" i="11"/>
  <c r="BG599" i="11"/>
  <c r="BF599" i="11"/>
  <c r="T599" i="11"/>
  <c r="R599" i="11"/>
  <c r="P599" i="11"/>
  <c r="BI595" i="11"/>
  <c r="BH595" i="11"/>
  <c r="BG595" i="11"/>
  <c r="BF595" i="11"/>
  <c r="T595" i="11"/>
  <c r="R595" i="11"/>
  <c r="P595" i="11"/>
  <c r="BI591" i="11"/>
  <c r="BH591" i="11"/>
  <c r="BG591" i="11"/>
  <c r="BF591" i="11"/>
  <c r="T591" i="11"/>
  <c r="R591" i="11"/>
  <c r="P591" i="11"/>
  <c r="BI587" i="11"/>
  <c r="BH587" i="11"/>
  <c r="BG587" i="11"/>
  <c r="BF587" i="11"/>
  <c r="T587" i="11"/>
  <c r="R587" i="11"/>
  <c r="P587" i="11"/>
  <c r="BI583" i="11"/>
  <c r="BH583" i="11"/>
  <c r="BG583" i="11"/>
  <c r="BF583" i="11"/>
  <c r="T583" i="11"/>
  <c r="R583" i="11"/>
  <c r="P583" i="11"/>
  <c r="BI579" i="11"/>
  <c r="BH579" i="11"/>
  <c r="BG579" i="11"/>
  <c r="BF579" i="11"/>
  <c r="T579" i="11"/>
  <c r="R579" i="11"/>
  <c r="P579" i="11"/>
  <c r="BI575" i="11"/>
  <c r="BH575" i="11"/>
  <c r="BG575" i="11"/>
  <c r="BF575" i="11"/>
  <c r="T575" i="11"/>
  <c r="R575" i="11"/>
  <c r="P575" i="11"/>
  <c r="BI572" i="11"/>
  <c r="BH572" i="11"/>
  <c r="BG572" i="11"/>
  <c r="BF572" i="11"/>
  <c r="T572" i="11"/>
  <c r="R572" i="11"/>
  <c r="P572" i="11"/>
  <c r="BI569" i="11"/>
  <c r="BH569" i="11"/>
  <c r="BG569" i="11"/>
  <c r="BF569" i="11"/>
  <c r="T569" i="11"/>
  <c r="R569" i="11"/>
  <c r="P569" i="11"/>
  <c r="BI565" i="11"/>
  <c r="BH565" i="11"/>
  <c r="BG565" i="11"/>
  <c r="BF565" i="11"/>
  <c r="T565" i="11"/>
  <c r="R565" i="11"/>
  <c r="P565" i="11"/>
  <c r="BI561" i="11"/>
  <c r="BH561" i="11"/>
  <c r="BG561" i="11"/>
  <c r="BF561" i="11"/>
  <c r="T561" i="11"/>
  <c r="R561" i="11"/>
  <c r="P561" i="11"/>
  <c r="BI558" i="11"/>
  <c r="BH558" i="11"/>
  <c r="BG558" i="11"/>
  <c r="BF558" i="11"/>
  <c r="T558" i="11"/>
  <c r="R558" i="11"/>
  <c r="P558" i="11"/>
  <c r="BI554" i="11"/>
  <c r="BH554" i="11"/>
  <c r="BG554" i="11"/>
  <c r="BF554" i="11"/>
  <c r="T554" i="11"/>
  <c r="R554" i="11"/>
  <c r="P554" i="11"/>
  <c r="BI550" i="11"/>
  <c r="BH550" i="11"/>
  <c r="BG550" i="11"/>
  <c r="BF550" i="11"/>
  <c r="T550" i="11"/>
  <c r="R550" i="11"/>
  <c r="P550" i="11"/>
  <c r="BI546" i="11"/>
  <c r="BH546" i="11"/>
  <c r="BG546" i="11"/>
  <c r="BF546" i="11"/>
  <c r="T546" i="11"/>
  <c r="R546" i="11"/>
  <c r="P546" i="11"/>
  <c r="BI543" i="11"/>
  <c r="BH543" i="11"/>
  <c r="BG543" i="11"/>
  <c r="BF543" i="11"/>
  <c r="T543" i="11"/>
  <c r="R543" i="11"/>
  <c r="P543" i="11"/>
  <c r="BI540" i="11"/>
  <c r="BH540" i="11"/>
  <c r="BG540" i="11"/>
  <c r="BF540" i="11"/>
  <c r="T540" i="11"/>
  <c r="R540" i="11"/>
  <c r="P540" i="11"/>
  <c r="BI537" i="11"/>
  <c r="BH537" i="11"/>
  <c r="BG537" i="11"/>
  <c r="BF537" i="11"/>
  <c r="T537" i="11"/>
  <c r="R537" i="11"/>
  <c r="P537" i="11"/>
  <c r="BI534" i="11"/>
  <c r="BH534" i="11"/>
  <c r="BG534" i="11"/>
  <c r="BF534" i="11"/>
  <c r="T534" i="11"/>
  <c r="R534" i="11"/>
  <c r="P534" i="11"/>
  <c r="BI530" i="11"/>
  <c r="BH530" i="11"/>
  <c r="BG530" i="11"/>
  <c r="BF530" i="11"/>
  <c r="T530" i="11"/>
  <c r="R530" i="11"/>
  <c r="P530" i="11"/>
  <c r="BI527" i="11"/>
  <c r="BH527" i="11"/>
  <c r="BG527" i="11"/>
  <c r="BF527" i="11"/>
  <c r="T527" i="11"/>
  <c r="R527" i="11"/>
  <c r="P527" i="11"/>
  <c r="BI524" i="11"/>
  <c r="BH524" i="11"/>
  <c r="BG524" i="11"/>
  <c r="BF524" i="11"/>
  <c r="T524" i="11"/>
  <c r="R524" i="11"/>
  <c r="P524" i="11"/>
  <c r="BI521" i="11"/>
  <c r="BH521" i="11"/>
  <c r="BG521" i="11"/>
  <c r="BF521" i="11"/>
  <c r="T521" i="11"/>
  <c r="R521" i="11"/>
  <c r="P521" i="11"/>
  <c r="BI518" i="11"/>
  <c r="BH518" i="11"/>
  <c r="BG518" i="11"/>
  <c r="BF518" i="11"/>
  <c r="T518" i="11"/>
  <c r="R518" i="11"/>
  <c r="P518" i="11"/>
  <c r="BI515" i="11"/>
  <c r="BH515" i="11"/>
  <c r="BG515" i="11"/>
  <c r="BF515" i="11"/>
  <c r="T515" i="11"/>
  <c r="R515" i="11"/>
  <c r="P515" i="11"/>
  <c r="BI512" i="11"/>
  <c r="BH512" i="11"/>
  <c r="BG512" i="11"/>
  <c r="BF512" i="11"/>
  <c r="T512" i="11"/>
  <c r="R512" i="11"/>
  <c r="P512" i="11"/>
  <c r="BI508" i="11"/>
  <c r="BH508" i="11"/>
  <c r="BG508" i="11"/>
  <c r="BF508" i="11"/>
  <c r="T508" i="11"/>
  <c r="R508" i="11"/>
  <c r="P508" i="11"/>
  <c r="BI505" i="11"/>
  <c r="BH505" i="11"/>
  <c r="BG505" i="11"/>
  <c r="BF505" i="11"/>
  <c r="T505" i="11"/>
  <c r="R505" i="11"/>
  <c r="P505" i="11"/>
  <c r="BI501" i="11"/>
  <c r="BH501" i="11"/>
  <c r="BG501" i="11"/>
  <c r="BF501" i="11"/>
  <c r="T501" i="11"/>
  <c r="T500" i="11"/>
  <c r="R501" i="11"/>
  <c r="R500" i="11" s="1"/>
  <c r="P501" i="11"/>
  <c r="P500" i="11"/>
  <c r="BI497" i="11"/>
  <c r="BH497" i="11"/>
  <c r="BG497" i="11"/>
  <c r="BF497" i="11"/>
  <c r="T497" i="11"/>
  <c r="R497" i="11"/>
  <c r="P497" i="11"/>
  <c r="BI494" i="11"/>
  <c r="BH494" i="11"/>
  <c r="BG494" i="11"/>
  <c r="BF494" i="11"/>
  <c r="T494" i="11"/>
  <c r="R494" i="11"/>
  <c r="P494" i="11"/>
  <c r="BI487" i="11"/>
  <c r="BH487" i="11"/>
  <c r="BG487" i="11"/>
  <c r="BF487" i="11"/>
  <c r="T487" i="11"/>
  <c r="T486" i="11"/>
  <c r="R487" i="11"/>
  <c r="R486" i="11" s="1"/>
  <c r="P487" i="11"/>
  <c r="P486" i="11"/>
  <c r="BI481" i="11"/>
  <c r="BH481" i="11"/>
  <c r="BG481" i="11"/>
  <c r="BF481" i="11"/>
  <c r="T481" i="11"/>
  <c r="R481" i="11"/>
  <c r="P481" i="11"/>
  <c r="BI476" i="11"/>
  <c r="BH476" i="11"/>
  <c r="BG476" i="11"/>
  <c r="BF476" i="11"/>
  <c r="T476" i="11"/>
  <c r="R476" i="11"/>
  <c r="P476" i="11"/>
  <c r="BI473" i="11"/>
  <c r="BH473" i="11"/>
  <c r="BG473" i="11"/>
  <c r="BF473" i="11"/>
  <c r="T473" i="11"/>
  <c r="R473" i="11"/>
  <c r="P473" i="11"/>
  <c r="BI467" i="11"/>
  <c r="BH467" i="11"/>
  <c r="BG467" i="11"/>
  <c r="BF467" i="11"/>
  <c r="T467" i="11"/>
  <c r="R467" i="11"/>
  <c r="P467" i="11"/>
  <c r="BI464" i="11"/>
  <c r="BH464" i="11"/>
  <c r="BG464" i="11"/>
  <c r="BF464" i="11"/>
  <c r="T464" i="11"/>
  <c r="R464" i="11"/>
  <c r="P464" i="11"/>
  <c r="BI461" i="11"/>
  <c r="BH461" i="11"/>
  <c r="BG461" i="11"/>
  <c r="BF461" i="11"/>
  <c r="T461" i="11"/>
  <c r="R461" i="11"/>
  <c r="P461" i="11"/>
  <c r="BI458" i="11"/>
  <c r="BH458" i="11"/>
  <c r="BG458" i="11"/>
  <c r="BF458" i="11"/>
  <c r="T458" i="11"/>
  <c r="R458" i="11"/>
  <c r="P458" i="11"/>
  <c r="BI453" i="11"/>
  <c r="BH453" i="11"/>
  <c r="BG453" i="11"/>
  <c r="BF453" i="11"/>
  <c r="T453" i="11"/>
  <c r="R453" i="11"/>
  <c r="P453" i="11"/>
  <c r="BI449" i="11"/>
  <c r="BH449" i="11"/>
  <c r="BG449" i="11"/>
  <c r="BF449" i="11"/>
  <c r="T449" i="11"/>
  <c r="R449" i="11"/>
  <c r="P449" i="11"/>
  <c r="BI444" i="11"/>
  <c r="BH444" i="11"/>
  <c r="BG444" i="11"/>
  <c r="BF444" i="11"/>
  <c r="T444" i="11"/>
  <c r="R444" i="11"/>
  <c r="P444" i="11"/>
  <c r="BI439" i="11"/>
  <c r="BH439" i="11"/>
  <c r="BG439" i="11"/>
  <c r="BF439" i="11"/>
  <c r="T439" i="11"/>
  <c r="R439" i="11"/>
  <c r="P439" i="11"/>
  <c r="BI434" i="11"/>
  <c r="BH434" i="11"/>
  <c r="BG434" i="11"/>
  <c r="BF434" i="11"/>
  <c r="T434" i="11"/>
  <c r="R434" i="11"/>
  <c r="P434" i="11"/>
  <c r="BI429" i="11"/>
  <c r="BH429" i="11"/>
  <c r="BG429" i="11"/>
  <c r="BF429" i="11"/>
  <c r="T429" i="11"/>
  <c r="R429" i="11"/>
  <c r="P429" i="11"/>
  <c r="BI420" i="11"/>
  <c r="BH420" i="11"/>
  <c r="BG420" i="11"/>
  <c r="BF420" i="11"/>
  <c r="T420" i="11"/>
  <c r="T419" i="11"/>
  <c r="R420" i="11"/>
  <c r="R419" i="11" s="1"/>
  <c r="P420" i="11"/>
  <c r="P419" i="11"/>
  <c r="BI415" i="11"/>
  <c r="BH415" i="11"/>
  <c r="BG415" i="11"/>
  <c r="BF415" i="11"/>
  <c r="T415" i="11"/>
  <c r="R415" i="11"/>
  <c r="P415" i="11"/>
  <c r="BI410" i="11"/>
  <c r="BH410" i="11"/>
  <c r="BG410" i="11"/>
  <c r="BF410" i="11"/>
  <c r="T410" i="11"/>
  <c r="R410" i="11"/>
  <c r="P410" i="11"/>
  <c r="BI405" i="11"/>
  <c r="BH405" i="11"/>
  <c r="BG405" i="11"/>
  <c r="BF405" i="11"/>
  <c r="T405" i="11"/>
  <c r="R405" i="11"/>
  <c r="P405" i="11"/>
  <c r="BI400" i="11"/>
  <c r="BH400" i="11"/>
  <c r="BG400" i="11"/>
  <c r="BF400" i="11"/>
  <c r="T400" i="11"/>
  <c r="R400" i="11"/>
  <c r="P400" i="11"/>
  <c r="BI395" i="11"/>
  <c r="BH395" i="11"/>
  <c r="BG395" i="11"/>
  <c r="BF395" i="11"/>
  <c r="T395" i="11"/>
  <c r="R395" i="11"/>
  <c r="P395" i="11"/>
  <c r="BI391" i="11"/>
  <c r="BH391" i="11"/>
  <c r="BG391" i="11"/>
  <c r="BF391" i="11"/>
  <c r="T391" i="11"/>
  <c r="R391" i="11"/>
  <c r="P391" i="11"/>
  <c r="BI386" i="11"/>
  <c r="BH386" i="11"/>
  <c r="BG386" i="11"/>
  <c r="BF386" i="11"/>
  <c r="T386" i="11"/>
  <c r="R386" i="11"/>
  <c r="P386" i="11"/>
  <c r="BI381" i="11"/>
  <c r="BH381" i="11"/>
  <c r="BG381" i="11"/>
  <c r="BF381" i="11"/>
  <c r="T381" i="11"/>
  <c r="R381" i="11"/>
  <c r="P381" i="11"/>
  <c r="BI376" i="11"/>
  <c r="BH376" i="11"/>
  <c r="BG376" i="11"/>
  <c r="BF376" i="11"/>
  <c r="T376" i="11"/>
  <c r="R376" i="11"/>
  <c r="P376" i="11"/>
  <c r="BI371" i="11"/>
  <c r="BH371" i="11"/>
  <c r="BG371" i="11"/>
  <c r="BF371" i="11"/>
  <c r="T371" i="11"/>
  <c r="R371" i="11"/>
  <c r="P371" i="11"/>
  <c r="BI366" i="11"/>
  <c r="BH366" i="11"/>
  <c r="BG366" i="11"/>
  <c r="BF366" i="11"/>
  <c r="T366" i="11"/>
  <c r="R366" i="11"/>
  <c r="P366" i="11"/>
  <c r="BI361" i="11"/>
  <c r="BH361" i="11"/>
  <c r="BG361" i="11"/>
  <c r="BF361" i="11"/>
  <c r="T361" i="11"/>
  <c r="R361" i="11"/>
  <c r="P361" i="11"/>
  <c r="BI357" i="11"/>
  <c r="BH357" i="11"/>
  <c r="BG357" i="11"/>
  <c r="BF357" i="11"/>
  <c r="T357" i="11"/>
  <c r="R357" i="11"/>
  <c r="P357" i="11"/>
  <c r="BI352" i="11"/>
  <c r="BH352" i="11"/>
  <c r="BG352" i="11"/>
  <c r="BF352" i="11"/>
  <c r="T352" i="11"/>
  <c r="R352" i="11"/>
  <c r="P352" i="11"/>
  <c r="BI346" i="11"/>
  <c r="BH346" i="11"/>
  <c r="BG346" i="11"/>
  <c r="BF346" i="11"/>
  <c r="T346" i="11"/>
  <c r="R346" i="11"/>
  <c r="P346" i="11"/>
  <c r="BI338" i="11"/>
  <c r="BH338" i="11"/>
  <c r="BG338" i="11"/>
  <c r="BF338" i="11"/>
  <c r="T338" i="11"/>
  <c r="R338" i="11"/>
  <c r="P338" i="11"/>
  <c r="BI333" i="11"/>
  <c r="BH333" i="11"/>
  <c r="BG333" i="11"/>
  <c r="BF333" i="11"/>
  <c r="T333" i="11"/>
  <c r="R333" i="11"/>
  <c r="P333" i="11"/>
  <c r="BI329" i="11"/>
  <c r="BH329" i="11"/>
  <c r="BG329" i="11"/>
  <c r="BF329" i="11"/>
  <c r="T329" i="11"/>
  <c r="R329" i="11"/>
  <c r="P329" i="11"/>
  <c r="BI324" i="11"/>
  <c r="BH324" i="11"/>
  <c r="BG324" i="11"/>
  <c r="BF324" i="11"/>
  <c r="T324" i="11"/>
  <c r="R324" i="11"/>
  <c r="P324" i="11"/>
  <c r="BI319" i="11"/>
  <c r="BH319" i="11"/>
  <c r="BG319" i="11"/>
  <c r="BF319" i="11"/>
  <c r="T319" i="11"/>
  <c r="R319" i="11"/>
  <c r="P319" i="11"/>
  <c r="BI316" i="11"/>
  <c r="BH316" i="11"/>
  <c r="BG316" i="11"/>
  <c r="BF316" i="11"/>
  <c r="T316" i="11"/>
  <c r="R316" i="11"/>
  <c r="P316" i="11"/>
  <c r="BI313" i="11"/>
  <c r="BH313" i="11"/>
  <c r="BG313" i="11"/>
  <c r="BF313" i="11"/>
  <c r="T313" i="11"/>
  <c r="R313" i="11"/>
  <c r="P313" i="11"/>
  <c r="BI309" i="11"/>
  <c r="BH309" i="11"/>
  <c r="BG309" i="11"/>
  <c r="BF309" i="11"/>
  <c r="T309" i="11"/>
  <c r="R309" i="11"/>
  <c r="P309" i="11"/>
  <c r="BI304" i="11"/>
  <c r="BH304" i="11"/>
  <c r="BG304" i="11"/>
  <c r="BF304" i="11"/>
  <c r="T304" i="11"/>
  <c r="R304" i="11"/>
  <c r="P304" i="11"/>
  <c r="BI300" i="11"/>
  <c r="BH300" i="11"/>
  <c r="BG300" i="11"/>
  <c r="BF300" i="11"/>
  <c r="T300" i="11"/>
  <c r="R300" i="11"/>
  <c r="P300" i="11"/>
  <c r="BI295" i="11"/>
  <c r="BH295" i="11"/>
  <c r="BG295" i="11"/>
  <c r="BF295" i="11"/>
  <c r="T295" i="11"/>
  <c r="R295" i="11"/>
  <c r="P295" i="11"/>
  <c r="BI290" i="11"/>
  <c r="BH290" i="11"/>
  <c r="BG290" i="11"/>
  <c r="BF290" i="11"/>
  <c r="T290" i="11"/>
  <c r="R290" i="11"/>
  <c r="P290" i="11"/>
  <c r="BI285" i="11"/>
  <c r="BH285" i="11"/>
  <c r="BG285" i="11"/>
  <c r="BF285" i="11"/>
  <c r="T285" i="11"/>
  <c r="R285" i="11"/>
  <c r="P285" i="11"/>
  <c r="BI280" i="11"/>
  <c r="BH280" i="11"/>
  <c r="BG280" i="11"/>
  <c r="BF280" i="11"/>
  <c r="T280" i="11"/>
  <c r="R280" i="11"/>
  <c r="P280" i="11"/>
  <c r="BI277" i="11"/>
  <c r="BH277" i="11"/>
  <c r="BG277" i="11"/>
  <c r="BF277" i="11"/>
  <c r="T277" i="11"/>
  <c r="R277" i="11"/>
  <c r="P277" i="11"/>
  <c r="BI273" i="11"/>
  <c r="BH273" i="11"/>
  <c r="BG273" i="11"/>
  <c r="BF273" i="11"/>
  <c r="T273" i="11"/>
  <c r="R273" i="11"/>
  <c r="P273" i="11"/>
  <c r="BI262" i="11"/>
  <c r="BH262" i="11"/>
  <c r="BG262" i="11"/>
  <c r="BF262" i="11"/>
  <c r="T262" i="11"/>
  <c r="R262" i="11"/>
  <c r="P262" i="11"/>
  <c r="BI253" i="11"/>
  <c r="BH253" i="11"/>
  <c r="BG253" i="11"/>
  <c r="BF253" i="11"/>
  <c r="T253" i="11"/>
  <c r="R253" i="11"/>
  <c r="P253" i="11"/>
  <c r="BI245" i="11"/>
  <c r="BH245" i="11"/>
  <c r="BG245" i="11"/>
  <c r="BF245" i="11"/>
  <c r="T245" i="11"/>
  <c r="R245" i="11"/>
  <c r="P245" i="11"/>
  <c r="BI239" i="11"/>
  <c r="BH239" i="11"/>
  <c r="BG239" i="11"/>
  <c r="BF239" i="11"/>
  <c r="T239" i="11"/>
  <c r="R239" i="11"/>
  <c r="P239" i="11"/>
  <c r="BI230" i="11"/>
  <c r="BH230" i="11"/>
  <c r="BG230" i="11"/>
  <c r="BF230" i="11"/>
  <c r="T230" i="11"/>
  <c r="R230" i="11"/>
  <c r="P230" i="11"/>
  <c r="BI216" i="11"/>
  <c r="BH216" i="11"/>
  <c r="BG216" i="11"/>
  <c r="BF216" i="11"/>
  <c r="T216" i="11"/>
  <c r="R216" i="11"/>
  <c r="P216" i="11"/>
  <c r="BI211" i="11"/>
  <c r="BH211" i="11"/>
  <c r="BG211" i="11"/>
  <c r="BF211" i="11"/>
  <c r="T211" i="11"/>
  <c r="R211" i="11"/>
  <c r="P211" i="11"/>
  <c r="BI206" i="11"/>
  <c r="BH206" i="11"/>
  <c r="BG206" i="11"/>
  <c r="BF206" i="11"/>
  <c r="T206" i="11"/>
  <c r="R206" i="11"/>
  <c r="P206" i="11"/>
  <c r="BI200" i="11"/>
  <c r="BH200" i="11"/>
  <c r="BG200" i="11"/>
  <c r="BF200" i="11"/>
  <c r="T200" i="11"/>
  <c r="R200" i="11"/>
  <c r="P200" i="11"/>
  <c r="BI195" i="11"/>
  <c r="BH195" i="11"/>
  <c r="BG195" i="11"/>
  <c r="BF195" i="11"/>
  <c r="T195" i="11"/>
  <c r="R195" i="11"/>
  <c r="P195" i="11"/>
  <c r="BI187" i="11"/>
  <c r="BH187" i="11"/>
  <c r="BG187" i="11"/>
  <c r="BF187" i="11"/>
  <c r="T187" i="11"/>
  <c r="R187" i="11"/>
  <c r="P187" i="11"/>
  <c r="BI179" i="11"/>
  <c r="BH179" i="11"/>
  <c r="BG179" i="11"/>
  <c r="BF179" i="11"/>
  <c r="T179" i="11"/>
  <c r="R179" i="11"/>
  <c r="P179" i="11"/>
  <c r="BI175" i="11"/>
  <c r="BH175" i="11"/>
  <c r="BG175" i="11"/>
  <c r="BF175" i="11"/>
  <c r="T175" i="11"/>
  <c r="R175" i="11"/>
  <c r="P175" i="11"/>
  <c r="BI169" i="11"/>
  <c r="BH169" i="11"/>
  <c r="BG169" i="11"/>
  <c r="BF169" i="11"/>
  <c r="T169" i="11"/>
  <c r="R169" i="11"/>
  <c r="P169" i="11"/>
  <c r="BI164" i="11"/>
  <c r="BH164" i="11"/>
  <c r="BG164" i="11"/>
  <c r="BF164" i="11"/>
  <c r="T164" i="11"/>
  <c r="R164" i="11"/>
  <c r="P164" i="11"/>
  <c r="BI158" i="11"/>
  <c r="BH158" i="11"/>
  <c r="BG158" i="11"/>
  <c r="BF158" i="11"/>
  <c r="T158" i="11"/>
  <c r="R158" i="11"/>
  <c r="P158" i="11"/>
  <c r="BI149" i="11"/>
  <c r="BH149" i="11"/>
  <c r="BG149" i="11"/>
  <c r="BF149" i="11"/>
  <c r="T149" i="11"/>
  <c r="R149" i="11"/>
  <c r="P149" i="11"/>
  <c r="BI141" i="11"/>
  <c r="BH141" i="11"/>
  <c r="BG141" i="11"/>
  <c r="BF141" i="11"/>
  <c r="T141" i="11"/>
  <c r="R141" i="11"/>
  <c r="P141" i="11"/>
  <c r="BI136" i="11"/>
  <c r="BH136" i="11"/>
  <c r="BG136" i="11"/>
  <c r="BF136" i="11"/>
  <c r="T136" i="11"/>
  <c r="R136" i="11"/>
  <c r="P136" i="11"/>
  <c r="BI130" i="11"/>
  <c r="BH130" i="11"/>
  <c r="BG130" i="11"/>
  <c r="BF130" i="11"/>
  <c r="T130" i="11"/>
  <c r="R130" i="11"/>
  <c r="P130" i="11"/>
  <c r="BI125" i="11"/>
  <c r="BH125" i="11"/>
  <c r="BG125" i="11"/>
  <c r="BF125" i="11"/>
  <c r="T125" i="11"/>
  <c r="R125" i="11"/>
  <c r="P125" i="11"/>
  <c r="BI117" i="11"/>
  <c r="BH117" i="11"/>
  <c r="BG117" i="11"/>
  <c r="BF117" i="11"/>
  <c r="T117" i="11"/>
  <c r="R117" i="11"/>
  <c r="P117" i="11"/>
  <c r="BI110" i="11"/>
  <c r="BH110" i="11"/>
  <c r="BG110" i="11"/>
  <c r="BF110" i="11"/>
  <c r="T110" i="11"/>
  <c r="R110" i="11"/>
  <c r="P110" i="11"/>
  <c r="BI104" i="11"/>
  <c r="BH104" i="11"/>
  <c r="BG104" i="11"/>
  <c r="BF104" i="11"/>
  <c r="T104" i="11"/>
  <c r="R104" i="11"/>
  <c r="P104" i="11"/>
  <c r="J97" i="11"/>
  <c r="J96" i="11"/>
  <c r="F96" i="11"/>
  <c r="F94" i="11"/>
  <c r="E92" i="11"/>
  <c r="J55" i="11"/>
  <c r="J54" i="11"/>
  <c r="F54" i="11"/>
  <c r="F52" i="11"/>
  <c r="E50" i="11"/>
  <c r="J18" i="11"/>
  <c r="E18" i="11"/>
  <c r="F97" i="11" s="1"/>
  <c r="J17" i="11"/>
  <c r="J12" i="11"/>
  <c r="J52" i="11" s="1"/>
  <c r="E7" i="11"/>
  <c r="E90" i="11" s="1"/>
  <c r="J37" i="10"/>
  <c r="J36" i="10"/>
  <c r="AY64" i="1" s="1"/>
  <c r="J35" i="10"/>
  <c r="AX64" i="1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7" i="10"/>
  <c r="BH187" i="10"/>
  <c r="BG187" i="10"/>
  <c r="BF187" i="10"/>
  <c r="T187" i="10"/>
  <c r="R187" i="10"/>
  <c r="P187" i="10"/>
  <c r="BI185" i="10"/>
  <c r="BH185" i="10"/>
  <c r="BG185" i="10"/>
  <c r="BF185" i="10"/>
  <c r="T185" i="10"/>
  <c r="R185" i="10"/>
  <c r="P185" i="10"/>
  <c r="BI183" i="10"/>
  <c r="BH183" i="10"/>
  <c r="BG183" i="10"/>
  <c r="BF183" i="10"/>
  <c r="T183" i="10"/>
  <c r="R183" i="10"/>
  <c r="P183" i="10"/>
  <c r="BI181" i="10"/>
  <c r="BH181" i="10"/>
  <c r="BG181" i="10"/>
  <c r="BF181" i="10"/>
  <c r="T181" i="10"/>
  <c r="R181" i="10"/>
  <c r="P181" i="10"/>
  <c r="BI179" i="10"/>
  <c r="BH179" i="10"/>
  <c r="BG179" i="10"/>
  <c r="BF179" i="10"/>
  <c r="T179" i="10"/>
  <c r="R179" i="10"/>
  <c r="P179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73" i="10"/>
  <c r="BH173" i="10"/>
  <c r="BG173" i="10"/>
  <c r="BF173" i="10"/>
  <c r="T173" i="10"/>
  <c r="R173" i="10"/>
  <c r="P173" i="10"/>
  <c r="BI171" i="10"/>
  <c r="BH171" i="10"/>
  <c r="BG171" i="10"/>
  <c r="BF171" i="10"/>
  <c r="T171" i="10"/>
  <c r="R171" i="10"/>
  <c r="P171" i="10"/>
  <c r="BI169" i="10"/>
  <c r="BH169" i="10"/>
  <c r="BG169" i="10"/>
  <c r="BF169" i="10"/>
  <c r="T169" i="10"/>
  <c r="R169" i="10"/>
  <c r="P169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2" i="10"/>
  <c r="BH162" i="10"/>
  <c r="BG162" i="10"/>
  <c r="BF162" i="10"/>
  <c r="T162" i="10"/>
  <c r="R162" i="10"/>
  <c r="P162" i="10"/>
  <c r="BI160" i="10"/>
  <c r="BH160" i="10"/>
  <c r="BG160" i="10"/>
  <c r="BF160" i="10"/>
  <c r="T160" i="10"/>
  <c r="R160" i="10"/>
  <c r="P160" i="10"/>
  <c r="BI158" i="10"/>
  <c r="BH158" i="10"/>
  <c r="BG158" i="10"/>
  <c r="BF158" i="10"/>
  <c r="T158" i="10"/>
  <c r="R158" i="10"/>
  <c r="P158" i="10"/>
  <c r="BI156" i="10"/>
  <c r="BH156" i="10"/>
  <c r="BG156" i="10"/>
  <c r="BF156" i="10"/>
  <c r="T156" i="10"/>
  <c r="R156" i="10"/>
  <c r="P156" i="10"/>
  <c r="BI154" i="10"/>
  <c r="BH154" i="10"/>
  <c r="BG154" i="10"/>
  <c r="BF154" i="10"/>
  <c r="T154" i="10"/>
  <c r="R154" i="10"/>
  <c r="P154" i="10"/>
  <c r="BI152" i="10"/>
  <c r="BH152" i="10"/>
  <c r="BG152" i="10"/>
  <c r="BF152" i="10"/>
  <c r="T152" i="10"/>
  <c r="R152" i="10"/>
  <c r="P152" i="10"/>
  <c r="BI150" i="10"/>
  <c r="BH150" i="10"/>
  <c r="BG150" i="10"/>
  <c r="BF150" i="10"/>
  <c r="T150" i="10"/>
  <c r="R150" i="10"/>
  <c r="P150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3" i="10"/>
  <c r="BH143" i="10"/>
  <c r="BG143" i="10"/>
  <c r="BF143" i="10"/>
  <c r="T143" i="10"/>
  <c r="R143" i="10"/>
  <c r="P143" i="10"/>
  <c r="BI140" i="10"/>
  <c r="BH140" i="10"/>
  <c r="BG140" i="10"/>
  <c r="BF140" i="10"/>
  <c r="T140" i="10"/>
  <c r="R140" i="10"/>
  <c r="P140" i="10"/>
  <c r="BI137" i="10"/>
  <c r="BH137" i="10"/>
  <c r="BG137" i="10"/>
  <c r="BF137" i="10"/>
  <c r="T137" i="10"/>
  <c r="R137" i="10"/>
  <c r="P137" i="10"/>
  <c r="BI132" i="10"/>
  <c r="BH132" i="10"/>
  <c r="BG132" i="10"/>
  <c r="BF132" i="10"/>
  <c r="T132" i="10"/>
  <c r="R132" i="10"/>
  <c r="P132" i="10"/>
  <c r="BI130" i="10"/>
  <c r="BH130" i="10"/>
  <c r="BG130" i="10"/>
  <c r="BF130" i="10"/>
  <c r="T130" i="10"/>
  <c r="R130" i="10"/>
  <c r="P130" i="10"/>
  <c r="BI126" i="10"/>
  <c r="BH126" i="10"/>
  <c r="BG126" i="10"/>
  <c r="BF126" i="10"/>
  <c r="T126" i="10"/>
  <c r="R126" i="10"/>
  <c r="P126" i="10"/>
  <c r="BI121" i="10"/>
  <c r="BH121" i="10"/>
  <c r="BG121" i="10"/>
  <c r="BF121" i="10"/>
  <c r="T121" i="10"/>
  <c r="T120" i="10" s="1"/>
  <c r="T119" i="10" s="1"/>
  <c r="R121" i="10"/>
  <c r="R120" i="10"/>
  <c r="R119" i="10" s="1"/>
  <c r="P121" i="10"/>
  <c r="P120" i="10" s="1"/>
  <c r="P119" i="10" s="1"/>
  <c r="BI117" i="10"/>
  <c r="BH117" i="10"/>
  <c r="BG117" i="10"/>
  <c r="BF117" i="10"/>
  <c r="T117" i="10"/>
  <c r="T116" i="10" s="1"/>
  <c r="R117" i="10"/>
  <c r="R116" i="10"/>
  <c r="P117" i="10"/>
  <c r="P116" i="10" s="1"/>
  <c r="BI114" i="10"/>
  <c r="BH114" i="10"/>
  <c r="BG114" i="10"/>
  <c r="BF114" i="10"/>
  <c r="T114" i="10"/>
  <c r="R114" i="10"/>
  <c r="P114" i="10"/>
  <c r="BI111" i="10"/>
  <c r="BH111" i="10"/>
  <c r="BG111" i="10"/>
  <c r="BF111" i="10"/>
  <c r="T111" i="10"/>
  <c r="R111" i="10"/>
  <c r="P111" i="10"/>
  <c r="BI108" i="10"/>
  <c r="BH108" i="10"/>
  <c r="BG108" i="10"/>
  <c r="BF108" i="10"/>
  <c r="T108" i="10"/>
  <c r="R108" i="10"/>
  <c r="P108" i="10"/>
  <c r="BI105" i="10"/>
  <c r="BH105" i="10"/>
  <c r="BG105" i="10"/>
  <c r="BF105" i="10"/>
  <c r="T105" i="10"/>
  <c r="R105" i="10"/>
  <c r="P105" i="10"/>
  <c r="BI102" i="10"/>
  <c r="BH102" i="10"/>
  <c r="BG102" i="10"/>
  <c r="BF102" i="10"/>
  <c r="T102" i="10"/>
  <c r="R102" i="10"/>
  <c r="P102" i="10"/>
  <c r="BI98" i="10"/>
  <c r="BH98" i="10"/>
  <c r="BG98" i="10"/>
  <c r="BF98" i="10"/>
  <c r="T98" i="10"/>
  <c r="T97" i="10"/>
  <c r="R98" i="10"/>
  <c r="R97" i="10" s="1"/>
  <c r="P98" i="10"/>
  <c r="P97" i="10" s="1"/>
  <c r="BI95" i="10"/>
  <c r="BH95" i="10"/>
  <c r="BG95" i="10"/>
  <c r="BF95" i="10"/>
  <c r="T95" i="10"/>
  <c r="T94" i="10" s="1"/>
  <c r="R95" i="10"/>
  <c r="R94" i="10" s="1"/>
  <c r="P95" i="10"/>
  <c r="P94" i="10" s="1"/>
  <c r="J89" i="10"/>
  <c r="J88" i="10"/>
  <c r="F88" i="10"/>
  <c r="F86" i="10"/>
  <c r="E84" i="10"/>
  <c r="J55" i="10"/>
  <c r="J54" i="10"/>
  <c r="F54" i="10"/>
  <c r="F52" i="10"/>
  <c r="E50" i="10"/>
  <c r="J18" i="10"/>
  <c r="E18" i="10"/>
  <c r="F89" i="10" s="1"/>
  <c r="J17" i="10"/>
  <c r="J12" i="10"/>
  <c r="J86" i="10" s="1"/>
  <c r="E7" i="10"/>
  <c r="E82" i="10" s="1"/>
  <c r="J37" i="9"/>
  <c r="J36" i="9"/>
  <c r="AY63" i="1" s="1"/>
  <c r="J35" i="9"/>
  <c r="AX63" i="1"/>
  <c r="BI328" i="9"/>
  <c r="BH328" i="9"/>
  <c r="BG328" i="9"/>
  <c r="BF328" i="9"/>
  <c r="T328" i="9"/>
  <c r="T327" i="9" s="1"/>
  <c r="R328" i="9"/>
  <c r="R327" i="9"/>
  <c r="P328" i="9"/>
  <c r="P327" i="9" s="1"/>
  <c r="BI323" i="9"/>
  <c r="BH323" i="9"/>
  <c r="BG323" i="9"/>
  <c r="BF323" i="9"/>
  <c r="T323" i="9"/>
  <c r="R323" i="9"/>
  <c r="P323" i="9"/>
  <c r="BI320" i="9"/>
  <c r="BH320" i="9"/>
  <c r="BG320" i="9"/>
  <c r="BF320" i="9"/>
  <c r="T320" i="9"/>
  <c r="R320" i="9"/>
  <c r="P320" i="9"/>
  <c r="BI310" i="9"/>
  <c r="BH310" i="9"/>
  <c r="BG310" i="9"/>
  <c r="BF310" i="9"/>
  <c r="T310" i="9"/>
  <c r="R310" i="9"/>
  <c r="P310" i="9"/>
  <c r="BI304" i="9"/>
  <c r="BH304" i="9"/>
  <c r="BG304" i="9"/>
  <c r="BF304" i="9"/>
  <c r="T304" i="9"/>
  <c r="R304" i="9"/>
  <c r="P304" i="9"/>
  <c r="BI299" i="9"/>
  <c r="BH299" i="9"/>
  <c r="BG299" i="9"/>
  <c r="BF299" i="9"/>
  <c r="T299" i="9"/>
  <c r="R299" i="9"/>
  <c r="P299" i="9"/>
  <c r="BI294" i="9"/>
  <c r="BH294" i="9"/>
  <c r="BG294" i="9"/>
  <c r="BF294" i="9"/>
  <c r="T294" i="9"/>
  <c r="R294" i="9"/>
  <c r="P294" i="9"/>
  <c r="BI292" i="9"/>
  <c r="BH292" i="9"/>
  <c r="BG292" i="9"/>
  <c r="BF292" i="9"/>
  <c r="T292" i="9"/>
  <c r="R292" i="9"/>
  <c r="P292" i="9"/>
  <c r="BI289" i="9"/>
  <c r="BH289" i="9"/>
  <c r="BG289" i="9"/>
  <c r="BF289" i="9"/>
  <c r="T289" i="9"/>
  <c r="R289" i="9"/>
  <c r="P289" i="9"/>
  <c r="BI287" i="9"/>
  <c r="BH287" i="9"/>
  <c r="BG287" i="9"/>
  <c r="BF287" i="9"/>
  <c r="T287" i="9"/>
  <c r="R287" i="9"/>
  <c r="P287" i="9"/>
  <c r="BI285" i="9"/>
  <c r="BH285" i="9"/>
  <c r="BG285" i="9"/>
  <c r="BF285" i="9"/>
  <c r="T285" i="9"/>
  <c r="R285" i="9"/>
  <c r="P285" i="9"/>
  <c r="BI280" i="9"/>
  <c r="BH280" i="9"/>
  <c r="BG280" i="9"/>
  <c r="BF280" i="9"/>
  <c r="T280" i="9"/>
  <c r="R280" i="9"/>
  <c r="P280" i="9"/>
  <c r="BI278" i="9"/>
  <c r="BH278" i="9"/>
  <c r="BG278" i="9"/>
  <c r="BF278" i="9"/>
  <c r="T278" i="9"/>
  <c r="R278" i="9"/>
  <c r="P278" i="9"/>
  <c r="BI276" i="9"/>
  <c r="BH276" i="9"/>
  <c r="BG276" i="9"/>
  <c r="BF276" i="9"/>
  <c r="T276" i="9"/>
  <c r="R276" i="9"/>
  <c r="P276" i="9"/>
  <c r="BI271" i="9"/>
  <c r="BH271" i="9"/>
  <c r="BG271" i="9"/>
  <c r="BF271" i="9"/>
  <c r="T271" i="9"/>
  <c r="R271" i="9"/>
  <c r="P271" i="9"/>
  <c r="BI267" i="9"/>
  <c r="BH267" i="9"/>
  <c r="BG267" i="9"/>
  <c r="BF267" i="9"/>
  <c r="T267" i="9"/>
  <c r="R267" i="9"/>
  <c r="P267" i="9"/>
  <c r="BI265" i="9"/>
  <c r="BH265" i="9"/>
  <c r="BG265" i="9"/>
  <c r="BF265" i="9"/>
  <c r="T265" i="9"/>
  <c r="R265" i="9"/>
  <c r="P265" i="9"/>
  <c r="BI262" i="9"/>
  <c r="BH262" i="9"/>
  <c r="BG262" i="9"/>
  <c r="BF262" i="9"/>
  <c r="T262" i="9"/>
  <c r="R262" i="9"/>
  <c r="P262" i="9"/>
  <c r="BI257" i="9"/>
  <c r="BH257" i="9"/>
  <c r="BG257" i="9"/>
  <c r="BF257" i="9"/>
  <c r="T257" i="9"/>
  <c r="R257" i="9"/>
  <c r="P257" i="9"/>
  <c r="BI251" i="9"/>
  <c r="BH251" i="9"/>
  <c r="BG251" i="9"/>
  <c r="BF251" i="9"/>
  <c r="T251" i="9"/>
  <c r="R251" i="9"/>
  <c r="P251" i="9"/>
  <c r="BI249" i="9"/>
  <c r="BH249" i="9"/>
  <c r="BG249" i="9"/>
  <c r="BF249" i="9"/>
  <c r="T249" i="9"/>
  <c r="R249" i="9"/>
  <c r="P249" i="9"/>
  <c r="BI246" i="9"/>
  <c r="BH246" i="9"/>
  <c r="BG246" i="9"/>
  <c r="BF246" i="9"/>
  <c r="T246" i="9"/>
  <c r="R246" i="9"/>
  <c r="P246" i="9"/>
  <c r="BI244" i="9"/>
  <c r="BH244" i="9"/>
  <c r="BG244" i="9"/>
  <c r="BF244" i="9"/>
  <c r="T244" i="9"/>
  <c r="R244" i="9"/>
  <c r="P244" i="9"/>
  <c r="BI242" i="9"/>
  <c r="BH242" i="9"/>
  <c r="BG242" i="9"/>
  <c r="BF242" i="9"/>
  <c r="T242" i="9"/>
  <c r="R242" i="9"/>
  <c r="P242" i="9"/>
  <c r="BI239" i="9"/>
  <c r="BH239" i="9"/>
  <c r="BG239" i="9"/>
  <c r="BF239" i="9"/>
  <c r="T239" i="9"/>
  <c r="R239" i="9"/>
  <c r="P239" i="9"/>
  <c r="BI237" i="9"/>
  <c r="BH237" i="9"/>
  <c r="BG237" i="9"/>
  <c r="BF237" i="9"/>
  <c r="T237" i="9"/>
  <c r="R237" i="9"/>
  <c r="P237" i="9"/>
  <c r="BI234" i="9"/>
  <c r="BH234" i="9"/>
  <c r="BG234" i="9"/>
  <c r="BF234" i="9"/>
  <c r="T234" i="9"/>
  <c r="R234" i="9"/>
  <c r="P234" i="9"/>
  <c r="BI232" i="9"/>
  <c r="BH232" i="9"/>
  <c r="BG232" i="9"/>
  <c r="BF232" i="9"/>
  <c r="T232" i="9"/>
  <c r="R232" i="9"/>
  <c r="P232" i="9"/>
  <c r="BI227" i="9"/>
  <c r="BH227" i="9"/>
  <c r="BG227" i="9"/>
  <c r="BF227" i="9"/>
  <c r="T227" i="9"/>
  <c r="R227" i="9"/>
  <c r="P227" i="9"/>
  <c r="BI225" i="9"/>
  <c r="BH225" i="9"/>
  <c r="BG225" i="9"/>
  <c r="BF225" i="9"/>
  <c r="T225" i="9"/>
  <c r="R225" i="9"/>
  <c r="P225" i="9"/>
  <c r="BI222" i="9"/>
  <c r="BH222" i="9"/>
  <c r="BG222" i="9"/>
  <c r="BF222" i="9"/>
  <c r="T222" i="9"/>
  <c r="R222" i="9"/>
  <c r="P222" i="9"/>
  <c r="BI220" i="9"/>
  <c r="BH220" i="9"/>
  <c r="BG220" i="9"/>
  <c r="BF220" i="9"/>
  <c r="T220" i="9"/>
  <c r="R220" i="9"/>
  <c r="P220" i="9"/>
  <c r="BI217" i="9"/>
  <c r="BH217" i="9"/>
  <c r="BG217" i="9"/>
  <c r="BF217" i="9"/>
  <c r="T217" i="9"/>
  <c r="R217" i="9"/>
  <c r="P217" i="9"/>
  <c r="BI215" i="9"/>
  <c r="BH215" i="9"/>
  <c r="BG215" i="9"/>
  <c r="BF215" i="9"/>
  <c r="T215" i="9"/>
  <c r="R215" i="9"/>
  <c r="P215" i="9"/>
  <c r="BI212" i="9"/>
  <c r="BH212" i="9"/>
  <c r="BG212" i="9"/>
  <c r="BF212" i="9"/>
  <c r="T212" i="9"/>
  <c r="R212" i="9"/>
  <c r="P212" i="9"/>
  <c r="BI209" i="9"/>
  <c r="BH209" i="9"/>
  <c r="BG209" i="9"/>
  <c r="BF209" i="9"/>
  <c r="T209" i="9"/>
  <c r="R209" i="9"/>
  <c r="P209" i="9"/>
  <c r="BI206" i="9"/>
  <c r="BH206" i="9"/>
  <c r="BG206" i="9"/>
  <c r="BF206" i="9"/>
  <c r="T206" i="9"/>
  <c r="R206" i="9"/>
  <c r="P206" i="9"/>
  <c r="BI201" i="9"/>
  <c r="BH201" i="9"/>
  <c r="BG201" i="9"/>
  <c r="BF201" i="9"/>
  <c r="T201" i="9"/>
  <c r="R201" i="9"/>
  <c r="P201" i="9"/>
  <c r="BI194" i="9"/>
  <c r="BH194" i="9"/>
  <c r="BG194" i="9"/>
  <c r="BF194" i="9"/>
  <c r="T194" i="9"/>
  <c r="R194" i="9"/>
  <c r="P194" i="9"/>
  <c r="BI188" i="9"/>
  <c r="BH188" i="9"/>
  <c r="BG188" i="9"/>
  <c r="BF188" i="9"/>
  <c r="T188" i="9"/>
  <c r="R188" i="9"/>
  <c r="P188" i="9"/>
  <c r="BI183" i="9"/>
  <c r="BH183" i="9"/>
  <c r="BG183" i="9"/>
  <c r="BF183" i="9"/>
  <c r="T183" i="9"/>
  <c r="R183" i="9"/>
  <c r="P183" i="9"/>
  <c r="BI178" i="9"/>
  <c r="BH178" i="9"/>
  <c r="BG178" i="9"/>
  <c r="BF178" i="9"/>
  <c r="T178" i="9"/>
  <c r="R178" i="9"/>
  <c r="P178" i="9"/>
  <c r="BI175" i="9"/>
  <c r="BH175" i="9"/>
  <c r="BG175" i="9"/>
  <c r="BF175" i="9"/>
  <c r="T175" i="9"/>
  <c r="R175" i="9"/>
  <c r="P175" i="9"/>
  <c r="BI172" i="9"/>
  <c r="BH172" i="9"/>
  <c r="BG172" i="9"/>
  <c r="BF172" i="9"/>
  <c r="T172" i="9"/>
  <c r="R172" i="9"/>
  <c r="P172" i="9"/>
  <c r="BI167" i="9"/>
  <c r="BH167" i="9"/>
  <c r="BG167" i="9"/>
  <c r="BF167" i="9"/>
  <c r="T167" i="9"/>
  <c r="R167" i="9"/>
  <c r="P167" i="9"/>
  <c r="BI163" i="9"/>
  <c r="BH163" i="9"/>
  <c r="BG163" i="9"/>
  <c r="BF163" i="9"/>
  <c r="T163" i="9"/>
  <c r="R163" i="9"/>
  <c r="P163" i="9"/>
  <c r="BI157" i="9"/>
  <c r="BH157" i="9"/>
  <c r="BG157" i="9"/>
  <c r="BF157" i="9"/>
  <c r="T157" i="9"/>
  <c r="R157" i="9"/>
  <c r="P157" i="9"/>
  <c r="BI147" i="9"/>
  <c r="BH147" i="9"/>
  <c r="BG147" i="9"/>
  <c r="BF147" i="9"/>
  <c r="T147" i="9"/>
  <c r="R147" i="9"/>
  <c r="P147" i="9"/>
  <c r="BI142" i="9"/>
  <c r="BH142" i="9"/>
  <c r="BG142" i="9"/>
  <c r="BF142" i="9"/>
  <c r="T142" i="9"/>
  <c r="R142" i="9"/>
  <c r="P142" i="9"/>
  <c r="BI137" i="9"/>
  <c r="BH137" i="9"/>
  <c r="BG137" i="9"/>
  <c r="BF137" i="9"/>
  <c r="T137" i="9"/>
  <c r="R137" i="9"/>
  <c r="P137" i="9"/>
  <c r="BI131" i="9"/>
  <c r="BH131" i="9"/>
  <c r="BG131" i="9"/>
  <c r="BF131" i="9"/>
  <c r="T131" i="9"/>
  <c r="R131" i="9"/>
  <c r="P131" i="9"/>
  <c r="BI124" i="9"/>
  <c r="BH124" i="9"/>
  <c r="BG124" i="9"/>
  <c r="BF124" i="9"/>
  <c r="T124" i="9"/>
  <c r="R124" i="9"/>
  <c r="P124" i="9"/>
  <c r="BI117" i="9"/>
  <c r="BH117" i="9"/>
  <c r="BG117" i="9"/>
  <c r="BF117" i="9"/>
  <c r="T117" i="9"/>
  <c r="R117" i="9"/>
  <c r="P117" i="9"/>
  <c r="BI111" i="9"/>
  <c r="BH111" i="9"/>
  <c r="BG111" i="9"/>
  <c r="BF111" i="9"/>
  <c r="T111" i="9"/>
  <c r="R111" i="9"/>
  <c r="P111" i="9"/>
  <c r="BI105" i="9"/>
  <c r="BH105" i="9"/>
  <c r="BG105" i="9"/>
  <c r="BF105" i="9"/>
  <c r="T105" i="9"/>
  <c r="R105" i="9"/>
  <c r="P105" i="9"/>
  <c r="BI100" i="9"/>
  <c r="BH100" i="9"/>
  <c r="BG100" i="9"/>
  <c r="BF100" i="9"/>
  <c r="T100" i="9"/>
  <c r="R100" i="9"/>
  <c r="P100" i="9"/>
  <c r="BI96" i="9"/>
  <c r="BH96" i="9"/>
  <c r="BG96" i="9"/>
  <c r="BF96" i="9"/>
  <c r="T96" i="9"/>
  <c r="R96" i="9"/>
  <c r="P96" i="9"/>
  <c r="BI90" i="9"/>
  <c r="BH90" i="9"/>
  <c r="BG90" i="9"/>
  <c r="BF90" i="9"/>
  <c r="T90" i="9"/>
  <c r="R90" i="9"/>
  <c r="P90" i="9"/>
  <c r="J84" i="9"/>
  <c r="J83" i="9"/>
  <c r="F83" i="9"/>
  <c r="F81" i="9"/>
  <c r="E79" i="9"/>
  <c r="J55" i="9"/>
  <c r="J54" i="9"/>
  <c r="F54" i="9"/>
  <c r="F52" i="9"/>
  <c r="E50" i="9"/>
  <c r="J18" i="9"/>
  <c r="E18" i="9"/>
  <c r="F84" i="9" s="1"/>
  <c r="J17" i="9"/>
  <c r="J12" i="9"/>
  <c r="J52" i="9" s="1"/>
  <c r="E7" i="9"/>
  <c r="E77" i="9" s="1"/>
  <c r="J39" i="8"/>
  <c r="J38" i="8"/>
  <c r="AY62" i="1" s="1"/>
  <c r="J37" i="8"/>
  <c r="AX62" i="1"/>
  <c r="BI284" i="8"/>
  <c r="BH284" i="8"/>
  <c r="BG284" i="8"/>
  <c r="BF284" i="8"/>
  <c r="T284" i="8"/>
  <c r="R284" i="8"/>
  <c r="P284" i="8"/>
  <c r="BI273" i="8"/>
  <c r="BH273" i="8"/>
  <c r="BG273" i="8"/>
  <c r="BF273" i="8"/>
  <c r="T273" i="8"/>
  <c r="R273" i="8"/>
  <c r="P273" i="8"/>
  <c r="BI269" i="8"/>
  <c r="BH269" i="8"/>
  <c r="BG269" i="8"/>
  <c r="BF269" i="8"/>
  <c r="T269" i="8"/>
  <c r="R269" i="8"/>
  <c r="P269" i="8"/>
  <c r="BI265" i="8"/>
  <c r="BH265" i="8"/>
  <c r="BG265" i="8"/>
  <c r="BF265" i="8"/>
  <c r="T265" i="8"/>
  <c r="R265" i="8"/>
  <c r="P265" i="8"/>
  <c r="BI253" i="8"/>
  <c r="BH253" i="8"/>
  <c r="BG253" i="8"/>
  <c r="BF253" i="8"/>
  <c r="T253" i="8"/>
  <c r="R253" i="8"/>
  <c r="P253" i="8"/>
  <c r="BI246" i="8"/>
  <c r="BH246" i="8"/>
  <c r="BG246" i="8"/>
  <c r="BF246" i="8"/>
  <c r="T246" i="8"/>
  <c r="R246" i="8"/>
  <c r="P246" i="8"/>
  <c r="BI236" i="8"/>
  <c r="BH236" i="8"/>
  <c r="BG236" i="8"/>
  <c r="BF236" i="8"/>
  <c r="T236" i="8"/>
  <c r="R236" i="8"/>
  <c r="P236" i="8"/>
  <c r="BI229" i="8"/>
  <c r="BH229" i="8"/>
  <c r="BG229" i="8"/>
  <c r="BF229" i="8"/>
  <c r="T229" i="8"/>
  <c r="R229" i="8"/>
  <c r="P229" i="8"/>
  <c r="BI222" i="8"/>
  <c r="BH222" i="8"/>
  <c r="BG222" i="8"/>
  <c r="BF222" i="8"/>
  <c r="T222" i="8"/>
  <c r="R222" i="8"/>
  <c r="P222" i="8"/>
  <c r="BI199" i="8"/>
  <c r="BH199" i="8"/>
  <c r="BG199" i="8"/>
  <c r="BF199" i="8"/>
  <c r="T199" i="8"/>
  <c r="R199" i="8"/>
  <c r="P199" i="8"/>
  <c r="BI195" i="8"/>
  <c r="BH195" i="8"/>
  <c r="BG195" i="8"/>
  <c r="BF195" i="8"/>
  <c r="T195" i="8"/>
  <c r="R195" i="8"/>
  <c r="P195" i="8"/>
  <c r="BI189" i="8"/>
  <c r="BH189" i="8"/>
  <c r="BG189" i="8"/>
  <c r="BF189" i="8"/>
  <c r="T189" i="8"/>
  <c r="R189" i="8"/>
  <c r="P189" i="8"/>
  <c r="BI180" i="8"/>
  <c r="BH180" i="8"/>
  <c r="BG180" i="8"/>
  <c r="BF180" i="8"/>
  <c r="T180" i="8"/>
  <c r="R180" i="8"/>
  <c r="P180" i="8"/>
  <c r="BI175" i="8"/>
  <c r="BH175" i="8"/>
  <c r="BG175" i="8"/>
  <c r="BF175" i="8"/>
  <c r="T175" i="8"/>
  <c r="T174" i="8" s="1"/>
  <c r="R175" i="8"/>
  <c r="R174" i="8" s="1"/>
  <c r="P175" i="8"/>
  <c r="P174" i="8" s="1"/>
  <c r="BI168" i="8"/>
  <c r="BH168" i="8"/>
  <c r="BG168" i="8"/>
  <c r="BF168" i="8"/>
  <c r="T168" i="8"/>
  <c r="R168" i="8"/>
  <c r="P168" i="8"/>
  <c r="BI162" i="8"/>
  <c r="BH162" i="8"/>
  <c r="BG162" i="8"/>
  <c r="BF162" i="8"/>
  <c r="T162" i="8"/>
  <c r="R162" i="8"/>
  <c r="P162" i="8"/>
  <c r="BI154" i="8"/>
  <c r="BH154" i="8"/>
  <c r="BG154" i="8"/>
  <c r="BF154" i="8"/>
  <c r="T154" i="8"/>
  <c r="R154" i="8"/>
  <c r="P154" i="8"/>
  <c r="BI147" i="8"/>
  <c r="BH147" i="8"/>
  <c r="BG147" i="8"/>
  <c r="BF147" i="8"/>
  <c r="T147" i="8"/>
  <c r="R147" i="8"/>
  <c r="P147" i="8"/>
  <c r="BI141" i="8"/>
  <c r="BH141" i="8"/>
  <c r="BG141" i="8"/>
  <c r="BF141" i="8"/>
  <c r="T141" i="8"/>
  <c r="R141" i="8"/>
  <c r="P141" i="8"/>
  <c r="BI135" i="8"/>
  <c r="BH135" i="8"/>
  <c r="BG135" i="8"/>
  <c r="BF135" i="8"/>
  <c r="T135" i="8"/>
  <c r="R135" i="8"/>
  <c r="P135" i="8"/>
  <c r="BI130" i="8"/>
  <c r="BH130" i="8"/>
  <c r="BG130" i="8"/>
  <c r="BF130" i="8"/>
  <c r="T130" i="8"/>
  <c r="R130" i="8"/>
  <c r="P130" i="8"/>
  <c r="BI125" i="8"/>
  <c r="BH125" i="8"/>
  <c r="BG125" i="8"/>
  <c r="BF125" i="8"/>
  <c r="T125" i="8"/>
  <c r="R125" i="8"/>
  <c r="P125" i="8"/>
  <c r="BI119" i="8"/>
  <c r="BH119" i="8"/>
  <c r="BG119" i="8"/>
  <c r="BF119" i="8"/>
  <c r="T119" i="8"/>
  <c r="R119" i="8"/>
  <c r="P119" i="8"/>
  <c r="BI114" i="8"/>
  <c r="BH114" i="8"/>
  <c r="BG114" i="8"/>
  <c r="BF114" i="8"/>
  <c r="T114" i="8"/>
  <c r="R114" i="8"/>
  <c r="P114" i="8"/>
  <c r="BI108" i="8"/>
  <c r="BH108" i="8"/>
  <c r="BG108" i="8"/>
  <c r="BF108" i="8"/>
  <c r="T108" i="8"/>
  <c r="R108" i="8"/>
  <c r="P108" i="8"/>
  <c r="BI103" i="8"/>
  <c r="BH103" i="8"/>
  <c r="BG103" i="8"/>
  <c r="BF103" i="8"/>
  <c r="T103" i="8"/>
  <c r="R103" i="8"/>
  <c r="P103" i="8"/>
  <c r="BI97" i="8"/>
  <c r="BH97" i="8"/>
  <c r="BG97" i="8"/>
  <c r="BF97" i="8"/>
  <c r="T97" i="8"/>
  <c r="R97" i="8"/>
  <c r="P97" i="8"/>
  <c r="J91" i="8"/>
  <c r="J90" i="8"/>
  <c r="F90" i="8"/>
  <c r="F88" i="8"/>
  <c r="E86" i="8"/>
  <c r="J59" i="8"/>
  <c r="J58" i="8"/>
  <c r="F58" i="8"/>
  <c r="F56" i="8"/>
  <c r="E54" i="8"/>
  <c r="J20" i="8"/>
  <c r="E20" i="8"/>
  <c r="F59" i="8" s="1"/>
  <c r="J19" i="8"/>
  <c r="J14" i="8"/>
  <c r="J88" i="8"/>
  <c r="E7" i="8"/>
  <c r="E82" i="8" s="1"/>
  <c r="J39" i="7"/>
  <c r="J38" i="7"/>
  <c r="AY61" i="1" s="1"/>
  <c r="J37" i="7"/>
  <c r="AX61" i="1" s="1"/>
  <c r="BI174" i="7"/>
  <c r="BH174" i="7"/>
  <c r="BG174" i="7"/>
  <c r="BF174" i="7"/>
  <c r="T174" i="7"/>
  <c r="R174" i="7"/>
  <c r="P174" i="7"/>
  <c r="BI164" i="7"/>
  <c r="BH164" i="7"/>
  <c r="BG164" i="7"/>
  <c r="BF164" i="7"/>
  <c r="T164" i="7"/>
  <c r="R164" i="7"/>
  <c r="P164" i="7"/>
  <c r="BI160" i="7"/>
  <c r="BH160" i="7"/>
  <c r="BG160" i="7"/>
  <c r="BF160" i="7"/>
  <c r="T160" i="7"/>
  <c r="R160" i="7"/>
  <c r="P160" i="7"/>
  <c r="BI154" i="7"/>
  <c r="BH154" i="7"/>
  <c r="BG154" i="7"/>
  <c r="BF154" i="7"/>
  <c r="T154" i="7"/>
  <c r="R154" i="7"/>
  <c r="P154" i="7"/>
  <c r="BI150" i="7"/>
  <c r="BH150" i="7"/>
  <c r="BG150" i="7"/>
  <c r="BF150" i="7"/>
  <c r="T150" i="7"/>
  <c r="R150" i="7"/>
  <c r="P150" i="7"/>
  <c r="BI138" i="7"/>
  <c r="BH138" i="7"/>
  <c r="BG138" i="7"/>
  <c r="BF138" i="7"/>
  <c r="T138" i="7"/>
  <c r="R138" i="7"/>
  <c r="P138" i="7"/>
  <c r="BI131" i="7"/>
  <c r="BH131" i="7"/>
  <c r="BG131" i="7"/>
  <c r="BF131" i="7"/>
  <c r="T131" i="7"/>
  <c r="R131" i="7"/>
  <c r="P131" i="7"/>
  <c r="BI124" i="7"/>
  <c r="BH124" i="7"/>
  <c r="BG124" i="7"/>
  <c r="BF124" i="7"/>
  <c r="T124" i="7"/>
  <c r="R124" i="7"/>
  <c r="P124" i="7"/>
  <c r="BI107" i="7"/>
  <c r="BH107" i="7"/>
  <c r="BG107" i="7"/>
  <c r="BF107" i="7"/>
  <c r="T107" i="7"/>
  <c r="R107" i="7"/>
  <c r="P107" i="7"/>
  <c r="BI103" i="7"/>
  <c r="BH103" i="7"/>
  <c r="BG103" i="7"/>
  <c r="BF103" i="7"/>
  <c r="T103" i="7"/>
  <c r="R103" i="7"/>
  <c r="P103" i="7"/>
  <c r="BI97" i="7"/>
  <c r="BH97" i="7"/>
  <c r="BG97" i="7"/>
  <c r="BF97" i="7"/>
  <c r="T97" i="7"/>
  <c r="R97" i="7"/>
  <c r="P97" i="7"/>
  <c r="BI92" i="7"/>
  <c r="BH92" i="7"/>
  <c r="BG92" i="7"/>
  <c r="BF92" i="7"/>
  <c r="T92" i="7"/>
  <c r="R92" i="7"/>
  <c r="P92" i="7"/>
  <c r="J86" i="7"/>
  <c r="J85" i="7"/>
  <c r="F85" i="7"/>
  <c r="F83" i="7"/>
  <c r="E81" i="7"/>
  <c r="J59" i="7"/>
  <c r="J58" i="7"/>
  <c r="F58" i="7"/>
  <c r="F56" i="7"/>
  <c r="E54" i="7"/>
  <c r="J20" i="7"/>
  <c r="E20" i="7"/>
  <c r="F86" i="7"/>
  <c r="J19" i="7"/>
  <c r="J14" i="7"/>
  <c r="J56" i="7" s="1"/>
  <c r="E7" i="7"/>
  <c r="E77" i="7" s="1"/>
  <c r="J39" i="6"/>
  <c r="J38" i="6"/>
  <c r="AY60" i="1"/>
  <c r="J37" i="6"/>
  <c r="AX60" i="1" s="1"/>
  <c r="BI341" i="6"/>
  <c r="BH341" i="6"/>
  <c r="BG341" i="6"/>
  <c r="BF341" i="6"/>
  <c r="T341" i="6"/>
  <c r="T340" i="6"/>
  <c r="R341" i="6"/>
  <c r="R340" i="6" s="1"/>
  <c r="P341" i="6"/>
  <c r="P340" i="6"/>
  <c r="BI337" i="6"/>
  <c r="BH337" i="6"/>
  <c r="BG337" i="6"/>
  <c r="BF337" i="6"/>
  <c r="T337" i="6"/>
  <c r="R337" i="6"/>
  <c r="P337" i="6"/>
  <c r="BI333" i="6"/>
  <c r="BH333" i="6"/>
  <c r="BG333" i="6"/>
  <c r="BF333" i="6"/>
  <c r="T333" i="6"/>
  <c r="R333" i="6"/>
  <c r="P333" i="6"/>
  <c r="BI328" i="6"/>
  <c r="BH328" i="6"/>
  <c r="BG328" i="6"/>
  <c r="BF328" i="6"/>
  <c r="T328" i="6"/>
  <c r="R328" i="6"/>
  <c r="P328" i="6"/>
  <c r="BI321" i="6"/>
  <c r="BH321" i="6"/>
  <c r="BG321" i="6"/>
  <c r="BF321" i="6"/>
  <c r="T321" i="6"/>
  <c r="R321" i="6"/>
  <c r="P321" i="6"/>
  <c r="BI314" i="6"/>
  <c r="BH314" i="6"/>
  <c r="BG314" i="6"/>
  <c r="BF314" i="6"/>
  <c r="T314" i="6"/>
  <c r="R314" i="6"/>
  <c r="P314" i="6"/>
  <c r="BI307" i="6"/>
  <c r="BH307" i="6"/>
  <c r="BG307" i="6"/>
  <c r="BF307" i="6"/>
  <c r="T307" i="6"/>
  <c r="R307" i="6"/>
  <c r="P307" i="6"/>
  <c r="BI300" i="6"/>
  <c r="BH300" i="6"/>
  <c r="BG300" i="6"/>
  <c r="BF300" i="6"/>
  <c r="T300" i="6"/>
  <c r="R300" i="6"/>
  <c r="P300" i="6"/>
  <c r="BI293" i="6"/>
  <c r="BH293" i="6"/>
  <c r="BG293" i="6"/>
  <c r="BF293" i="6"/>
  <c r="T293" i="6"/>
  <c r="R293" i="6"/>
  <c r="P293" i="6"/>
  <c r="BI286" i="6"/>
  <c r="BH286" i="6"/>
  <c r="BG286" i="6"/>
  <c r="BF286" i="6"/>
  <c r="T286" i="6"/>
  <c r="R286" i="6"/>
  <c r="P286" i="6"/>
  <c r="BI279" i="6"/>
  <c r="BH279" i="6"/>
  <c r="BG279" i="6"/>
  <c r="BF279" i="6"/>
  <c r="T279" i="6"/>
  <c r="R279" i="6"/>
  <c r="P279" i="6"/>
  <c r="BI272" i="6"/>
  <c r="BH272" i="6"/>
  <c r="BG272" i="6"/>
  <c r="BF272" i="6"/>
  <c r="T272" i="6"/>
  <c r="R272" i="6"/>
  <c r="P272" i="6"/>
  <c r="BI265" i="6"/>
  <c r="BH265" i="6"/>
  <c r="BG265" i="6"/>
  <c r="BF265" i="6"/>
  <c r="T265" i="6"/>
  <c r="R265" i="6"/>
  <c r="P265" i="6"/>
  <c r="BI255" i="6"/>
  <c r="BH255" i="6"/>
  <c r="BG255" i="6"/>
  <c r="BF255" i="6"/>
  <c r="T255" i="6"/>
  <c r="R255" i="6"/>
  <c r="P255" i="6"/>
  <c r="BI230" i="6"/>
  <c r="BH230" i="6"/>
  <c r="BG230" i="6"/>
  <c r="BF230" i="6"/>
  <c r="T230" i="6"/>
  <c r="R230" i="6"/>
  <c r="P230" i="6"/>
  <c r="BI226" i="6"/>
  <c r="BH226" i="6"/>
  <c r="BG226" i="6"/>
  <c r="BF226" i="6"/>
  <c r="T226" i="6"/>
  <c r="R226" i="6"/>
  <c r="P226" i="6"/>
  <c r="BI219" i="6"/>
  <c r="BH219" i="6"/>
  <c r="BG219" i="6"/>
  <c r="BF219" i="6"/>
  <c r="T219" i="6"/>
  <c r="R219" i="6"/>
  <c r="P219" i="6"/>
  <c r="BI213" i="6"/>
  <c r="BH213" i="6"/>
  <c r="BG213" i="6"/>
  <c r="BF213" i="6"/>
  <c r="T213" i="6"/>
  <c r="R213" i="6"/>
  <c r="P213" i="6"/>
  <c r="BI207" i="6"/>
  <c r="BH207" i="6"/>
  <c r="BG207" i="6"/>
  <c r="BF207" i="6"/>
  <c r="T207" i="6"/>
  <c r="R207" i="6"/>
  <c r="P207" i="6"/>
  <c r="BI202" i="6"/>
  <c r="BH202" i="6"/>
  <c r="BG202" i="6"/>
  <c r="BF202" i="6"/>
  <c r="T202" i="6"/>
  <c r="R202" i="6"/>
  <c r="P202" i="6"/>
  <c r="BI197" i="6"/>
  <c r="BH197" i="6"/>
  <c r="BG197" i="6"/>
  <c r="BF197" i="6"/>
  <c r="T197" i="6"/>
  <c r="T196" i="6" s="1"/>
  <c r="R197" i="6"/>
  <c r="R196" i="6" s="1"/>
  <c r="P197" i="6"/>
  <c r="P196" i="6"/>
  <c r="BI185" i="6"/>
  <c r="BH185" i="6"/>
  <c r="BG185" i="6"/>
  <c r="BF185" i="6"/>
  <c r="T185" i="6"/>
  <c r="R185" i="6"/>
  <c r="P185" i="6"/>
  <c r="BI174" i="6"/>
  <c r="BH174" i="6"/>
  <c r="BG174" i="6"/>
  <c r="BF174" i="6"/>
  <c r="T174" i="6"/>
  <c r="R174" i="6"/>
  <c r="P174" i="6"/>
  <c r="BI164" i="6"/>
  <c r="BH164" i="6"/>
  <c r="BG164" i="6"/>
  <c r="BF164" i="6"/>
  <c r="T164" i="6"/>
  <c r="R164" i="6"/>
  <c r="P164" i="6"/>
  <c r="BI155" i="6"/>
  <c r="BH155" i="6"/>
  <c r="BG155" i="6"/>
  <c r="BF155" i="6"/>
  <c r="T155" i="6"/>
  <c r="R155" i="6"/>
  <c r="P155" i="6"/>
  <c r="BI144" i="6"/>
  <c r="BH144" i="6"/>
  <c r="BG144" i="6"/>
  <c r="BF144" i="6"/>
  <c r="T144" i="6"/>
  <c r="R144" i="6"/>
  <c r="P144" i="6"/>
  <c r="BI138" i="6"/>
  <c r="BH138" i="6"/>
  <c r="BG138" i="6"/>
  <c r="BF138" i="6"/>
  <c r="T138" i="6"/>
  <c r="R138" i="6"/>
  <c r="P138" i="6"/>
  <c r="BI133" i="6"/>
  <c r="BH133" i="6"/>
  <c r="BG133" i="6"/>
  <c r="BF133" i="6"/>
  <c r="T133" i="6"/>
  <c r="R133" i="6"/>
  <c r="P133" i="6"/>
  <c r="BI128" i="6"/>
  <c r="BH128" i="6"/>
  <c r="BG128" i="6"/>
  <c r="BF128" i="6"/>
  <c r="T128" i="6"/>
  <c r="R128" i="6"/>
  <c r="P128" i="6"/>
  <c r="BI122" i="6"/>
  <c r="BH122" i="6"/>
  <c r="BG122" i="6"/>
  <c r="BF122" i="6"/>
  <c r="T122" i="6"/>
  <c r="R122" i="6"/>
  <c r="P122" i="6"/>
  <c r="BI117" i="6"/>
  <c r="BH117" i="6"/>
  <c r="BG117" i="6"/>
  <c r="BF117" i="6"/>
  <c r="T117" i="6"/>
  <c r="R117" i="6"/>
  <c r="P117" i="6"/>
  <c r="BI111" i="6"/>
  <c r="BH111" i="6"/>
  <c r="BG111" i="6"/>
  <c r="BF111" i="6"/>
  <c r="T111" i="6"/>
  <c r="R111" i="6"/>
  <c r="P111" i="6"/>
  <c r="BI106" i="6"/>
  <c r="BH106" i="6"/>
  <c r="BG106" i="6"/>
  <c r="BF106" i="6"/>
  <c r="T106" i="6"/>
  <c r="R106" i="6"/>
  <c r="P106" i="6"/>
  <c r="BI97" i="6"/>
  <c r="BH97" i="6"/>
  <c r="BG97" i="6"/>
  <c r="BF97" i="6"/>
  <c r="T97" i="6"/>
  <c r="R97" i="6"/>
  <c r="P97" i="6"/>
  <c r="J91" i="6"/>
  <c r="J90" i="6"/>
  <c r="F90" i="6"/>
  <c r="F88" i="6"/>
  <c r="E86" i="6"/>
  <c r="J59" i="6"/>
  <c r="J58" i="6"/>
  <c r="F58" i="6"/>
  <c r="F56" i="6"/>
  <c r="E54" i="6"/>
  <c r="J20" i="6"/>
  <c r="E20" i="6"/>
  <c r="F91" i="6" s="1"/>
  <c r="J19" i="6"/>
  <c r="J14" i="6"/>
  <c r="J56" i="6" s="1"/>
  <c r="E7" i="6"/>
  <c r="E50" i="6"/>
  <c r="J39" i="5"/>
  <c r="J38" i="5"/>
  <c r="AY59" i="1"/>
  <c r="J37" i="5"/>
  <c r="AX59" i="1" s="1"/>
  <c r="BI309" i="5"/>
  <c r="BH309" i="5"/>
  <c r="BG309" i="5"/>
  <c r="BF309" i="5"/>
  <c r="T309" i="5"/>
  <c r="R309" i="5"/>
  <c r="P309" i="5"/>
  <c r="BI289" i="5"/>
  <c r="BH289" i="5"/>
  <c r="BG289" i="5"/>
  <c r="BF289" i="5"/>
  <c r="T289" i="5"/>
  <c r="R289" i="5"/>
  <c r="P289" i="5"/>
  <c r="BI285" i="5"/>
  <c r="BH285" i="5"/>
  <c r="BG285" i="5"/>
  <c r="BF285" i="5"/>
  <c r="T285" i="5"/>
  <c r="R285" i="5"/>
  <c r="P285" i="5"/>
  <c r="BI281" i="5"/>
  <c r="BH281" i="5"/>
  <c r="BG281" i="5"/>
  <c r="BF281" i="5"/>
  <c r="T281" i="5"/>
  <c r="R281" i="5"/>
  <c r="P281" i="5"/>
  <c r="BI274" i="5"/>
  <c r="BH274" i="5"/>
  <c r="BG274" i="5"/>
  <c r="BF274" i="5"/>
  <c r="T274" i="5"/>
  <c r="R274" i="5"/>
  <c r="P274" i="5"/>
  <c r="BI267" i="5"/>
  <c r="BH267" i="5"/>
  <c r="BG267" i="5"/>
  <c r="BF267" i="5"/>
  <c r="T267" i="5"/>
  <c r="R267" i="5"/>
  <c r="P267" i="5"/>
  <c r="BI260" i="5"/>
  <c r="BH260" i="5"/>
  <c r="BG260" i="5"/>
  <c r="BF260" i="5"/>
  <c r="T260" i="5"/>
  <c r="R260" i="5"/>
  <c r="P260" i="5"/>
  <c r="BI253" i="5"/>
  <c r="BH253" i="5"/>
  <c r="BG253" i="5"/>
  <c r="BF253" i="5"/>
  <c r="T253" i="5"/>
  <c r="R253" i="5"/>
  <c r="P253" i="5"/>
  <c r="BI246" i="5"/>
  <c r="BH246" i="5"/>
  <c r="BG246" i="5"/>
  <c r="BF246" i="5"/>
  <c r="T246" i="5"/>
  <c r="R246" i="5"/>
  <c r="P246" i="5"/>
  <c r="BI239" i="5"/>
  <c r="BH239" i="5"/>
  <c r="BG239" i="5"/>
  <c r="BF239" i="5"/>
  <c r="T239" i="5"/>
  <c r="R239" i="5"/>
  <c r="P239" i="5"/>
  <c r="BI232" i="5"/>
  <c r="BH232" i="5"/>
  <c r="BG232" i="5"/>
  <c r="BF232" i="5"/>
  <c r="T232" i="5"/>
  <c r="R232" i="5"/>
  <c r="P232" i="5"/>
  <c r="BI209" i="5"/>
  <c r="BH209" i="5"/>
  <c r="BG209" i="5"/>
  <c r="BF209" i="5"/>
  <c r="T209" i="5"/>
  <c r="R209" i="5"/>
  <c r="P209" i="5"/>
  <c r="BI203" i="5"/>
  <c r="BH203" i="5"/>
  <c r="BG203" i="5"/>
  <c r="BF203" i="5"/>
  <c r="T203" i="5"/>
  <c r="R203" i="5"/>
  <c r="P203" i="5"/>
  <c r="BI199" i="5"/>
  <c r="BH199" i="5"/>
  <c r="BG199" i="5"/>
  <c r="BF199" i="5"/>
  <c r="T199" i="5"/>
  <c r="R199" i="5"/>
  <c r="P199" i="5"/>
  <c r="BI193" i="5"/>
  <c r="BH193" i="5"/>
  <c r="BG193" i="5"/>
  <c r="BF193" i="5"/>
  <c r="T193" i="5"/>
  <c r="R193" i="5"/>
  <c r="P193" i="5"/>
  <c r="BI188" i="5"/>
  <c r="BH188" i="5"/>
  <c r="BG188" i="5"/>
  <c r="BF188" i="5"/>
  <c r="T188" i="5"/>
  <c r="R188" i="5"/>
  <c r="P188" i="5"/>
  <c r="BI183" i="5"/>
  <c r="BH183" i="5"/>
  <c r="BG183" i="5"/>
  <c r="BF183" i="5"/>
  <c r="T183" i="5"/>
  <c r="T182" i="5" s="1"/>
  <c r="R183" i="5"/>
  <c r="R182" i="5" s="1"/>
  <c r="P183" i="5"/>
  <c r="P182" i="5" s="1"/>
  <c r="BI176" i="5"/>
  <c r="BH176" i="5"/>
  <c r="BG176" i="5"/>
  <c r="BF176" i="5"/>
  <c r="T176" i="5"/>
  <c r="R176" i="5"/>
  <c r="P176" i="5"/>
  <c r="BI170" i="5"/>
  <c r="BH170" i="5"/>
  <c r="BG170" i="5"/>
  <c r="BF170" i="5"/>
  <c r="T170" i="5"/>
  <c r="R170" i="5"/>
  <c r="P170" i="5"/>
  <c r="BI161" i="5"/>
  <c r="BH161" i="5"/>
  <c r="BG161" i="5"/>
  <c r="BF161" i="5"/>
  <c r="T161" i="5"/>
  <c r="R161" i="5"/>
  <c r="P161" i="5"/>
  <c r="BI153" i="5"/>
  <c r="BH153" i="5"/>
  <c r="BG153" i="5"/>
  <c r="BF153" i="5"/>
  <c r="T153" i="5"/>
  <c r="R153" i="5"/>
  <c r="P153" i="5"/>
  <c r="BI143" i="5"/>
  <c r="BH143" i="5"/>
  <c r="BG143" i="5"/>
  <c r="BF143" i="5"/>
  <c r="T143" i="5"/>
  <c r="R143" i="5"/>
  <c r="P143" i="5"/>
  <c r="BI137" i="5"/>
  <c r="BH137" i="5"/>
  <c r="BG137" i="5"/>
  <c r="BF137" i="5"/>
  <c r="T137" i="5"/>
  <c r="R137" i="5"/>
  <c r="P137" i="5"/>
  <c r="BI132" i="5"/>
  <c r="BH132" i="5"/>
  <c r="BG132" i="5"/>
  <c r="BF132" i="5"/>
  <c r="T132" i="5"/>
  <c r="R132" i="5"/>
  <c r="P132" i="5"/>
  <c r="BI127" i="5"/>
  <c r="BH127" i="5"/>
  <c r="BG127" i="5"/>
  <c r="BF127" i="5"/>
  <c r="T127" i="5"/>
  <c r="R127" i="5"/>
  <c r="P127" i="5"/>
  <c r="BI121" i="5"/>
  <c r="BH121" i="5"/>
  <c r="BG121" i="5"/>
  <c r="BF121" i="5"/>
  <c r="T121" i="5"/>
  <c r="R121" i="5"/>
  <c r="P121" i="5"/>
  <c r="BI116" i="5"/>
  <c r="BH116" i="5"/>
  <c r="BG116" i="5"/>
  <c r="BF116" i="5"/>
  <c r="T116" i="5"/>
  <c r="R116" i="5"/>
  <c r="P116" i="5"/>
  <c r="BI110" i="5"/>
  <c r="BH110" i="5"/>
  <c r="BG110" i="5"/>
  <c r="BF110" i="5"/>
  <c r="T110" i="5"/>
  <c r="R110" i="5"/>
  <c r="P110" i="5"/>
  <c r="BI105" i="5"/>
  <c r="BH105" i="5"/>
  <c r="BG105" i="5"/>
  <c r="BF105" i="5"/>
  <c r="T105" i="5"/>
  <c r="R105" i="5"/>
  <c r="P105" i="5"/>
  <c r="BI97" i="5"/>
  <c r="BH97" i="5"/>
  <c r="BG97" i="5"/>
  <c r="BF97" i="5"/>
  <c r="T97" i="5"/>
  <c r="R97" i="5"/>
  <c r="P97" i="5"/>
  <c r="J91" i="5"/>
  <c r="J90" i="5"/>
  <c r="F90" i="5"/>
  <c r="F88" i="5"/>
  <c r="E86" i="5"/>
  <c r="J59" i="5"/>
  <c r="J58" i="5"/>
  <c r="F58" i="5"/>
  <c r="F56" i="5"/>
  <c r="E54" i="5"/>
  <c r="J20" i="5"/>
  <c r="E20" i="5"/>
  <c r="F91" i="5" s="1"/>
  <c r="J19" i="5"/>
  <c r="J14" i="5"/>
  <c r="J88" i="5" s="1"/>
  <c r="E7" i="5"/>
  <c r="E82" i="5"/>
  <c r="J39" i="4"/>
  <c r="J38" i="4"/>
  <c r="AY58" i="1"/>
  <c r="J37" i="4"/>
  <c r="AX58" i="1" s="1"/>
  <c r="BI357" i="4"/>
  <c r="BH357" i="4"/>
  <c r="BG357" i="4"/>
  <c r="BF357" i="4"/>
  <c r="T357" i="4"/>
  <c r="R357" i="4"/>
  <c r="P357" i="4"/>
  <c r="BI346" i="4"/>
  <c r="BH346" i="4"/>
  <c r="BG346" i="4"/>
  <c r="BF346" i="4"/>
  <c r="T346" i="4"/>
  <c r="R346" i="4"/>
  <c r="P346" i="4"/>
  <c r="BI342" i="4"/>
  <c r="BH342" i="4"/>
  <c r="BG342" i="4"/>
  <c r="BF342" i="4"/>
  <c r="T342" i="4"/>
  <c r="R342" i="4"/>
  <c r="P342" i="4"/>
  <c r="BI338" i="4"/>
  <c r="BH338" i="4"/>
  <c r="BG338" i="4"/>
  <c r="BF338" i="4"/>
  <c r="T338" i="4"/>
  <c r="R338" i="4"/>
  <c r="P338" i="4"/>
  <c r="BI331" i="4"/>
  <c r="BH331" i="4"/>
  <c r="BG331" i="4"/>
  <c r="BF331" i="4"/>
  <c r="T331" i="4"/>
  <c r="R331" i="4"/>
  <c r="P331" i="4"/>
  <c r="BI324" i="4"/>
  <c r="BH324" i="4"/>
  <c r="BG324" i="4"/>
  <c r="BF324" i="4"/>
  <c r="T324" i="4"/>
  <c r="R324" i="4"/>
  <c r="P324" i="4"/>
  <c r="BI317" i="4"/>
  <c r="BH317" i="4"/>
  <c r="BG317" i="4"/>
  <c r="BF317" i="4"/>
  <c r="T317" i="4"/>
  <c r="R317" i="4"/>
  <c r="P317" i="4"/>
  <c r="BI310" i="4"/>
  <c r="BH310" i="4"/>
  <c r="BG310" i="4"/>
  <c r="BF310" i="4"/>
  <c r="T310" i="4"/>
  <c r="R310" i="4"/>
  <c r="P310" i="4"/>
  <c r="BI303" i="4"/>
  <c r="BH303" i="4"/>
  <c r="BG303" i="4"/>
  <c r="BF303" i="4"/>
  <c r="T303" i="4"/>
  <c r="R303" i="4"/>
  <c r="P303" i="4"/>
  <c r="BI296" i="4"/>
  <c r="BH296" i="4"/>
  <c r="BG296" i="4"/>
  <c r="BF296" i="4"/>
  <c r="T296" i="4"/>
  <c r="R296" i="4"/>
  <c r="P296" i="4"/>
  <c r="BI289" i="4"/>
  <c r="BH289" i="4"/>
  <c r="BG289" i="4"/>
  <c r="BF289" i="4"/>
  <c r="T289" i="4"/>
  <c r="R289" i="4"/>
  <c r="P289" i="4"/>
  <c r="BI282" i="4"/>
  <c r="BH282" i="4"/>
  <c r="BG282" i="4"/>
  <c r="BF282" i="4"/>
  <c r="T282" i="4"/>
  <c r="R282" i="4"/>
  <c r="P282" i="4"/>
  <c r="BI257" i="4"/>
  <c r="BH257" i="4"/>
  <c r="BG257" i="4"/>
  <c r="BF257" i="4"/>
  <c r="T257" i="4"/>
  <c r="R257" i="4"/>
  <c r="P257" i="4"/>
  <c r="BI254" i="4"/>
  <c r="BH254" i="4"/>
  <c r="BG254" i="4"/>
  <c r="BF254" i="4"/>
  <c r="T254" i="4"/>
  <c r="R254" i="4"/>
  <c r="P254" i="4"/>
  <c r="BI249" i="4"/>
  <c r="BH249" i="4"/>
  <c r="BG249" i="4"/>
  <c r="BF249" i="4"/>
  <c r="T249" i="4"/>
  <c r="R249" i="4"/>
  <c r="P249" i="4"/>
  <c r="BI245" i="4"/>
  <c r="BH245" i="4"/>
  <c r="BG245" i="4"/>
  <c r="BF245" i="4"/>
  <c r="T245" i="4"/>
  <c r="R245" i="4"/>
  <c r="P245" i="4"/>
  <c r="BI234" i="4"/>
  <c r="BH234" i="4"/>
  <c r="BG234" i="4"/>
  <c r="BF234" i="4"/>
  <c r="T234" i="4"/>
  <c r="R234" i="4"/>
  <c r="P234" i="4"/>
  <c r="BI229" i="4"/>
  <c r="BH229" i="4"/>
  <c r="BG229" i="4"/>
  <c r="BF229" i="4"/>
  <c r="T229" i="4"/>
  <c r="R229" i="4"/>
  <c r="P229" i="4"/>
  <c r="BI224" i="4"/>
  <c r="BH224" i="4"/>
  <c r="BG224" i="4"/>
  <c r="BF224" i="4"/>
  <c r="T224" i="4"/>
  <c r="R224" i="4"/>
  <c r="P224" i="4"/>
  <c r="BI220" i="4"/>
  <c r="BH220" i="4"/>
  <c r="BG220" i="4"/>
  <c r="BF220" i="4"/>
  <c r="T220" i="4"/>
  <c r="R220" i="4"/>
  <c r="P220" i="4"/>
  <c r="BI216" i="4"/>
  <c r="BH216" i="4"/>
  <c r="BG216" i="4"/>
  <c r="BF216" i="4"/>
  <c r="T216" i="4"/>
  <c r="R216" i="4"/>
  <c r="P216" i="4"/>
  <c r="BI213" i="4"/>
  <c r="BH213" i="4"/>
  <c r="BG213" i="4"/>
  <c r="BF213" i="4"/>
  <c r="T213" i="4"/>
  <c r="R213" i="4"/>
  <c r="P213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2" i="4"/>
  <c r="BH202" i="4"/>
  <c r="BG202" i="4"/>
  <c r="BF202" i="4"/>
  <c r="T202" i="4"/>
  <c r="R202" i="4"/>
  <c r="P202" i="4"/>
  <c r="BI197" i="4"/>
  <c r="BH197" i="4"/>
  <c r="BG197" i="4"/>
  <c r="BF197" i="4"/>
  <c r="T197" i="4"/>
  <c r="T196" i="4" s="1"/>
  <c r="R197" i="4"/>
  <c r="R196" i="4"/>
  <c r="P197" i="4"/>
  <c r="P196" i="4" s="1"/>
  <c r="BI190" i="4"/>
  <c r="BH190" i="4"/>
  <c r="BG190" i="4"/>
  <c r="BF190" i="4"/>
  <c r="T190" i="4"/>
  <c r="R190" i="4"/>
  <c r="P190" i="4"/>
  <c r="BI184" i="4"/>
  <c r="BH184" i="4"/>
  <c r="BG184" i="4"/>
  <c r="BF184" i="4"/>
  <c r="T184" i="4"/>
  <c r="R184" i="4"/>
  <c r="P184" i="4"/>
  <c r="BI178" i="4"/>
  <c r="BH178" i="4"/>
  <c r="BG178" i="4"/>
  <c r="BF178" i="4"/>
  <c r="T178" i="4"/>
  <c r="R178" i="4"/>
  <c r="P178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4" i="4"/>
  <c r="BH154" i="4"/>
  <c r="BG154" i="4"/>
  <c r="BF154" i="4"/>
  <c r="T154" i="4"/>
  <c r="R154" i="4"/>
  <c r="P154" i="4"/>
  <c r="BI148" i="4"/>
  <c r="BH148" i="4"/>
  <c r="BG148" i="4"/>
  <c r="BF148" i="4"/>
  <c r="T148" i="4"/>
  <c r="R148" i="4"/>
  <c r="P148" i="4"/>
  <c r="BI142" i="4"/>
  <c r="BH142" i="4"/>
  <c r="BG142" i="4"/>
  <c r="BF142" i="4"/>
  <c r="T142" i="4"/>
  <c r="R142" i="4"/>
  <c r="P142" i="4"/>
  <c r="BI136" i="4"/>
  <c r="BH136" i="4"/>
  <c r="BG136" i="4"/>
  <c r="BF136" i="4"/>
  <c r="T136" i="4"/>
  <c r="R136" i="4"/>
  <c r="P136" i="4"/>
  <c r="BI131" i="4"/>
  <c r="BH131" i="4"/>
  <c r="BG131" i="4"/>
  <c r="BF131" i="4"/>
  <c r="T131" i="4"/>
  <c r="R131" i="4"/>
  <c r="P131" i="4"/>
  <c r="BI126" i="4"/>
  <c r="BH126" i="4"/>
  <c r="BG126" i="4"/>
  <c r="BF126" i="4"/>
  <c r="T126" i="4"/>
  <c r="R126" i="4"/>
  <c r="P126" i="4"/>
  <c r="BI120" i="4"/>
  <c r="BH120" i="4"/>
  <c r="BG120" i="4"/>
  <c r="BF120" i="4"/>
  <c r="T120" i="4"/>
  <c r="R120" i="4"/>
  <c r="P120" i="4"/>
  <c r="BI115" i="4"/>
  <c r="BH115" i="4"/>
  <c r="BG115" i="4"/>
  <c r="BF115" i="4"/>
  <c r="T115" i="4"/>
  <c r="R115" i="4"/>
  <c r="P115" i="4"/>
  <c r="BI109" i="4"/>
  <c r="BH109" i="4"/>
  <c r="BG109" i="4"/>
  <c r="BF109" i="4"/>
  <c r="T109" i="4"/>
  <c r="R109" i="4"/>
  <c r="P109" i="4"/>
  <c r="BI104" i="4"/>
  <c r="BH104" i="4"/>
  <c r="BG104" i="4"/>
  <c r="BF104" i="4"/>
  <c r="T104" i="4"/>
  <c r="R104" i="4"/>
  <c r="P104" i="4"/>
  <c r="BI98" i="4"/>
  <c r="BH98" i="4"/>
  <c r="BG98" i="4"/>
  <c r="BF98" i="4"/>
  <c r="T98" i="4"/>
  <c r="R98" i="4"/>
  <c r="P98" i="4"/>
  <c r="J92" i="4"/>
  <c r="J91" i="4"/>
  <c r="F91" i="4"/>
  <c r="F89" i="4"/>
  <c r="E87" i="4"/>
  <c r="J59" i="4"/>
  <c r="J58" i="4"/>
  <c r="F58" i="4"/>
  <c r="F56" i="4"/>
  <c r="E54" i="4"/>
  <c r="J20" i="4"/>
  <c r="E20" i="4"/>
  <c r="F59" i="4"/>
  <c r="J19" i="4"/>
  <c r="J14" i="4"/>
  <c r="J56" i="4" s="1"/>
  <c r="E7" i="4"/>
  <c r="E83" i="4" s="1"/>
  <c r="J37" i="3"/>
  <c r="J36" i="3"/>
  <c r="AY56" i="1"/>
  <c r="J35" i="3"/>
  <c r="AX56" i="1" s="1"/>
  <c r="BI436" i="3"/>
  <c r="BH436" i="3"/>
  <c r="BG436" i="3"/>
  <c r="BF436" i="3"/>
  <c r="T436" i="3"/>
  <c r="R436" i="3"/>
  <c r="P436" i="3"/>
  <c r="BI428" i="3"/>
  <c r="BH428" i="3"/>
  <c r="BG428" i="3"/>
  <c r="BF428" i="3"/>
  <c r="T428" i="3"/>
  <c r="R428" i="3"/>
  <c r="P428" i="3"/>
  <c r="BI422" i="3"/>
  <c r="BH422" i="3"/>
  <c r="BG422" i="3"/>
  <c r="BF422" i="3"/>
  <c r="T422" i="3"/>
  <c r="T421" i="3" s="1"/>
  <c r="R422" i="3"/>
  <c r="R421" i="3"/>
  <c r="P422" i="3"/>
  <c r="P421" i="3" s="1"/>
  <c r="BI415" i="3"/>
  <c r="BH415" i="3"/>
  <c r="BG415" i="3"/>
  <c r="BF415" i="3"/>
  <c r="T415" i="3"/>
  <c r="R415" i="3"/>
  <c r="P415" i="3"/>
  <c r="BI412" i="3"/>
  <c r="BH412" i="3"/>
  <c r="BG412" i="3"/>
  <c r="BF412" i="3"/>
  <c r="T412" i="3"/>
  <c r="R412" i="3"/>
  <c r="P412" i="3"/>
  <c r="BI406" i="3"/>
  <c r="BH406" i="3"/>
  <c r="BG406" i="3"/>
  <c r="BF406" i="3"/>
  <c r="T406" i="3"/>
  <c r="R406" i="3"/>
  <c r="P406" i="3"/>
  <c r="BI396" i="3"/>
  <c r="BH396" i="3"/>
  <c r="BG396" i="3"/>
  <c r="BF396" i="3"/>
  <c r="T396" i="3"/>
  <c r="R396" i="3"/>
  <c r="P396" i="3"/>
  <c r="BI393" i="3"/>
  <c r="BH393" i="3"/>
  <c r="BG393" i="3"/>
  <c r="BF393" i="3"/>
  <c r="T393" i="3"/>
  <c r="R393" i="3"/>
  <c r="P393" i="3"/>
  <c r="BI388" i="3"/>
  <c r="BH388" i="3"/>
  <c r="BG388" i="3"/>
  <c r="BF388" i="3"/>
  <c r="T388" i="3"/>
  <c r="R388" i="3"/>
  <c r="P388" i="3"/>
  <c r="BI382" i="3"/>
  <c r="BH382" i="3"/>
  <c r="BG382" i="3"/>
  <c r="BF382" i="3"/>
  <c r="T382" i="3"/>
  <c r="R382" i="3"/>
  <c r="P382" i="3"/>
  <c r="BI377" i="3"/>
  <c r="BH377" i="3"/>
  <c r="BG377" i="3"/>
  <c r="BF377" i="3"/>
  <c r="T377" i="3"/>
  <c r="R377" i="3"/>
  <c r="P377" i="3"/>
  <c r="BI363" i="3"/>
  <c r="BH363" i="3"/>
  <c r="BG363" i="3"/>
  <c r="BF363" i="3"/>
  <c r="T363" i="3"/>
  <c r="R363" i="3"/>
  <c r="P363" i="3"/>
  <c r="BI357" i="3"/>
  <c r="BH357" i="3"/>
  <c r="BG357" i="3"/>
  <c r="BF357" i="3"/>
  <c r="T357" i="3"/>
  <c r="R357" i="3"/>
  <c r="P357" i="3"/>
  <c r="BI323" i="3"/>
  <c r="BH323" i="3"/>
  <c r="BG323" i="3"/>
  <c r="BF323" i="3"/>
  <c r="T323" i="3"/>
  <c r="R323" i="3"/>
  <c r="P323" i="3"/>
  <c r="BI316" i="3"/>
  <c r="BH316" i="3"/>
  <c r="BG316" i="3"/>
  <c r="BF316" i="3"/>
  <c r="T316" i="3"/>
  <c r="R316" i="3"/>
  <c r="P316" i="3"/>
  <c r="BI309" i="3"/>
  <c r="BH309" i="3"/>
  <c r="BG309" i="3"/>
  <c r="BF309" i="3"/>
  <c r="T309" i="3"/>
  <c r="R309" i="3"/>
  <c r="P309" i="3"/>
  <c r="BI302" i="3"/>
  <c r="BH302" i="3"/>
  <c r="BG302" i="3"/>
  <c r="BF302" i="3"/>
  <c r="T302" i="3"/>
  <c r="R302" i="3"/>
  <c r="P302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75" i="3"/>
  <c r="BH275" i="3"/>
  <c r="BG275" i="3"/>
  <c r="BF275" i="3"/>
  <c r="T275" i="3"/>
  <c r="R275" i="3"/>
  <c r="P275" i="3"/>
  <c r="BI272" i="3"/>
  <c r="BH272" i="3"/>
  <c r="BG272" i="3"/>
  <c r="BF272" i="3"/>
  <c r="T272" i="3"/>
  <c r="R272" i="3"/>
  <c r="P272" i="3"/>
  <c r="BI264" i="3"/>
  <c r="BH264" i="3"/>
  <c r="BG264" i="3"/>
  <c r="BF264" i="3"/>
  <c r="T264" i="3"/>
  <c r="R264" i="3"/>
  <c r="P264" i="3"/>
  <c r="BI260" i="3"/>
  <c r="BH260" i="3"/>
  <c r="BG260" i="3"/>
  <c r="BF260" i="3"/>
  <c r="T260" i="3"/>
  <c r="R260" i="3"/>
  <c r="P260" i="3"/>
  <c r="BI252" i="3"/>
  <c r="BH252" i="3"/>
  <c r="BG252" i="3"/>
  <c r="BF252" i="3"/>
  <c r="T252" i="3"/>
  <c r="R252" i="3"/>
  <c r="P252" i="3"/>
  <c r="BI234" i="3"/>
  <c r="BH234" i="3"/>
  <c r="BG234" i="3"/>
  <c r="BF234" i="3"/>
  <c r="T234" i="3"/>
  <c r="R234" i="3"/>
  <c r="P234" i="3"/>
  <c r="BI222" i="3"/>
  <c r="BH222" i="3"/>
  <c r="BG222" i="3"/>
  <c r="BF222" i="3"/>
  <c r="T222" i="3"/>
  <c r="R222" i="3"/>
  <c r="P222" i="3"/>
  <c r="BI206" i="3"/>
  <c r="BH206" i="3"/>
  <c r="BG206" i="3"/>
  <c r="BF206" i="3"/>
  <c r="T206" i="3"/>
  <c r="R206" i="3"/>
  <c r="P206" i="3"/>
  <c r="BI198" i="3"/>
  <c r="BH198" i="3"/>
  <c r="BG198" i="3"/>
  <c r="BF198" i="3"/>
  <c r="T198" i="3"/>
  <c r="R198" i="3"/>
  <c r="P198" i="3"/>
  <c r="BI189" i="3"/>
  <c r="BH189" i="3"/>
  <c r="BG189" i="3"/>
  <c r="BF189" i="3"/>
  <c r="T189" i="3"/>
  <c r="R189" i="3"/>
  <c r="P189" i="3"/>
  <c r="BI170" i="3"/>
  <c r="BH170" i="3"/>
  <c r="BG170" i="3"/>
  <c r="BF170" i="3"/>
  <c r="T170" i="3"/>
  <c r="R170" i="3"/>
  <c r="P170" i="3"/>
  <c r="BI146" i="3"/>
  <c r="BH146" i="3"/>
  <c r="BG146" i="3"/>
  <c r="BF146" i="3"/>
  <c r="T146" i="3"/>
  <c r="R146" i="3"/>
  <c r="P146" i="3"/>
  <c r="BI140" i="3"/>
  <c r="BH140" i="3"/>
  <c r="BG140" i="3"/>
  <c r="BF140" i="3"/>
  <c r="T140" i="3"/>
  <c r="R140" i="3"/>
  <c r="P140" i="3"/>
  <c r="BI134" i="3"/>
  <c r="BH134" i="3"/>
  <c r="BG134" i="3"/>
  <c r="BF134" i="3"/>
  <c r="T134" i="3"/>
  <c r="R134" i="3"/>
  <c r="P134" i="3"/>
  <c r="BI128" i="3"/>
  <c r="BH128" i="3"/>
  <c r="BG128" i="3"/>
  <c r="BF128" i="3"/>
  <c r="T128" i="3"/>
  <c r="R128" i="3"/>
  <c r="P128" i="3"/>
  <c r="BI121" i="3"/>
  <c r="BH121" i="3"/>
  <c r="BG121" i="3"/>
  <c r="BF121" i="3"/>
  <c r="T121" i="3"/>
  <c r="R121" i="3"/>
  <c r="P121" i="3"/>
  <c r="BI113" i="3"/>
  <c r="BH113" i="3"/>
  <c r="BG113" i="3"/>
  <c r="BF113" i="3"/>
  <c r="T113" i="3"/>
  <c r="R113" i="3"/>
  <c r="P113" i="3"/>
  <c r="BI107" i="3"/>
  <c r="BH107" i="3"/>
  <c r="BG107" i="3"/>
  <c r="BF107" i="3"/>
  <c r="T107" i="3"/>
  <c r="R107" i="3"/>
  <c r="P107" i="3"/>
  <c r="BI89" i="3"/>
  <c r="BH89" i="3"/>
  <c r="BG89" i="3"/>
  <c r="BF89" i="3"/>
  <c r="T89" i="3"/>
  <c r="R89" i="3"/>
  <c r="P89" i="3"/>
  <c r="J83" i="3"/>
  <c r="J82" i="3"/>
  <c r="F82" i="3"/>
  <c r="F80" i="3"/>
  <c r="E78" i="3"/>
  <c r="J55" i="3"/>
  <c r="J54" i="3"/>
  <c r="F54" i="3"/>
  <c r="F52" i="3"/>
  <c r="E50" i="3"/>
  <c r="J18" i="3"/>
  <c r="E18" i="3"/>
  <c r="F55" i="3"/>
  <c r="J17" i="3"/>
  <c r="J12" i="3"/>
  <c r="J80" i="3"/>
  <c r="E7" i="3"/>
  <c r="E48" i="3" s="1"/>
  <c r="J37" i="2"/>
  <c r="J36" i="2"/>
  <c r="AY55" i="1"/>
  <c r="J35" i="2"/>
  <c r="AX55" i="1" s="1"/>
  <c r="BI216" i="2"/>
  <c r="BH216" i="2"/>
  <c r="BG216" i="2"/>
  <c r="BF216" i="2"/>
  <c r="T216" i="2"/>
  <c r="R216" i="2"/>
  <c r="P216" i="2"/>
  <c r="BI209" i="2"/>
  <c r="BH209" i="2"/>
  <c r="BG209" i="2"/>
  <c r="BF209" i="2"/>
  <c r="T209" i="2"/>
  <c r="R209" i="2"/>
  <c r="P209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79" i="2"/>
  <c r="BH179" i="2"/>
  <c r="BG179" i="2"/>
  <c r="BF179" i="2"/>
  <c r="T179" i="2"/>
  <c r="R179" i="2"/>
  <c r="P179" i="2"/>
  <c r="BI171" i="2"/>
  <c r="BH171" i="2"/>
  <c r="BG171" i="2"/>
  <c r="BF171" i="2"/>
  <c r="T171" i="2"/>
  <c r="R171" i="2"/>
  <c r="P171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49" i="2"/>
  <c r="BH149" i="2"/>
  <c r="BG149" i="2"/>
  <c r="BF149" i="2"/>
  <c r="T149" i="2"/>
  <c r="R149" i="2"/>
  <c r="P149" i="2"/>
  <c r="BI143" i="2"/>
  <c r="BH143" i="2"/>
  <c r="BG143" i="2"/>
  <c r="BF143" i="2"/>
  <c r="T143" i="2"/>
  <c r="R143" i="2"/>
  <c r="P143" i="2"/>
  <c r="BI136" i="2"/>
  <c r="BH136" i="2"/>
  <c r="BG136" i="2"/>
  <c r="BF136" i="2"/>
  <c r="T136" i="2"/>
  <c r="R136" i="2"/>
  <c r="P136" i="2"/>
  <c r="BI128" i="2"/>
  <c r="BH128" i="2"/>
  <c r="BG128" i="2"/>
  <c r="BF128" i="2"/>
  <c r="T128" i="2"/>
  <c r="R128" i="2"/>
  <c r="P128" i="2"/>
  <c r="BI122" i="2"/>
  <c r="BH122" i="2"/>
  <c r="BG122" i="2"/>
  <c r="BF122" i="2"/>
  <c r="T122" i="2"/>
  <c r="R122" i="2"/>
  <c r="P122" i="2"/>
  <c r="BI111" i="2"/>
  <c r="BH111" i="2"/>
  <c r="BG111" i="2"/>
  <c r="BF111" i="2"/>
  <c r="T111" i="2"/>
  <c r="R111" i="2"/>
  <c r="P111" i="2"/>
  <c r="BI101" i="2"/>
  <c r="BH101" i="2"/>
  <c r="BG101" i="2"/>
  <c r="BF101" i="2"/>
  <c r="T101" i="2"/>
  <c r="R101" i="2"/>
  <c r="P101" i="2"/>
  <c r="BI94" i="2"/>
  <c r="BH94" i="2"/>
  <c r="BG94" i="2"/>
  <c r="BF94" i="2"/>
  <c r="T94" i="2"/>
  <c r="R94" i="2"/>
  <c r="P94" i="2"/>
  <c r="BI88" i="2"/>
  <c r="BH88" i="2"/>
  <c r="BG88" i="2"/>
  <c r="BF88" i="2"/>
  <c r="T88" i="2"/>
  <c r="R88" i="2"/>
  <c r="P88" i="2"/>
  <c r="J82" i="2"/>
  <c r="J81" i="2"/>
  <c r="F81" i="2"/>
  <c r="F79" i="2"/>
  <c r="E77" i="2"/>
  <c r="J55" i="2"/>
  <c r="J54" i="2"/>
  <c r="F54" i="2"/>
  <c r="F52" i="2"/>
  <c r="E50" i="2"/>
  <c r="J18" i="2"/>
  <c r="E18" i="2"/>
  <c r="F82" i="2"/>
  <c r="J17" i="2"/>
  <c r="J12" i="2"/>
  <c r="J79" i="2" s="1"/>
  <c r="E7" i="2"/>
  <c r="E75" i="2" s="1"/>
  <c r="L50" i="1"/>
  <c r="AM50" i="1"/>
  <c r="AM49" i="1"/>
  <c r="L49" i="1"/>
  <c r="AM47" i="1"/>
  <c r="L47" i="1"/>
  <c r="L45" i="1"/>
  <c r="L44" i="1"/>
  <c r="BK111" i="2"/>
  <c r="J164" i="2"/>
  <c r="BK136" i="2"/>
  <c r="J193" i="2"/>
  <c r="J422" i="3"/>
  <c r="J288" i="3"/>
  <c r="J436" i="3"/>
  <c r="J412" i="3"/>
  <c r="J140" i="3"/>
  <c r="J272" i="3"/>
  <c r="BK202" i="4"/>
  <c r="BK317" i="4"/>
  <c r="J154" i="4"/>
  <c r="BK342" i="4"/>
  <c r="J136" i="4"/>
  <c r="BK188" i="5"/>
  <c r="J281" i="5"/>
  <c r="BK309" i="5"/>
  <c r="J246" i="5"/>
  <c r="J226" i="6"/>
  <c r="BK226" i="6"/>
  <c r="BK106" i="6"/>
  <c r="BK197" i="6"/>
  <c r="BK97" i="7"/>
  <c r="J195" i="8"/>
  <c r="BK195" i="8"/>
  <c r="J199" i="8"/>
  <c r="J108" i="8"/>
  <c r="J232" i="9"/>
  <c r="BK90" i="9"/>
  <c r="BK217" i="9"/>
  <c r="BK310" i="9"/>
  <c r="J147" i="9"/>
  <c r="BK280" i="9"/>
  <c r="J188" i="9"/>
  <c r="BK189" i="10"/>
  <c r="J191" i="10"/>
  <c r="J140" i="10"/>
  <c r="BK137" i="10"/>
  <c r="BK152" i="10"/>
  <c r="J102" i="10"/>
  <c r="J530" i="11"/>
  <c r="BK371" i="11"/>
  <c r="J200" i="11"/>
  <c r="J572" i="11"/>
  <c r="BK461" i="11"/>
  <c r="J313" i="11"/>
  <c r="BK141" i="11"/>
  <c r="BK467" i="11"/>
  <c r="J319" i="11"/>
  <c r="BK175" i="11"/>
  <c r="BK515" i="11"/>
  <c r="J429" i="11"/>
  <c r="BK253" i="11"/>
  <c r="BK203" i="12"/>
  <c r="J215" i="12"/>
  <c r="BK293" i="12"/>
  <c r="J104" i="12"/>
  <c r="J128" i="12"/>
  <c r="BK111" i="13"/>
  <c r="J130" i="13"/>
  <c r="J363" i="3"/>
  <c r="BK357" i="3"/>
  <c r="BK415" i="3"/>
  <c r="BK331" i="4"/>
  <c r="J109" i="4"/>
  <c r="BK216" i="4"/>
  <c r="BK190" i="4"/>
  <c r="J210" i="4"/>
  <c r="BK267" i="5"/>
  <c r="BK289" i="5"/>
  <c r="J309" i="5"/>
  <c r="BK137" i="5"/>
  <c r="BK314" i="6"/>
  <c r="BK333" i="6"/>
  <c r="BK97" i="6"/>
  <c r="BK307" i="6"/>
  <c r="J122" i="6"/>
  <c r="BK107" i="7"/>
  <c r="BK130" i="8"/>
  <c r="J103" i="8"/>
  <c r="J222" i="8"/>
  <c r="BK251" i="9"/>
  <c r="J105" i="9"/>
  <c r="BK225" i="9"/>
  <c r="J111" i="9"/>
  <c r="BK246" i="9"/>
  <c r="J299" i="9"/>
  <c r="J178" i="9"/>
  <c r="BK154" i="10"/>
  <c r="BK117" i="10"/>
  <c r="BK114" i="10"/>
  <c r="J143" i="10"/>
  <c r="BK579" i="11"/>
  <c r="J449" i="11"/>
  <c r="J206" i="11"/>
  <c r="J110" i="11"/>
  <c r="BK476" i="11"/>
  <c r="J262" i="11"/>
  <c r="J550" i="11"/>
  <c r="J410" i="11"/>
  <c r="J285" i="11"/>
  <c r="BK595" i="11"/>
  <c r="BK508" i="11"/>
  <c r="J405" i="11"/>
  <c r="J230" i="11"/>
  <c r="BK215" i="12"/>
  <c r="BK247" i="12"/>
  <c r="J122" i="12"/>
  <c r="J190" i="12"/>
  <c r="J116" i="12"/>
  <c r="BK126" i="13"/>
  <c r="BK164" i="2"/>
  <c r="J159" i="2"/>
  <c r="BK197" i="2"/>
  <c r="J415" i="3"/>
  <c r="BK252" i="3"/>
  <c r="BK323" i="3"/>
  <c r="BK316" i="3"/>
  <c r="BK363" i="3"/>
  <c r="J324" i="4"/>
  <c r="BK148" i="4"/>
  <c r="J234" i="4"/>
  <c r="BK169" i="4"/>
  <c r="J317" i="4"/>
  <c r="BK257" i="4"/>
  <c r="BK184" i="4"/>
  <c r="BK246" i="5"/>
  <c r="BK285" i="5"/>
  <c r="J97" i="5"/>
  <c r="BK132" i="5"/>
  <c r="J307" i="6"/>
  <c r="BK321" i="6"/>
  <c r="J333" i="6"/>
  <c r="BK230" i="6"/>
  <c r="J174" i="7"/>
  <c r="J107" i="7"/>
  <c r="J154" i="7"/>
  <c r="BK141" i="8"/>
  <c r="J236" i="8"/>
  <c r="J141" i="8"/>
  <c r="J237" i="9"/>
  <c r="BK96" i="9"/>
  <c r="BK220" i="9"/>
  <c r="BK328" i="9"/>
  <c r="BK232" i="9"/>
  <c r="BK285" i="9"/>
  <c r="J183" i="9"/>
  <c r="BK148" i="10"/>
  <c r="J148" i="10"/>
  <c r="J152" i="10"/>
  <c r="J150" i="10"/>
  <c r="J575" i="11"/>
  <c r="J461" i="11"/>
  <c r="BK338" i="11"/>
  <c r="BK149" i="11"/>
  <c r="BK487" i="11"/>
  <c r="BK313" i="11"/>
  <c r="J534" i="11"/>
  <c r="BK434" i="11"/>
  <c r="BK277" i="11"/>
  <c r="J149" i="11"/>
  <c r="J512" i="11"/>
  <c r="BK366" i="11"/>
  <c r="BK206" i="11"/>
  <c r="J184" i="12"/>
  <c r="J209" i="12"/>
  <c r="BK289" i="12"/>
  <c r="BK230" i="12"/>
  <c r="BK103" i="13"/>
  <c r="J103" i="13"/>
  <c r="BK193" i="2"/>
  <c r="BK94" i="2"/>
  <c r="J202" i="2"/>
  <c r="J396" i="3"/>
  <c r="BK234" i="3"/>
  <c r="J382" i="3"/>
  <c r="J89" i="3"/>
  <c r="J198" i="3"/>
  <c r="J121" i="3"/>
  <c r="BK197" i="4"/>
  <c r="J257" i="4"/>
  <c r="BK142" i="4"/>
  <c r="J249" i="4"/>
  <c r="BK161" i="4"/>
  <c r="BK153" i="5"/>
  <c r="J188" i="5"/>
  <c r="BK239" i="5"/>
  <c r="J127" i="5"/>
  <c r="J207" i="6"/>
  <c r="J197" i="6"/>
  <c r="BK122" i="6"/>
  <c r="J272" i="6"/>
  <c r="BK138" i="7"/>
  <c r="J97" i="7"/>
  <c r="J229" i="8"/>
  <c r="BK222" i="8"/>
  <c r="BK135" i="8"/>
  <c r="J220" i="9"/>
  <c r="BK294" i="9"/>
  <c r="J206" i="9"/>
  <c r="BK265" i="9"/>
  <c r="J304" i="9"/>
  <c r="BK227" i="9"/>
  <c r="J100" i="9"/>
  <c r="BK143" i="10"/>
  <c r="BK160" i="10"/>
  <c r="J160" i="10"/>
  <c r="BK158" i="10"/>
  <c r="BK583" i="11"/>
  <c r="J487" i="11"/>
  <c r="J346" i="11"/>
  <c r="J141" i="11"/>
  <c r="BK518" i="11"/>
  <c r="BK395" i="11"/>
  <c r="BK230" i="11"/>
  <c r="BK537" i="11"/>
  <c r="BK376" i="11"/>
  <c r="J280" i="11"/>
  <c r="BK543" i="11"/>
  <c r="J324" i="11"/>
  <c r="J117" i="11"/>
  <c r="BK145" i="12"/>
  <c r="BK139" i="12"/>
  <c r="BK173" i="12"/>
  <c r="J89" i="13"/>
  <c r="BK119" i="13"/>
  <c r="BK179" i="2"/>
  <c r="J149" i="2"/>
  <c r="J88" i="2"/>
  <c r="BK128" i="2"/>
  <c r="BK388" i="3"/>
  <c r="J260" i="3"/>
  <c r="J377" i="3"/>
  <c r="BK382" i="3"/>
  <c r="BK422" i="3"/>
  <c r="J357" i="4"/>
  <c r="BK172" i="4"/>
  <c r="BK249" i="4"/>
  <c r="BK120" i="4"/>
  <c r="J220" i="4"/>
  <c r="BK126" i="4"/>
  <c r="J143" i="5"/>
  <c r="J153" i="5"/>
  <c r="J161" i="5"/>
  <c r="BK328" i="6"/>
  <c r="J164" i="6"/>
  <c r="BK174" i="6"/>
  <c r="BK138" i="6"/>
  <c r="BK144" i="6"/>
  <c r="J269" i="8"/>
  <c r="BK284" i="8"/>
  <c r="BK114" i="8"/>
  <c r="J265" i="8"/>
  <c r="BK304" i="9"/>
  <c r="BK206" i="9"/>
  <c r="J280" i="9"/>
  <c r="BK188" i="9"/>
  <c r="J285" i="9"/>
  <c r="BK100" i="9"/>
  <c r="J225" i="9"/>
  <c r="BK105" i="9"/>
  <c r="BK150" i="10"/>
  <c r="J165" i="10"/>
  <c r="BK102" i="10"/>
  <c r="BK105" i="10"/>
  <c r="J132" i="10"/>
  <c r="J543" i="11"/>
  <c r="BK400" i="11"/>
  <c r="J277" i="11"/>
  <c r="J599" i="11"/>
  <c r="J481" i="11"/>
  <c r="J273" i="11"/>
  <c r="BK558" i="11"/>
  <c r="J415" i="11"/>
  <c r="BK290" i="11"/>
  <c r="J136" i="11"/>
  <c r="J458" i="11"/>
  <c r="J352" i="11"/>
  <c r="BK125" i="11"/>
  <c r="BK157" i="12"/>
  <c r="J173" i="12"/>
  <c r="BK261" i="12"/>
  <c r="BK195" i="12"/>
  <c r="J111" i="13"/>
  <c r="BK94" i="13"/>
  <c r="BK428" i="3"/>
  <c r="J406" i="3"/>
  <c r="BK121" i="3"/>
  <c r="J264" i="3"/>
  <c r="BK207" i="4"/>
  <c r="J310" i="4"/>
  <c r="J148" i="4"/>
  <c r="J346" i="4"/>
  <c r="J142" i="4"/>
  <c r="J170" i="5"/>
  <c r="BK176" i="5"/>
  <c r="BK253" i="5"/>
  <c r="J110" i="5"/>
  <c r="J144" i="6"/>
  <c r="J155" i="6"/>
  <c r="J97" i="6"/>
  <c r="BK202" i="6"/>
  <c r="BK174" i="7"/>
  <c r="BK236" i="8"/>
  <c r="BK199" i="8"/>
  <c r="J175" i="8"/>
  <c r="BK103" i="8"/>
  <c r="BK234" i="9"/>
  <c r="J292" i="9"/>
  <c r="J212" i="9"/>
  <c r="BK320" i="9"/>
  <c r="BK201" i="9"/>
  <c r="J262" i="9"/>
  <c r="BK111" i="9"/>
  <c r="J117" i="10"/>
  <c r="J167" i="10"/>
  <c r="J177" i="10"/>
  <c r="J175" i="10"/>
  <c r="J108" i="10"/>
  <c r="J521" i="11"/>
  <c r="J376" i="11"/>
  <c r="BK136" i="11"/>
  <c r="J537" i="11"/>
  <c r="BK410" i="11"/>
  <c r="J179" i="11"/>
  <c r="BK521" i="11"/>
  <c r="J381" i="11"/>
  <c r="BK195" i="11"/>
  <c r="BK554" i="11"/>
  <c r="BK444" i="11"/>
  <c r="J290" i="11"/>
  <c r="J247" i="12"/>
  <c r="J267" i="12"/>
  <c r="J273" i="12"/>
  <c r="J163" i="12"/>
  <c r="J107" i="13"/>
  <c r="BK202" i="2"/>
  <c r="J136" i="2"/>
  <c r="BK101" i="2"/>
  <c r="J94" i="2"/>
  <c r="J309" i="3"/>
  <c r="J113" i="3"/>
  <c r="BK393" i="3"/>
  <c r="J128" i="3"/>
  <c r="BK309" i="3"/>
  <c r="BK289" i="4"/>
  <c r="J98" i="4"/>
  <c r="J161" i="4"/>
  <c r="BK324" i="4"/>
  <c r="J289" i="4"/>
  <c r="J245" i="4"/>
  <c r="BK163" i="4"/>
  <c r="BK110" i="5"/>
  <c r="BK127" i="5"/>
  <c r="J193" i="5"/>
  <c r="J341" i="6"/>
  <c r="BK155" i="6"/>
  <c r="BK117" i="6"/>
  <c r="J300" i="6"/>
  <c r="BK124" i="7"/>
  <c r="BK131" i="7"/>
  <c r="J138" i="7"/>
  <c r="BK180" i="8"/>
  <c r="J180" i="8"/>
  <c r="J168" i="8"/>
  <c r="J320" i="9"/>
  <c r="BK215" i="9"/>
  <c r="BK262" i="9"/>
  <c r="BK209" i="9"/>
  <c r="J289" i="9"/>
  <c r="BK323" i="9"/>
  <c r="J217" i="9"/>
  <c r="BK167" i="10"/>
  <c r="BK171" i="10"/>
  <c r="J169" i="10"/>
  <c r="BK169" i="10"/>
  <c r="BK98" i="10"/>
  <c r="BK512" i="11"/>
  <c r="J395" i="11"/>
  <c r="J239" i="11"/>
  <c r="BK591" i="11"/>
  <c r="BK464" i="11"/>
  <c r="BK285" i="11"/>
  <c r="BK599" i="11"/>
  <c r="BK391" i="11"/>
  <c r="BK216" i="11"/>
  <c r="J558" i="11"/>
  <c r="J439" i="11"/>
  <c r="J295" i="11"/>
  <c r="BK279" i="12"/>
  <c r="BK285" i="12"/>
  <c r="BK168" i="12"/>
  <c r="BK235" i="12"/>
  <c r="BK184" i="12"/>
  <c r="J122" i="13"/>
  <c r="BK139" i="13"/>
  <c r="J111" i="2"/>
  <c r="J171" i="2"/>
  <c r="J216" i="2"/>
  <c r="AS65" i="1"/>
  <c r="J189" i="3"/>
  <c r="BK260" i="3"/>
  <c r="J316" i="3"/>
  <c r="J303" i="4"/>
  <c r="BK104" i="4"/>
  <c r="J163" i="4"/>
  <c r="BK136" i="4"/>
  <c r="BK213" i="4"/>
  <c r="BK260" i="5"/>
  <c r="J260" i="5"/>
  <c r="J285" i="5"/>
  <c r="J203" i="5"/>
  <c r="BK279" i="6"/>
  <c r="J133" i="6"/>
  <c r="BK300" i="6"/>
  <c r="J185" i="6"/>
  <c r="J103" i="7"/>
  <c r="J246" i="8"/>
  <c r="J284" i="8"/>
  <c r="BK269" i="8"/>
  <c r="J162" i="8"/>
  <c r="BK287" i="9"/>
  <c r="J201" i="9"/>
  <c r="J276" i="9"/>
  <c r="BK117" i="9"/>
  <c r="BK142" i="9"/>
  <c r="J267" i="9"/>
  <c r="J131" i="9"/>
  <c r="BK177" i="10"/>
  <c r="BK121" i="10"/>
  <c r="BK146" i="10"/>
  <c r="BK132" i="10"/>
  <c r="J146" i="10"/>
  <c r="J565" i="11"/>
  <c r="J453" i="11"/>
  <c r="J309" i="11"/>
  <c r="BK117" i="11"/>
  <c r="BK494" i="11"/>
  <c r="J329" i="11"/>
  <c r="J104" i="11"/>
  <c r="BK501" i="11"/>
  <c r="BK324" i="11"/>
  <c r="BK179" i="11"/>
  <c r="J561" i="11"/>
  <c r="BK449" i="11"/>
  <c r="J187" i="11"/>
  <c r="J168" i="12"/>
  <c r="BK179" i="12"/>
  <c r="J279" i="12"/>
  <c r="BK273" i="12"/>
  <c r="BK104" i="12"/>
  <c r="J98" i="13"/>
  <c r="BK98" i="13"/>
  <c r="AS57" i="1"/>
  <c r="BK412" i="3"/>
  <c r="J222" i="3"/>
  <c r="J146" i="3"/>
  <c r="BK206" i="3"/>
  <c r="BK128" i="3"/>
  <c r="BK310" i="4"/>
  <c r="BK131" i="4"/>
  <c r="J224" i="4"/>
  <c r="BK154" i="4"/>
  <c r="BK166" i="4"/>
  <c r="BK209" i="5"/>
  <c r="J199" i="5"/>
  <c r="BK274" i="5"/>
  <c r="BK183" i="5"/>
  <c r="BK272" i="6"/>
  <c r="J293" i="6"/>
  <c r="J219" i="6"/>
  <c r="BK286" i="6"/>
  <c r="BK160" i="7"/>
  <c r="BK92" i="7"/>
  <c r="BK168" i="8"/>
  <c r="J135" i="8"/>
  <c r="J114" i="8"/>
  <c r="BK276" i="9"/>
  <c r="J167" i="9"/>
  <c r="BK257" i="9"/>
  <c r="J142" i="9"/>
  <c r="J242" i="9"/>
  <c r="BK249" i="9"/>
  <c r="J175" i="9"/>
  <c r="BK179" i="10"/>
  <c r="J137" i="10"/>
  <c r="BK156" i="10"/>
  <c r="J162" i="10"/>
  <c r="J171" i="10"/>
  <c r="BK603" i="11"/>
  <c r="J505" i="11"/>
  <c r="BK357" i="11"/>
  <c r="J164" i="11"/>
  <c r="J540" i="11"/>
  <c r="BK405" i="11"/>
  <c r="BK200" i="11"/>
  <c r="BK530" i="11"/>
  <c r="BK386" i="11"/>
  <c r="BK273" i="11"/>
  <c r="J546" i="11"/>
  <c r="J300" i="11"/>
  <c r="J293" i="12"/>
  <c r="J110" i="12"/>
  <c r="J133" i="12"/>
  <c r="J195" i="12"/>
  <c r="J179" i="12"/>
  <c r="BK130" i="13"/>
  <c r="BK89" i="13"/>
  <c r="J206" i="3"/>
  <c r="J234" i="3"/>
  <c r="BK134" i="3"/>
  <c r="J178" i="4"/>
  <c r="BK245" i="4"/>
  <c r="BK229" i="4"/>
  <c r="BK224" i="4"/>
  <c r="J115" i="4"/>
  <c r="J137" i="5"/>
  <c r="BK121" i="5"/>
  <c r="J121" i="5"/>
  <c r="J265" i="6"/>
  <c r="J286" i="6"/>
  <c r="BK207" i="6"/>
  <c r="J279" i="6"/>
  <c r="J131" i="7"/>
  <c r="BK273" i="8"/>
  <c r="J273" i="8"/>
  <c r="BK253" i="8"/>
  <c r="J147" i="8"/>
  <c r="BK267" i="9"/>
  <c r="BK183" i="9"/>
  <c r="J251" i="9"/>
  <c r="BK163" i="9"/>
  <c r="J124" i="9"/>
  <c r="J278" i="9"/>
  <c r="J215" i="9"/>
  <c r="J173" i="10"/>
  <c r="J181" i="10"/>
  <c r="BK191" i="10"/>
  <c r="J185" i="10"/>
  <c r="J121" i="10"/>
  <c r="J554" i="11"/>
  <c r="J420" i="11"/>
  <c r="BK300" i="11"/>
  <c r="J569" i="11"/>
  <c r="BK453" i="11"/>
  <c r="J316" i="11"/>
  <c r="J579" i="11"/>
  <c r="BK439" i="11"/>
  <c r="BK316" i="11"/>
  <c r="BK164" i="11"/>
  <c r="J527" i="11"/>
  <c r="J357" i="11"/>
  <c r="J158" i="11"/>
  <c r="J139" i="12"/>
  <c r="J203" i="12"/>
  <c r="J300" i="12"/>
  <c r="BK221" i="12"/>
  <c r="BK133" i="13"/>
  <c r="J197" i="2"/>
  <c r="J179" i="2"/>
  <c r="BK209" i="2"/>
  <c r="J428" i="3"/>
  <c r="BK275" i="3"/>
  <c r="BK396" i="3"/>
  <c r="J134" i="3"/>
  <c r="J252" i="3"/>
  <c r="BK170" i="3"/>
  <c r="BK220" i="4"/>
  <c r="BK338" i="4"/>
  <c r="J213" i="4"/>
  <c r="BK109" i="4"/>
  <c r="BK303" i="4"/>
  <c r="J254" i="4"/>
  <c r="BK98" i="4"/>
  <c r="BK161" i="5"/>
  <c r="J183" i="5"/>
  <c r="J267" i="5"/>
  <c r="J132" i="5"/>
  <c r="J213" i="6"/>
  <c r="J202" i="6"/>
  <c r="BK341" i="6"/>
  <c r="J138" i="6"/>
  <c r="J164" i="7"/>
  <c r="J124" i="7"/>
  <c r="J253" i="8"/>
  <c r="BK246" i="8"/>
  <c r="BK97" i="8"/>
  <c r="BK189" i="8"/>
  <c r="J257" i="9"/>
  <c r="BK157" i="9"/>
  <c r="BK244" i="9"/>
  <c r="J137" i="9"/>
  <c r="BK172" i="9"/>
  <c r="J271" i="9"/>
  <c r="BK167" i="9"/>
  <c r="BK126" i="10"/>
  <c r="BK130" i="10"/>
  <c r="BK108" i="10"/>
  <c r="J126" i="10"/>
  <c r="BK561" i="11"/>
  <c r="J444" i="11"/>
  <c r="J304" i="11"/>
  <c r="J125" i="11"/>
  <c r="J515" i="11"/>
  <c r="J371" i="11"/>
  <c r="BK110" i="11"/>
  <c r="J508" i="11"/>
  <c r="J476" i="11"/>
  <c r="BK309" i="11"/>
  <c r="J583" i="11"/>
  <c r="J467" i="11"/>
  <c r="J333" i="11"/>
  <c r="J130" i="11"/>
  <c r="J151" i="12"/>
  <c r="BK128" i="12"/>
  <c r="J285" i="12"/>
  <c r="BK151" i="12"/>
  <c r="BK122" i="13"/>
  <c r="BK122" i="2"/>
  <c r="BK143" i="2"/>
  <c r="J128" i="2"/>
  <c r="J101" i="2"/>
  <c r="BK272" i="3"/>
  <c r="BK436" i="3"/>
  <c r="J388" i="3"/>
  <c r="J107" i="3"/>
  <c r="BK222" i="3"/>
  <c r="BK254" i="4"/>
  <c r="J331" i="4"/>
  <c r="J202" i="4"/>
  <c r="J104" i="4"/>
  <c r="BK178" i="4"/>
  <c r="BK193" i="5"/>
  <c r="BK143" i="5"/>
  <c r="BK170" i="5"/>
  <c r="J337" i="6"/>
  <c r="J314" i="6"/>
  <c r="BK111" i="6"/>
  <c r="J328" i="6"/>
  <c r="BK133" i="6"/>
  <c r="BK154" i="7"/>
  <c r="J189" i="8"/>
  <c r="J154" i="8"/>
  <c r="BK162" i="8"/>
  <c r="J310" i="9"/>
  <c r="J265" i="9"/>
  <c r="J163" i="9"/>
  <c r="J246" i="9"/>
  <c r="BK175" i="9"/>
  <c r="J239" i="9"/>
  <c r="J96" i="9"/>
  <c r="J209" i="9"/>
  <c r="BK162" i="10"/>
  <c r="J189" i="10"/>
  <c r="J111" i="10"/>
  <c r="BK95" i="10"/>
  <c r="J105" i="10"/>
  <c r="J524" i="11"/>
  <c r="J366" i="11"/>
  <c r="BK187" i="11"/>
  <c r="BK550" i="11"/>
  <c r="J434" i="11"/>
  <c r="BK295" i="11"/>
  <c r="BK575" i="11"/>
  <c r="J464" i="11"/>
  <c r="BK304" i="11"/>
  <c r="BK158" i="11"/>
  <c r="J518" i="11"/>
  <c r="BK415" i="11"/>
  <c r="BK239" i="11"/>
  <c r="J221" i="12"/>
  <c r="J230" i="12"/>
  <c r="BK209" i="12"/>
  <c r="BK190" i="12"/>
  <c r="BK116" i="13"/>
  <c r="J133" i="13"/>
  <c r="BK149" i="2"/>
  <c r="BK216" i="2"/>
  <c r="J209" i="2"/>
  <c r="BK88" i="2"/>
  <c r="BK377" i="3"/>
  <c r="BK140" i="3"/>
  <c r="J275" i="3"/>
  <c r="BK288" i="3"/>
  <c r="J357" i="3"/>
  <c r="J282" i="4"/>
  <c r="BK357" i="4"/>
  <c r="J197" i="4"/>
  <c r="J207" i="4"/>
  <c r="J190" i="4"/>
  <c r="J274" i="5"/>
  <c r="J105" i="5"/>
  <c r="BK116" i="5"/>
  <c r="J232" i="5"/>
  <c r="J116" i="5"/>
  <c r="BK337" i="6"/>
  <c r="J106" i="6"/>
  <c r="J321" i="6"/>
  <c r="BK128" i="6"/>
  <c r="J150" i="7"/>
  <c r="J125" i="8"/>
  <c r="BK265" i="8"/>
  <c r="BK154" i="8"/>
  <c r="J244" i="9"/>
  <c r="BK147" i="9"/>
  <c r="BK237" i="9"/>
  <c r="J90" i="9"/>
  <c r="J227" i="9"/>
  <c r="J294" i="9"/>
  <c r="BK137" i="9"/>
  <c r="BK165" i="10"/>
  <c r="BK175" i="10"/>
  <c r="BK183" i="10"/>
  <c r="J183" i="10"/>
  <c r="J114" i="10"/>
  <c r="BK572" i="11"/>
  <c r="BK458" i="11"/>
  <c r="BK329" i="11"/>
  <c r="BK130" i="11"/>
  <c r="J501" i="11"/>
  <c r="J338" i="11"/>
  <c r="J595" i="11"/>
  <c r="BK505" i="11"/>
  <c r="BK361" i="11"/>
  <c r="BK211" i="11"/>
  <c r="BK569" i="11"/>
  <c r="BK381" i="11"/>
  <c r="J216" i="11"/>
  <c r="BK241" i="12"/>
  <c r="J261" i="12"/>
  <c r="BK98" i="12"/>
  <c r="J255" i="12"/>
  <c r="J142" i="13"/>
  <c r="BK142" i="13"/>
  <c r="J170" i="3"/>
  <c r="BK113" i="3"/>
  <c r="BK291" i="3"/>
  <c r="J323" i="3"/>
  <c r="J296" i="4"/>
  <c r="BK346" i="4"/>
  <c r="J166" i="4"/>
  <c r="BK115" i="4"/>
  <c r="J172" i="4"/>
  <c r="BK203" i="5"/>
  <c r="J209" i="5"/>
  <c r="BK281" i="5"/>
  <c r="J176" i="5"/>
  <c r="BK219" i="6"/>
  <c r="BK213" i="6"/>
  <c r="J128" i="6"/>
  <c r="BK164" i="6"/>
  <c r="BK164" i="7"/>
  <c r="BK175" i="8"/>
  <c r="J130" i="8"/>
  <c r="BK108" i="8"/>
  <c r="BK299" i="9"/>
  <c r="BK212" i="9"/>
  <c r="BK278" i="9"/>
  <c r="J194" i="9"/>
  <c r="BK271" i="9"/>
  <c r="J328" i="9"/>
  <c r="J234" i="9"/>
  <c r="J157" i="9"/>
  <c r="BK140" i="10"/>
  <c r="J158" i="10"/>
  <c r="J154" i="10"/>
  <c r="J156" i="10"/>
  <c r="J95" i="10"/>
  <c r="J473" i="11"/>
  <c r="BK333" i="11"/>
  <c r="J175" i="11"/>
  <c r="J497" i="11"/>
  <c r="J386" i="11"/>
  <c r="J603" i="11"/>
  <c r="BK497" i="11"/>
  <c r="BK346" i="11"/>
  <c r="BK262" i="11"/>
  <c r="BK587" i="11"/>
  <c r="BK481" i="11"/>
  <c r="BK319" i="11"/>
  <c r="BK104" i="11"/>
  <c r="BK163" i="12"/>
  <c r="J157" i="12"/>
  <c r="J241" i="12"/>
  <c r="J289" i="12"/>
  <c r="J119" i="13"/>
  <c r="BK107" i="13"/>
  <c r="BK155" i="2"/>
  <c r="J143" i="2"/>
  <c r="J122" i="2"/>
  <c r="BK406" i="3"/>
  <c r="BK189" i="3"/>
  <c r="BK198" i="3"/>
  <c r="BK264" i="3"/>
  <c r="BK89" i="3"/>
  <c r="BK107" i="3"/>
  <c r="J184" i="4"/>
  <c r="BK282" i="4"/>
  <c r="J126" i="4"/>
  <c r="J338" i="4"/>
  <c r="BK296" i="4"/>
  <c r="J216" i="4"/>
  <c r="J131" i="4"/>
  <c r="BK199" i="5"/>
  <c r="BK232" i="5"/>
  <c r="J289" i="5"/>
  <c r="J239" i="5"/>
  <c r="BK255" i="6"/>
  <c r="BK265" i="6"/>
  <c r="BK185" i="6"/>
  <c r="J117" i="6"/>
  <c r="BK150" i="7"/>
  <c r="J92" i="7"/>
  <c r="BK103" i="7"/>
  <c r="BK119" i="8"/>
  <c r="BK125" i="8"/>
  <c r="J97" i="8"/>
  <c r="BK289" i="9"/>
  <c r="BK194" i="9"/>
  <c r="J287" i="9"/>
  <c r="BK178" i="9"/>
  <c r="J249" i="9"/>
  <c r="J117" i="9"/>
  <c r="BK239" i="9"/>
  <c r="BK124" i="9"/>
  <c r="BK185" i="10"/>
  <c r="J98" i="10"/>
  <c r="J179" i="10"/>
  <c r="BK111" i="10"/>
  <c r="BK534" i="11"/>
  <c r="J361" i="11"/>
  <c r="J195" i="11"/>
  <c r="BK546" i="11"/>
  <c r="BK420" i="11"/>
  <c r="J211" i="11"/>
  <c r="BK565" i="11"/>
  <c r="BK352" i="11"/>
  <c r="J169" i="11"/>
  <c r="BK524" i="11"/>
  <c r="J391" i="11"/>
  <c r="J245" i="11"/>
  <c r="J235" i="12"/>
  <c r="BK255" i="12"/>
  <c r="BK300" i="12"/>
  <c r="J145" i="12"/>
  <c r="BK110" i="12"/>
  <c r="J94" i="13"/>
  <c r="J116" i="13"/>
  <c r="BK159" i="2"/>
  <c r="J155" i="2"/>
  <c r="BK171" i="2"/>
  <c r="BK302" i="3"/>
  <c r="BK146" i="3"/>
  <c r="J291" i="3"/>
  <c r="J302" i="3"/>
  <c r="J393" i="3"/>
  <c r="J342" i="4"/>
  <c r="J169" i="4"/>
  <c r="J229" i="4"/>
  <c r="BK210" i="4"/>
  <c r="BK234" i="4"/>
  <c r="J120" i="4"/>
  <c r="BK97" i="5"/>
  <c r="BK105" i="5"/>
  <c r="J253" i="5"/>
  <c r="J230" i="6"/>
  <c r="J255" i="6"/>
  <c r="J174" i="6"/>
  <c r="BK293" i="6"/>
  <c r="J111" i="6"/>
  <c r="J160" i="7"/>
  <c r="BK147" i="8"/>
  <c r="J119" i="8"/>
  <c r="BK229" i="8"/>
  <c r="BK242" i="9"/>
  <c r="BK131" i="9"/>
  <c r="BK222" i="9"/>
  <c r="J323" i="9"/>
  <c r="J222" i="9"/>
  <c r="BK292" i="9"/>
  <c r="J172" i="9"/>
  <c r="J187" i="10"/>
  <c r="BK173" i="10"/>
  <c r="BK187" i="10"/>
  <c r="BK181" i="10"/>
  <c r="J130" i="10"/>
  <c r="BK540" i="11"/>
  <c r="BK429" i="11"/>
  <c r="BK245" i="11"/>
  <c r="J587" i="11"/>
  <c r="BK473" i="11"/>
  <c r="BK169" i="11"/>
  <c r="BK527" i="11"/>
  <c r="J400" i="11"/>
  <c r="J253" i="11"/>
  <c r="J591" i="11"/>
  <c r="J494" i="11"/>
  <c r="BK280" i="11"/>
  <c r="BK267" i="12"/>
  <c r="J98" i="12"/>
  <c r="BK116" i="12"/>
  <c r="BK133" i="12"/>
  <c r="BK122" i="12"/>
  <c r="J139" i="13"/>
  <c r="J126" i="13"/>
  <c r="T427" i="3" l="1"/>
  <c r="T426" i="3"/>
  <c r="P345" i="4"/>
  <c r="P173" i="6"/>
  <c r="T163" i="7"/>
  <c r="P427" i="3"/>
  <c r="P426" i="3"/>
  <c r="T173" i="6"/>
  <c r="R163" i="7"/>
  <c r="P103" i="11"/>
  <c r="R140" i="11"/>
  <c r="R345" i="4"/>
  <c r="R173" i="6"/>
  <c r="R103" i="11"/>
  <c r="P140" i="11"/>
  <c r="R427" i="3"/>
  <c r="R426" i="3" s="1"/>
  <c r="T345" i="4"/>
  <c r="P163" i="7"/>
  <c r="T103" i="11"/>
  <c r="T140" i="11"/>
  <c r="P87" i="2"/>
  <c r="T135" i="2"/>
  <c r="BK158" i="2"/>
  <c r="J158" i="2" s="1"/>
  <c r="J63" i="2" s="1"/>
  <c r="P208" i="2"/>
  <c r="P207" i="2"/>
  <c r="P88" i="3"/>
  <c r="R188" i="3"/>
  <c r="R362" i="3"/>
  <c r="P97" i="4"/>
  <c r="P141" i="4"/>
  <c r="P160" i="4"/>
  <c r="P201" i="4"/>
  <c r="P223" i="4"/>
  <c r="R248" i="4"/>
  <c r="BK96" i="5"/>
  <c r="J96" i="5" s="1"/>
  <c r="J65" i="5" s="1"/>
  <c r="R142" i="5"/>
  <c r="T169" i="5"/>
  <c r="P187" i="5"/>
  <c r="R202" i="5"/>
  <c r="T288" i="5"/>
  <c r="BK96" i="6"/>
  <c r="J96" i="6" s="1"/>
  <c r="J65" i="6" s="1"/>
  <c r="P143" i="6"/>
  <c r="R201" i="6"/>
  <c r="T229" i="6"/>
  <c r="P91" i="7"/>
  <c r="T106" i="7"/>
  <c r="R96" i="8"/>
  <c r="T140" i="8"/>
  <c r="R161" i="8"/>
  <c r="R179" i="8"/>
  <c r="P198" i="8"/>
  <c r="T272" i="8"/>
  <c r="T89" i="9"/>
  <c r="R166" i="9"/>
  <c r="P182" i="9"/>
  <c r="BK200" i="9"/>
  <c r="J200" i="9" s="1"/>
  <c r="J64" i="9" s="1"/>
  <c r="R270" i="9"/>
  <c r="BK303" i="9"/>
  <c r="J303" i="9" s="1"/>
  <c r="J66" i="9" s="1"/>
  <c r="T101" i="10"/>
  <c r="T93" i="10" s="1"/>
  <c r="T107" i="10"/>
  <c r="T125" i="10"/>
  <c r="T139" i="10"/>
  <c r="T145" i="10"/>
  <c r="BK164" i="10"/>
  <c r="J164" i="10" s="1"/>
  <c r="J72" i="10" s="1"/>
  <c r="P116" i="11"/>
  <c r="R157" i="11"/>
  <c r="R272" i="11"/>
  <c r="BK308" i="11"/>
  <c r="J308" i="11" s="1"/>
  <c r="J67" i="11" s="1"/>
  <c r="BK337" i="11"/>
  <c r="J337" i="11"/>
  <c r="J68" i="11" s="1"/>
  <c r="T351" i="11"/>
  <c r="BK385" i="11"/>
  <c r="J385" i="11"/>
  <c r="J70" i="11" s="1"/>
  <c r="R428" i="11"/>
  <c r="T493" i="11"/>
  <c r="P504" i="11"/>
  <c r="P511" i="11"/>
  <c r="P533" i="11"/>
  <c r="T549" i="11"/>
  <c r="T103" i="12"/>
  <c r="T138" i="12"/>
  <c r="P178" i="12"/>
  <c r="T240" i="12"/>
  <c r="T284" i="12"/>
  <c r="BK102" i="13"/>
  <c r="J102" i="13"/>
  <c r="J62" i="13" s="1"/>
  <c r="R87" i="2"/>
  <c r="R135" i="2"/>
  <c r="T158" i="2"/>
  <c r="T208" i="2"/>
  <c r="T207" i="2"/>
  <c r="BK88" i="3"/>
  <c r="J88" i="3"/>
  <c r="J61" i="3" s="1"/>
  <c r="T188" i="3"/>
  <c r="BK362" i="3"/>
  <c r="J362" i="3"/>
  <c r="J63" i="3" s="1"/>
  <c r="BK97" i="4"/>
  <c r="J97" i="4" s="1"/>
  <c r="J65" i="4" s="1"/>
  <c r="BK141" i="4"/>
  <c r="J141" i="4"/>
  <c r="J66" i="4" s="1"/>
  <c r="T160" i="4"/>
  <c r="T201" i="4"/>
  <c r="R223" i="4"/>
  <c r="T248" i="4"/>
  <c r="P96" i="5"/>
  <c r="P142" i="5"/>
  <c r="R169" i="5"/>
  <c r="R187" i="5"/>
  <c r="P202" i="5"/>
  <c r="P288" i="5"/>
  <c r="T96" i="6"/>
  <c r="BK143" i="6"/>
  <c r="J143" i="6"/>
  <c r="J66" i="6" s="1"/>
  <c r="P201" i="6"/>
  <c r="R229" i="6"/>
  <c r="R91" i="7"/>
  <c r="R106" i="7"/>
  <c r="BK96" i="8"/>
  <c r="J96" i="8"/>
  <c r="J65" i="8" s="1"/>
  <c r="R140" i="8"/>
  <c r="BK161" i="8"/>
  <c r="J161" i="8"/>
  <c r="J67" i="8" s="1"/>
  <c r="P179" i="8"/>
  <c r="R198" i="8"/>
  <c r="R272" i="8"/>
  <c r="R89" i="9"/>
  <c r="P166" i="9"/>
  <c r="R182" i="9"/>
  <c r="T200" i="9"/>
  <c r="T270" i="9"/>
  <c r="T303" i="9"/>
  <c r="P101" i="10"/>
  <c r="P107" i="10"/>
  <c r="BK125" i="10"/>
  <c r="BK139" i="10"/>
  <c r="J139" i="10"/>
  <c r="J70" i="10"/>
  <c r="P145" i="10"/>
  <c r="P164" i="10"/>
  <c r="BK116" i="11"/>
  <c r="J116" i="11"/>
  <c r="J63" i="11" s="1"/>
  <c r="T157" i="11"/>
  <c r="BK272" i="11"/>
  <c r="J272" i="11" s="1"/>
  <c r="J66" i="11" s="1"/>
  <c r="P308" i="11"/>
  <c r="P337" i="11"/>
  <c r="P351" i="11"/>
  <c r="R385" i="11"/>
  <c r="T428" i="11"/>
  <c r="P493" i="11"/>
  <c r="P492" i="11" s="1"/>
  <c r="T504" i="11"/>
  <c r="R511" i="11"/>
  <c r="R533" i="11"/>
  <c r="P549" i="11"/>
  <c r="P103" i="12"/>
  <c r="P138" i="12"/>
  <c r="BK178" i="12"/>
  <c r="J178" i="12" s="1"/>
  <c r="J69" i="12" s="1"/>
  <c r="R240" i="12"/>
  <c r="R284" i="12"/>
  <c r="P88" i="13"/>
  <c r="R102" i="13"/>
  <c r="BK87" i="2"/>
  <c r="J87" i="2"/>
  <c r="J61" i="2" s="1"/>
  <c r="BK135" i="2"/>
  <c r="J135" i="2"/>
  <c r="J62" i="2"/>
  <c r="P158" i="2"/>
  <c r="BK208" i="2"/>
  <c r="J208" i="2" s="1"/>
  <c r="J65" i="2" s="1"/>
  <c r="T88" i="3"/>
  <c r="T87" i="3" s="1"/>
  <c r="T86" i="3" s="1"/>
  <c r="BK188" i="3"/>
  <c r="J188" i="3" s="1"/>
  <c r="J62" i="3" s="1"/>
  <c r="T362" i="3"/>
  <c r="T97" i="4"/>
  <c r="T141" i="4"/>
  <c r="BK160" i="4"/>
  <c r="J160" i="4"/>
  <c r="J67" i="4"/>
  <c r="R201" i="4"/>
  <c r="R200" i="4" s="1"/>
  <c r="T223" i="4"/>
  <c r="P248" i="4"/>
  <c r="T96" i="5"/>
  <c r="BK142" i="5"/>
  <c r="J142" i="5" s="1"/>
  <c r="J66" i="5" s="1"/>
  <c r="BK169" i="5"/>
  <c r="J169" i="5" s="1"/>
  <c r="J67" i="5" s="1"/>
  <c r="BK187" i="5"/>
  <c r="J187" i="5" s="1"/>
  <c r="J70" i="5" s="1"/>
  <c r="T202" i="5"/>
  <c r="BK288" i="5"/>
  <c r="J288" i="5" s="1"/>
  <c r="J72" i="5" s="1"/>
  <c r="R96" i="6"/>
  <c r="T143" i="6"/>
  <c r="T201" i="6"/>
  <c r="T200" i="6" s="1"/>
  <c r="BK229" i="6"/>
  <c r="J229" i="6"/>
  <c r="J71" i="6" s="1"/>
  <c r="T91" i="7"/>
  <c r="T90" i="7"/>
  <c r="T89" i="7"/>
  <c r="P106" i="7"/>
  <c r="T96" i="8"/>
  <c r="P140" i="8"/>
  <c r="P161" i="8"/>
  <c r="T179" i="8"/>
  <c r="T198" i="8"/>
  <c r="P272" i="8"/>
  <c r="P89" i="9"/>
  <c r="BK166" i="9"/>
  <c r="J166" i="9" s="1"/>
  <c r="J62" i="9" s="1"/>
  <c r="BK182" i="9"/>
  <c r="J182" i="9" s="1"/>
  <c r="J63" i="9" s="1"/>
  <c r="P200" i="9"/>
  <c r="BK270" i="9"/>
  <c r="J270" i="9" s="1"/>
  <c r="J65" i="9" s="1"/>
  <c r="P303" i="9"/>
  <c r="R101" i="10"/>
  <c r="R107" i="10"/>
  <c r="P125" i="10"/>
  <c r="P139" i="10"/>
  <c r="P124" i="10" s="1"/>
  <c r="BK145" i="10"/>
  <c r="J145" i="10" s="1"/>
  <c r="J71" i="10" s="1"/>
  <c r="T164" i="10"/>
  <c r="R116" i="11"/>
  <c r="P157" i="11"/>
  <c r="P272" i="11"/>
  <c r="T308" i="11"/>
  <c r="R337" i="11"/>
  <c r="R351" i="11"/>
  <c r="P385" i="11"/>
  <c r="P428" i="11"/>
  <c r="R493" i="11"/>
  <c r="R504" i="11"/>
  <c r="T511" i="11"/>
  <c r="T533" i="11"/>
  <c r="BK549" i="11"/>
  <c r="J549" i="11" s="1"/>
  <c r="J80" i="11" s="1"/>
  <c r="R103" i="12"/>
  <c r="R138" i="12"/>
  <c r="T178" i="12"/>
  <c r="P240" i="12"/>
  <c r="P284" i="12"/>
  <c r="BK88" i="13"/>
  <c r="R88" i="13"/>
  <c r="P102" i="13"/>
  <c r="BK115" i="13"/>
  <c r="J115" i="13" s="1"/>
  <c r="J63" i="13" s="1"/>
  <c r="T115" i="13"/>
  <c r="T87" i="2"/>
  <c r="T86" i="2" s="1"/>
  <c r="T85" i="2" s="1"/>
  <c r="P135" i="2"/>
  <c r="R158" i="2"/>
  <c r="R208" i="2"/>
  <c r="R207" i="2" s="1"/>
  <c r="R88" i="3"/>
  <c r="R87" i="3"/>
  <c r="R86" i="3" s="1"/>
  <c r="P188" i="3"/>
  <c r="P362" i="3"/>
  <c r="R97" i="4"/>
  <c r="R141" i="4"/>
  <c r="R160" i="4"/>
  <c r="BK201" i="4"/>
  <c r="J201" i="4"/>
  <c r="J70" i="4" s="1"/>
  <c r="BK223" i="4"/>
  <c r="J223" i="4"/>
  <c r="J71" i="4"/>
  <c r="BK248" i="4"/>
  <c r="J248" i="4" s="1"/>
  <c r="J72" i="4" s="1"/>
  <c r="R96" i="5"/>
  <c r="R95" i="5" s="1"/>
  <c r="T142" i="5"/>
  <c r="P169" i="5"/>
  <c r="T187" i="5"/>
  <c r="T186" i="5" s="1"/>
  <c r="BK202" i="5"/>
  <c r="J202" i="5"/>
  <c r="J71" i="5"/>
  <c r="R288" i="5"/>
  <c r="P96" i="6"/>
  <c r="P95" i="6"/>
  <c r="R143" i="6"/>
  <c r="BK201" i="6"/>
  <c r="J201" i="6" s="1"/>
  <c r="J70" i="6" s="1"/>
  <c r="P229" i="6"/>
  <c r="BK91" i="7"/>
  <c r="J91" i="7" s="1"/>
  <c r="J65" i="7" s="1"/>
  <c r="BK106" i="7"/>
  <c r="J106" i="7" s="1"/>
  <c r="J66" i="7" s="1"/>
  <c r="P96" i="8"/>
  <c r="P95" i="8"/>
  <c r="BK140" i="8"/>
  <c r="J140" i="8" s="1"/>
  <c r="J66" i="8" s="1"/>
  <c r="T161" i="8"/>
  <c r="BK179" i="8"/>
  <c r="J179" i="8" s="1"/>
  <c r="J70" i="8" s="1"/>
  <c r="BK198" i="8"/>
  <c r="J198" i="8" s="1"/>
  <c r="J71" i="8" s="1"/>
  <c r="BK272" i="8"/>
  <c r="J272" i="8"/>
  <c r="J72" i="8" s="1"/>
  <c r="BK89" i="9"/>
  <c r="J89" i="9"/>
  <c r="J61" i="9"/>
  <c r="T166" i="9"/>
  <c r="T182" i="9"/>
  <c r="R200" i="9"/>
  <c r="P270" i="9"/>
  <c r="R303" i="9"/>
  <c r="BK101" i="10"/>
  <c r="J101" i="10"/>
  <c r="J63" i="10"/>
  <c r="BK107" i="10"/>
  <c r="J107" i="10" s="1"/>
  <c r="J64" i="10" s="1"/>
  <c r="R125" i="10"/>
  <c r="R139" i="10"/>
  <c r="R145" i="10"/>
  <c r="R164" i="10"/>
  <c r="T116" i="11"/>
  <c r="BK157" i="11"/>
  <c r="J157" i="11" s="1"/>
  <c r="J65" i="11" s="1"/>
  <c r="T272" i="11"/>
  <c r="R308" i="11"/>
  <c r="T337" i="11"/>
  <c r="BK351" i="11"/>
  <c r="J351" i="11"/>
  <c r="J69" i="11" s="1"/>
  <c r="T385" i="11"/>
  <c r="BK428" i="11"/>
  <c r="J428" i="11"/>
  <c r="J72" i="11" s="1"/>
  <c r="BK493" i="11"/>
  <c r="J493" i="11"/>
  <c r="J75" i="11"/>
  <c r="BK504" i="11"/>
  <c r="J504" i="11" s="1"/>
  <c r="J77" i="11" s="1"/>
  <c r="BK511" i="11"/>
  <c r="J511" i="11" s="1"/>
  <c r="J78" i="11" s="1"/>
  <c r="BK533" i="11"/>
  <c r="J533" i="11"/>
  <c r="J79" i="11" s="1"/>
  <c r="R549" i="11"/>
  <c r="BK103" i="12"/>
  <c r="J103" i="12"/>
  <c r="J67" i="12" s="1"/>
  <c r="BK138" i="12"/>
  <c r="J138" i="12"/>
  <c r="J68" i="12"/>
  <c r="R178" i="12"/>
  <c r="BK240" i="12"/>
  <c r="J240" i="12"/>
  <c r="J70" i="12"/>
  <c r="BK284" i="12"/>
  <c r="J284" i="12" s="1"/>
  <c r="J72" i="12" s="1"/>
  <c r="T88" i="13"/>
  <c r="T102" i="13"/>
  <c r="P115" i="13"/>
  <c r="R115" i="13"/>
  <c r="BK129" i="13"/>
  <c r="J129" i="13" s="1"/>
  <c r="J65" i="13" s="1"/>
  <c r="P129" i="13"/>
  <c r="R129" i="13"/>
  <c r="T129" i="13"/>
  <c r="BK345" i="4"/>
  <c r="J345" i="4" s="1"/>
  <c r="J73" i="4" s="1"/>
  <c r="BK327" i="9"/>
  <c r="J327" i="9" s="1"/>
  <c r="J67" i="9" s="1"/>
  <c r="BK103" i="11"/>
  <c r="J103" i="11" s="1"/>
  <c r="J62" i="11" s="1"/>
  <c r="BK140" i="11"/>
  <c r="J140" i="11"/>
  <c r="J64" i="11" s="1"/>
  <c r="BK419" i="11"/>
  <c r="J419" i="11"/>
  <c r="J71" i="11"/>
  <c r="BK97" i="12"/>
  <c r="J97" i="12" s="1"/>
  <c r="J66" i="12" s="1"/>
  <c r="BK421" i="3"/>
  <c r="J421" i="3" s="1"/>
  <c r="J64" i="3" s="1"/>
  <c r="BK173" i="6"/>
  <c r="J173" i="6"/>
  <c r="J67" i="6" s="1"/>
  <c r="BK196" i="6"/>
  <c r="J196" i="6"/>
  <c r="J68" i="6"/>
  <c r="BK163" i="7"/>
  <c r="J163" i="7" s="1"/>
  <c r="J67" i="7" s="1"/>
  <c r="BK174" i="8"/>
  <c r="J174" i="8" s="1"/>
  <c r="J68" i="8" s="1"/>
  <c r="BK196" i="4"/>
  <c r="J196" i="4"/>
  <c r="J68" i="4" s="1"/>
  <c r="BK182" i="5"/>
  <c r="J182" i="5"/>
  <c r="J68" i="5"/>
  <c r="BK340" i="6"/>
  <c r="J340" i="6" s="1"/>
  <c r="J72" i="6" s="1"/>
  <c r="BK120" i="10"/>
  <c r="BK119" i="10" s="1"/>
  <c r="J119" i="10" s="1"/>
  <c r="J66" i="10" s="1"/>
  <c r="BK427" i="3"/>
  <c r="J427" i="3" s="1"/>
  <c r="J66" i="3" s="1"/>
  <c r="BK94" i="10"/>
  <c r="J94" i="10"/>
  <c r="J61" i="10" s="1"/>
  <c r="BK97" i="10"/>
  <c r="J97" i="10"/>
  <c r="J62" i="10"/>
  <c r="BK116" i="10"/>
  <c r="J116" i="10" s="1"/>
  <c r="J65" i="10" s="1"/>
  <c r="BK486" i="11"/>
  <c r="J486" i="11" s="1"/>
  <c r="J73" i="11" s="1"/>
  <c r="BK500" i="11"/>
  <c r="J500" i="11"/>
  <c r="J76" i="11" s="1"/>
  <c r="BK278" i="12"/>
  <c r="J278" i="12"/>
  <c r="J71" i="12"/>
  <c r="BK125" i="13"/>
  <c r="J125" i="13" s="1"/>
  <c r="J64" i="13" s="1"/>
  <c r="BK141" i="13"/>
  <c r="J141" i="13" s="1"/>
  <c r="J66" i="13" s="1"/>
  <c r="J52" i="13"/>
  <c r="E76" i="13"/>
  <c r="BE103" i="13"/>
  <c r="BE107" i="13"/>
  <c r="BE119" i="13"/>
  <c r="BE130" i="13"/>
  <c r="BE116" i="13"/>
  <c r="F83" i="13"/>
  <c r="BE98" i="13"/>
  <c r="BE126" i="13"/>
  <c r="BE139" i="13"/>
  <c r="BE142" i="13"/>
  <c r="BE89" i="13"/>
  <c r="BE94" i="13"/>
  <c r="BE111" i="13"/>
  <c r="BE122" i="13"/>
  <c r="BE133" i="13"/>
  <c r="F59" i="12"/>
  <c r="BE98" i="12"/>
  <c r="BE133" i="12"/>
  <c r="BE157" i="12"/>
  <c r="BE168" i="12"/>
  <c r="BE203" i="12"/>
  <c r="BE241" i="12"/>
  <c r="BE255" i="12"/>
  <c r="BE261" i="12"/>
  <c r="E50" i="12"/>
  <c r="J88" i="12"/>
  <c r="BE110" i="12"/>
  <c r="BE139" i="12"/>
  <c r="BE151" i="12"/>
  <c r="BE163" i="12"/>
  <c r="BE195" i="12"/>
  <c r="BE215" i="12"/>
  <c r="BE221" i="12"/>
  <c r="BE247" i="12"/>
  <c r="BE285" i="12"/>
  <c r="BE300" i="12"/>
  <c r="BE104" i="12"/>
  <c r="BE145" i="12"/>
  <c r="BE184" i="12"/>
  <c r="BE190" i="12"/>
  <c r="BE209" i="12"/>
  <c r="BE230" i="12"/>
  <c r="BE235" i="12"/>
  <c r="BE267" i="12"/>
  <c r="BE279" i="12"/>
  <c r="BE289" i="12"/>
  <c r="BE116" i="12"/>
  <c r="BE122" i="12"/>
  <c r="BE128" i="12"/>
  <c r="BE173" i="12"/>
  <c r="BE179" i="12"/>
  <c r="BE273" i="12"/>
  <c r="BE293" i="12"/>
  <c r="J120" i="10"/>
  <c r="J67" i="10"/>
  <c r="J125" i="10"/>
  <c r="J69" i="10" s="1"/>
  <c r="F55" i="11"/>
  <c r="J94" i="11"/>
  <c r="BE141" i="11"/>
  <c r="BE158" i="11"/>
  <c r="BE164" i="11"/>
  <c r="BE195" i="11"/>
  <c r="BE262" i="11"/>
  <c r="BE273" i="11"/>
  <c r="BE280" i="11"/>
  <c r="BE285" i="11"/>
  <c r="BE290" i="11"/>
  <c r="BE300" i="11"/>
  <c r="BE304" i="11"/>
  <c r="BE309" i="11"/>
  <c r="BE338" i="11"/>
  <c r="BE352" i="11"/>
  <c r="BE357" i="11"/>
  <c r="BE371" i="11"/>
  <c r="BE405" i="11"/>
  <c r="BE429" i="11"/>
  <c r="BE449" i="11"/>
  <c r="BE461" i="11"/>
  <c r="BE473" i="11"/>
  <c r="BE487" i="11"/>
  <c r="BE501" i="11"/>
  <c r="BE530" i="11"/>
  <c r="BE534" i="11"/>
  <c r="BE537" i="11"/>
  <c r="BE546" i="11"/>
  <c r="BE572" i="11"/>
  <c r="BE599" i="11"/>
  <c r="E48" i="11"/>
  <c r="BE110" i="11"/>
  <c r="BE130" i="11"/>
  <c r="BE136" i="11"/>
  <c r="BE230" i="11"/>
  <c r="BE239" i="11"/>
  <c r="BE295" i="11"/>
  <c r="BE329" i="11"/>
  <c r="BE333" i="11"/>
  <c r="BE366" i="11"/>
  <c r="BE415" i="11"/>
  <c r="BE420" i="11"/>
  <c r="BE458" i="11"/>
  <c r="BE481" i="11"/>
  <c r="BE508" i="11"/>
  <c r="BE512" i="11"/>
  <c r="BE515" i="11"/>
  <c r="BE540" i="11"/>
  <c r="BE543" i="11"/>
  <c r="BE550" i="11"/>
  <c r="BE554" i="11"/>
  <c r="BE558" i="11"/>
  <c r="BE569" i="11"/>
  <c r="BE579" i="11"/>
  <c r="BE583" i="11"/>
  <c r="BE117" i="11"/>
  <c r="BE125" i="11"/>
  <c r="BE149" i="11"/>
  <c r="BE187" i="11"/>
  <c r="BE206" i="11"/>
  <c r="BE216" i="11"/>
  <c r="BE245" i="11"/>
  <c r="BE346" i="11"/>
  <c r="BE361" i="11"/>
  <c r="BE391" i="11"/>
  <c r="BE395" i="11"/>
  <c r="BE400" i="11"/>
  <c r="BE439" i="11"/>
  <c r="BE444" i="11"/>
  <c r="BE476" i="11"/>
  <c r="BE505" i="11"/>
  <c r="BE524" i="11"/>
  <c r="BE561" i="11"/>
  <c r="BE575" i="11"/>
  <c r="BE603" i="11"/>
  <c r="BE104" i="11"/>
  <c r="BE169" i="11"/>
  <c r="BE175" i="11"/>
  <c r="BE179" i="11"/>
  <c r="BE200" i="11"/>
  <c r="BE211" i="11"/>
  <c r="BE253" i="11"/>
  <c r="BE277" i="11"/>
  <c r="BE313" i="11"/>
  <c r="BE316" i="11"/>
  <c r="BE319" i="11"/>
  <c r="BE324" i="11"/>
  <c r="BE376" i="11"/>
  <c r="BE381" i="11"/>
  <c r="BE386" i="11"/>
  <c r="BE410" i="11"/>
  <c r="BE434" i="11"/>
  <c r="BE453" i="11"/>
  <c r="BE464" i="11"/>
  <c r="BE467" i="11"/>
  <c r="BE494" i="11"/>
  <c r="BE497" i="11"/>
  <c r="BE518" i="11"/>
  <c r="BE521" i="11"/>
  <c r="BE527" i="11"/>
  <c r="BE565" i="11"/>
  <c r="BE587" i="11"/>
  <c r="BE591" i="11"/>
  <c r="BE595" i="11"/>
  <c r="E48" i="10"/>
  <c r="F55" i="10"/>
  <c r="BE137" i="10"/>
  <c r="BE160" i="10"/>
  <c r="BE169" i="10"/>
  <c r="BE171" i="10"/>
  <c r="BE187" i="10"/>
  <c r="BK88" i="9"/>
  <c r="BK87" i="9" s="1"/>
  <c r="J87" i="9" s="1"/>
  <c r="J30" i="9" s="1"/>
  <c r="J52" i="10"/>
  <c r="BE98" i="10"/>
  <c r="BE117" i="10"/>
  <c r="BE121" i="10"/>
  <c r="BE126" i="10"/>
  <c r="BE140" i="10"/>
  <c r="BE143" i="10"/>
  <c r="BE146" i="10"/>
  <c r="BE148" i="10"/>
  <c r="BE154" i="10"/>
  <c r="BE158" i="10"/>
  <c r="BE162" i="10"/>
  <c r="BE173" i="10"/>
  <c r="BE175" i="10"/>
  <c r="BE177" i="10"/>
  <c r="BE179" i="10"/>
  <c r="BE181" i="10"/>
  <c r="BE189" i="10"/>
  <c r="BE191" i="10"/>
  <c r="BE108" i="10"/>
  <c r="BE111" i="10"/>
  <c r="BE130" i="10"/>
  <c r="BE132" i="10"/>
  <c r="BE150" i="10"/>
  <c r="BE152" i="10"/>
  <c r="BE165" i="10"/>
  <c r="BE167" i="10"/>
  <c r="BE183" i="10"/>
  <c r="BE185" i="10"/>
  <c r="BE95" i="10"/>
  <c r="BE102" i="10"/>
  <c r="BE105" i="10"/>
  <c r="BE114" i="10"/>
  <c r="BE156" i="10"/>
  <c r="E48" i="9"/>
  <c r="F55" i="9"/>
  <c r="J81" i="9"/>
  <c r="BE90" i="9"/>
  <c r="BE111" i="9"/>
  <c r="BE142" i="9"/>
  <c r="BE147" i="9"/>
  <c r="BE194" i="9"/>
  <c r="BE201" i="9"/>
  <c r="BE225" i="9"/>
  <c r="BE242" i="9"/>
  <c r="BE244" i="9"/>
  <c r="BE249" i="9"/>
  <c r="BE262" i="9"/>
  <c r="BE265" i="9"/>
  <c r="BE289" i="9"/>
  <c r="BE310" i="9"/>
  <c r="BE323" i="9"/>
  <c r="BE105" i="9"/>
  <c r="BE131" i="9"/>
  <c r="BE157" i="9"/>
  <c r="BE163" i="9"/>
  <c r="BE175" i="9"/>
  <c r="BE178" i="9"/>
  <c r="BE183" i="9"/>
  <c r="BE188" i="9"/>
  <c r="BE206" i="9"/>
  <c r="BE209" i="9"/>
  <c r="BE215" i="9"/>
  <c r="BE220" i="9"/>
  <c r="BE234" i="9"/>
  <c r="BE251" i="9"/>
  <c r="BE257" i="9"/>
  <c r="BE276" i="9"/>
  <c r="BE278" i="9"/>
  <c r="BE292" i="9"/>
  <c r="BE294" i="9"/>
  <c r="BE299" i="9"/>
  <c r="BE328" i="9"/>
  <c r="BE96" i="9"/>
  <c r="BE100" i="9"/>
  <c r="BE124" i="9"/>
  <c r="BE167" i="9"/>
  <c r="BE212" i="9"/>
  <c r="BE227" i="9"/>
  <c r="BE232" i="9"/>
  <c r="BE237" i="9"/>
  <c r="BE239" i="9"/>
  <c r="BE267" i="9"/>
  <c r="BE271" i="9"/>
  <c r="BE280" i="9"/>
  <c r="BE285" i="9"/>
  <c r="BE287" i="9"/>
  <c r="BE304" i="9"/>
  <c r="BE320" i="9"/>
  <c r="BE117" i="9"/>
  <c r="BE137" i="9"/>
  <c r="BE172" i="9"/>
  <c r="BE217" i="9"/>
  <c r="BE222" i="9"/>
  <c r="BE246" i="9"/>
  <c r="J56" i="8"/>
  <c r="F91" i="8"/>
  <c r="BE114" i="8"/>
  <c r="BE119" i="8"/>
  <c r="BE125" i="8"/>
  <c r="BE162" i="8"/>
  <c r="BE168" i="8"/>
  <c r="BE195" i="8"/>
  <c r="BE236" i="8"/>
  <c r="BE246" i="8"/>
  <c r="BE253" i="8"/>
  <c r="BE265" i="8"/>
  <c r="BE269" i="8"/>
  <c r="E50" i="8"/>
  <c r="BE97" i="8"/>
  <c r="BE130" i="8"/>
  <c r="BE141" i="8"/>
  <c r="BE147" i="8"/>
  <c r="BE189" i="8"/>
  <c r="BE175" i="8"/>
  <c r="BE180" i="8"/>
  <c r="BE222" i="8"/>
  <c r="BE229" i="8"/>
  <c r="BE273" i="8"/>
  <c r="BE284" i="8"/>
  <c r="BE103" i="8"/>
  <c r="BE108" i="8"/>
  <c r="BE135" i="8"/>
  <c r="BE154" i="8"/>
  <c r="BE199" i="8"/>
  <c r="J83" i="7"/>
  <c r="BE107" i="7"/>
  <c r="BE124" i="7"/>
  <c r="F59" i="7"/>
  <c r="BE103" i="7"/>
  <c r="BE131" i="7"/>
  <c r="BE138" i="7"/>
  <c r="BE150" i="7"/>
  <c r="BE160" i="7"/>
  <c r="E50" i="7"/>
  <c r="BE92" i="7"/>
  <c r="BE154" i="7"/>
  <c r="BE174" i="7"/>
  <c r="BE97" i="7"/>
  <c r="BE164" i="7"/>
  <c r="E82" i="6"/>
  <c r="J88" i="6"/>
  <c r="BE174" i="6"/>
  <c r="BE207" i="6"/>
  <c r="BE213" i="6"/>
  <c r="BE219" i="6"/>
  <c r="BE255" i="6"/>
  <c r="BE333" i="6"/>
  <c r="BE337" i="6"/>
  <c r="F59" i="6"/>
  <c r="BE111" i="6"/>
  <c r="BE144" i="6"/>
  <c r="BE155" i="6"/>
  <c r="BE226" i="6"/>
  <c r="BE230" i="6"/>
  <c r="BE265" i="6"/>
  <c r="BE286" i="6"/>
  <c r="BE307" i="6"/>
  <c r="BE314" i="6"/>
  <c r="BE321" i="6"/>
  <c r="BE128" i="6"/>
  <c r="BE138" i="6"/>
  <c r="BE164" i="6"/>
  <c r="BE272" i="6"/>
  <c r="BE279" i="6"/>
  <c r="BE293" i="6"/>
  <c r="BE300" i="6"/>
  <c r="BE97" i="6"/>
  <c r="BE106" i="6"/>
  <c r="BE117" i="6"/>
  <c r="BE122" i="6"/>
  <c r="BE133" i="6"/>
  <c r="BE185" i="6"/>
  <c r="BE197" i="6"/>
  <c r="BE202" i="6"/>
  <c r="BE328" i="6"/>
  <c r="BE341" i="6"/>
  <c r="BK200" i="4"/>
  <c r="E50" i="5"/>
  <c r="J56" i="5"/>
  <c r="BE110" i="5"/>
  <c r="BE116" i="5"/>
  <c r="BE137" i="5"/>
  <c r="BE153" i="5"/>
  <c r="BE170" i="5"/>
  <c r="BE193" i="5"/>
  <c r="BE246" i="5"/>
  <c r="BE260" i="5"/>
  <c r="BE274" i="5"/>
  <c r="BE281" i="5"/>
  <c r="BE289" i="5"/>
  <c r="BE97" i="5"/>
  <c r="BE105" i="5"/>
  <c r="BE121" i="5"/>
  <c r="BE143" i="5"/>
  <c r="BE176" i="5"/>
  <c r="BE188" i="5"/>
  <c r="BE199" i="5"/>
  <c r="BE203" i="5"/>
  <c r="BE209" i="5"/>
  <c r="BE309" i="5"/>
  <c r="F59" i="5"/>
  <c r="BE132" i="5"/>
  <c r="BE161" i="5"/>
  <c r="BE239" i="5"/>
  <c r="BE267" i="5"/>
  <c r="BE127" i="5"/>
  <c r="BE183" i="5"/>
  <c r="BE232" i="5"/>
  <c r="BE253" i="5"/>
  <c r="BE285" i="5"/>
  <c r="F92" i="4"/>
  <c r="BE104" i="4"/>
  <c r="BE109" i="4"/>
  <c r="BE148" i="4"/>
  <c r="BE169" i="4"/>
  <c r="BE190" i="4"/>
  <c r="BE202" i="4"/>
  <c r="BE289" i="4"/>
  <c r="BE338" i="4"/>
  <c r="BE346" i="4"/>
  <c r="J89" i="4"/>
  <c r="BE120" i="4"/>
  <c r="BE142" i="4"/>
  <c r="BE163" i="4"/>
  <c r="BE172" i="4"/>
  <c r="BE178" i="4"/>
  <c r="BE184" i="4"/>
  <c r="BE197" i="4"/>
  <c r="BE216" i="4"/>
  <c r="BE220" i="4"/>
  <c r="BE224" i="4"/>
  <c r="BE249" i="4"/>
  <c r="BE98" i="4"/>
  <c r="BE166" i="4"/>
  <c r="BE207" i="4"/>
  <c r="BE254" i="4"/>
  <c r="BE257" i="4"/>
  <c r="BE282" i="4"/>
  <c r="BE296" i="4"/>
  <c r="BE310" i="4"/>
  <c r="BE324" i="4"/>
  <c r="BE331" i="4"/>
  <c r="BE342" i="4"/>
  <c r="E50" i="4"/>
  <c r="BE115" i="4"/>
  <c r="BE126" i="4"/>
  <c r="BE131" i="4"/>
  <c r="BE136" i="4"/>
  <c r="BE154" i="4"/>
  <c r="BE161" i="4"/>
  <c r="BE210" i="4"/>
  <c r="BE213" i="4"/>
  <c r="BE229" i="4"/>
  <c r="BE234" i="4"/>
  <c r="BE245" i="4"/>
  <c r="BE303" i="4"/>
  <c r="BE317" i="4"/>
  <c r="BE357" i="4"/>
  <c r="BE113" i="3"/>
  <c r="BE140" i="3"/>
  <c r="BE252" i="3"/>
  <c r="BE260" i="3"/>
  <c r="BE264" i="3"/>
  <c r="BE275" i="3"/>
  <c r="BE288" i="3"/>
  <c r="BE291" i="3"/>
  <c r="BE377" i="3"/>
  <c r="BE382" i="3"/>
  <c r="BE406" i="3"/>
  <c r="J52" i="3"/>
  <c r="F83" i="3"/>
  <c r="BE107" i="3"/>
  <c r="BE134" i="3"/>
  <c r="BE146" i="3"/>
  <c r="BE170" i="3"/>
  <c r="BE189" i="3"/>
  <c r="BE272" i="3"/>
  <c r="BE302" i="3"/>
  <c r="BE363" i="3"/>
  <c r="BE393" i="3"/>
  <c r="BE422" i="3"/>
  <c r="E76" i="3"/>
  <c r="BE89" i="3"/>
  <c r="BE206" i="3"/>
  <c r="BE222" i="3"/>
  <c r="BE234" i="3"/>
  <c r="BE309" i="3"/>
  <c r="BE323" i="3"/>
  <c r="BE388" i="3"/>
  <c r="BE412" i="3"/>
  <c r="BE415" i="3"/>
  <c r="BE428" i="3"/>
  <c r="BE436" i="3"/>
  <c r="BK86" i="2"/>
  <c r="J86" i="2"/>
  <c r="J60" i="2" s="1"/>
  <c r="BE121" i="3"/>
  <c r="BE128" i="3"/>
  <c r="BE198" i="3"/>
  <c r="BE316" i="3"/>
  <c r="BE357" i="3"/>
  <c r="BE396" i="3"/>
  <c r="E48" i="2"/>
  <c r="BE101" i="2"/>
  <c r="BE122" i="2"/>
  <c r="BE164" i="2"/>
  <c r="BE171" i="2"/>
  <c r="BE179" i="2"/>
  <c r="BE209" i="2"/>
  <c r="BE111" i="2"/>
  <c r="BE143" i="2"/>
  <c r="BE149" i="2"/>
  <c r="BE159" i="2"/>
  <c r="BE193" i="2"/>
  <c r="J52" i="2"/>
  <c r="F55" i="2"/>
  <c r="BE94" i="2"/>
  <c r="BE128" i="2"/>
  <c r="BE136" i="2"/>
  <c r="BE155" i="2"/>
  <c r="BE202" i="2"/>
  <c r="BE216" i="2"/>
  <c r="BE88" i="2"/>
  <c r="BE197" i="2"/>
  <c r="F36" i="2"/>
  <c r="BC55" i="1" s="1"/>
  <c r="F37" i="5"/>
  <c r="BB59" i="1" s="1"/>
  <c r="F39" i="7"/>
  <c r="BD61" i="1" s="1"/>
  <c r="F37" i="9"/>
  <c r="BD63" i="1" s="1"/>
  <c r="F35" i="2"/>
  <c r="BB55" i="1" s="1"/>
  <c r="F36" i="4"/>
  <c r="BA58" i="1" s="1"/>
  <c r="F36" i="8"/>
  <c r="BA62" i="1" s="1"/>
  <c r="F35" i="10"/>
  <c r="BB64" i="1" s="1"/>
  <c r="J34" i="11"/>
  <c r="AW66" i="1" s="1"/>
  <c r="F39" i="6"/>
  <c r="BD60" i="1" s="1"/>
  <c r="F37" i="12"/>
  <c r="BB67" i="1" s="1"/>
  <c r="J36" i="5"/>
  <c r="AW59" i="1" s="1"/>
  <c r="F37" i="6"/>
  <c r="BB60" i="1" s="1"/>
  <c r="F37" i="11"/>
  <c r="BD66" i="1" s="1"/>
  <c r="F38" i="4"/>
  <c r="BC58" i="1" s="1"/>
  <c r="F36" i="6"/>
  <c r="BA60" i="1" s="1"/>
  <c r="F37" i="10"/>
  <c r="BD64" i="1"/>
  <c r="F38" i="12"/>
  <c r="BC67" i="1"/>
  <c r="F39" i="5"/>
  <c r="BD59" i="1"/>
  <c r="F36" i="7"/>
  <c r="BA61" i="1"/>
  <c r="F38" i="7"/>
  <c r="BC61" i="1"/>
  <c r="J34" i="9"/>
  <c r="AW63" i="1"/>
  <c r="F39" i="12"/>
  <c r="BD67" i="1"/>
  <c r="F37" i="2"/>
  <c r="BD55" i="1"/>
  <c r="F36" i="5"/>
  <c r="BA59" i="1"/>
  <c r="F35" i="9"/>
  <c r="BB63" i="1"/>
  <c r="F36" i="3"/>
  <c r="BC56" i="1"/>
  <c r="F34" i="9"/>
  <c r="BA63" i="1"/>
  <c r="J34" i="10"/>
  <c r="AW64" i="1"/>
  <c r="F34" i="13"/>
  <c r="BA68" i="1"/>
  <c r="F35" i="3"/>
  <c r="BB56" i="1"/>
  <c r="J36" i="7"/>
  <c r="AW61" i="1"/>
  <c r="F37" i="8"/>
  <c r="BB62" i="1"/>
  <c r="F35" i="11"/>
  <c r="BB66" i="1"/>
  <c r="F36" i="9"/>
  <c r="BC63" i="1"/>
  <c r="F35" i="13"/>
  <c r="BB68" i="1"/>
  <c r="F37" i="13"/>
  <c r="BD68" i="1"/>
  <c r="AS54" i="1"/>
  <c r="J34" i="3"/>
  <c r="AW56" i="1" s="1"/>
  <c r="F37" i="4"/>
  <c r="BB58" i="1" s="1"/>
  <c r="J36" i="8"/>
  <c r="AW62" i="1" s="1"/>
  <c r="F36" i="10"/>
  <c r="BC64" i="1" s="1"/>
  <c r="F36" i="13"/>
  <c r="BC68" i="1" s="1"/>
  <c r="F37" i="3"/>
  <c r="BD56" i="1" s="1"/>
  <c r="F34" i="2"/>
  <c r="BA55" i="1" s="1"/>
  <c r="F39" i="4"/>
  <c r="BD58" i="1" s="1"/>
  <c r="F37" i="7"/>
  <c r="BB61" i="1" s="1"/>
  <c r="F38" i="8"/>
  <c r="BC62" i="1" s="1"/>
  <c r="F36" i="12"/>
  <c r="BA67" i="1" s="1"/>
  <c r="F34" i="3"/>
  <c r="BA56" i="1" s="1"/>
  <c r="F38" i="6"/>
  <c r="BC60" i="1" s="1"/>
  <c r="F34" i="10"/>
  <c r="BA64" i="1" s="1"/>
  <c r="F36" i="11"/>
  <c r="BC66" i="1" s="1"/>
  <c r="F38" i="5"/>
  <c r="BC59" i="1" s="1"/>
  <c r="F34" i="11"/>
  <c r="BA66" i="1" s="1"/>
  <c r="J34" i="13"/>
  <c r="AW68" i="1" s="1"/>
  <c r="J34" i="2"/>
  <c r="AW55" i="1" s="1"/>
  <c r="J36" i="4"/>
  <c r="AW58" i="1" s="1"/>
  <c r="J36" i="6"/>
  <c r="AW60" i="1" s="1"/>
  <c r="F39" i="8"/>
  <c r="BD62" i="1" s="1"/>
  <c r="J36" i="12"/>
  <c r="AW67" i="1" s="1"/>
  <c r="P96" i="12" l="1"/>
  <c r="P95" i="12"/>
  <c r="P94" i="12"/>
  <c r="AU67" i="1"/>
  <c r="P93" i="10"/>
  <c r="P92" i="10"/>
  <c r="AU64" i="1"/>
  <c r="P102" i="11"/>
  <c r="P101" i="11" s="1"/>
  <c r="P100" i="11" s="1"/>
  <c r="AU66" i="1" s="1"/>
  <c r="AU65" i="1" s="1"/>
  <c r="T102" i="11"/>
  <c r="T101" i="11" s="1"/>
  <c r="T100" i="11" s="1"/>
  <c r="R96" i="12"/>
  <c r="R95" i="12"/>
  <c r="R94" i="12"/>
  <c r="T96" i="12"/>
  <c r="T95" i="12" s="1"/>
  <c r="T94" i="12" s="1"/>
  <c r="R93" i="10"/>
  <c r="R92" i="10" s="1"/>
  <c r="R102" i="11"/>
  <c r="R124" i="10"/>
  <c r="R492" i="11"/>
  <c r="R101" i="11"/>
  <c r="R100" i="11" s="1"/>
  <c r="P88" i="9"/>
  <c r="P87" i="9"/>
  <c r="AU63" i="1"/>
  <c r="P87" i="13"/>
  <c r="P86" i="13"/>
  <c r="AU68" i="1"/>
  <c r="R90" i="7"/>
  <c r="R89" i="7" s="1"/>
  <c r="T492" i="11"/>
  <c r="R95" i="8"/>
  <c r="R200" i="6"/>
  <c r="BK87" i="13"/>
  <c r="BK86" i="13"/>
  <c r="J86" i="13" s="1"/>
  <c r="J30" i="13" s="1"/>
  <c r="AG68" i="1" s="1"/>
  <c r="T95" i="8"/>
  <c r="T95" i="5"/>
  <c r="T94" i="5"/>
  <c r="T96" i="4"/>
  <c r="P95" i="5"/>
  <c r="T200" i="4"/>
  <c r="R178" i="8"/>
  <c r="P186" i="5"/>
  <c r="P200" i="4"/>
  <c r="P96" i="4"/>
  <c r="P95" i="4"/>
  <c r="AU58" i="1" s="1"/>
  <c r="R96" i="4"/>
  <c r="R95" i="4" s="1"/>
  <c r="T178" i="8"/>
  <c r="R95" i="6"/>
  <c r="R94" i="6"/>
  <c r="BK124" i="10"/>
  <c r="J124" i="10"/>
  <c r="J68" i="10" s="1"/>
  <c r="R88" i="9"/>
  <c r="R87" i="9" s="1"/>
  <c r="P200" i="6"/>
  <c r="P94" i="6" s="1"/>
  <c r="AU60" i="1" s="1"/>
  <c r="R186" i="5"/>
  <c r="T88" i="9"/>
  <c r="T87" i="9" s="1"/>
  <c r="P87" i="3"/>
  <c r="P86" i="3" s="1"/>
  <c r="AU56" i="1" s="1"/>
  <c r="T87" i="13"/>
  <c r="T86" i="13"/>
  <c r="R94" i="5"/>
  <c r="R87" i="13"/>
  <c r="R86" i="13" s="1"/>
  <c r="P178" i="8"/>
  <c r="P94" i="8" s="1"/>
  <c r="AU62" i="1" s="1"/>
  <c r="T95" i="6"/>
  <c r="T94" i="6"/>
  <c r="R86" i="2"/>
  <c r="R85" i="2"/>
  <c r="T124" i="10"/>
  <c r="T92" i="10"/>
  <c r="P90" i="7"/>
  <c r="P89" i="7"/>
  <c r="AU61" i="1" s="1"/>
  <c r="P86" i="2"/>
  <c r="P85" i="2" s="1"/>
  <c r="AU55" i="1" s="1"/>
  <c r="BK95" i="5"/>
  <c r="J95" i="5"/>
  <c r="J64" i="5" s="1"/>
  <c r="BK492" i="11"/>
  <c r="J492" i="11" s="1"/>
  <c r="J74" i="11" s="1"/>
  <c r="BK96" i="12"/>
  <c r="J96" i="12"/>
  <c r="J65" i="12" s="1"/>
  <c r="J88" i="13"/>
  <c r="J61" i="13"/>
  <c r="BK87" i="3"/>
  <c r="J87" i="3" s="1"/>
  <c r="J60" i="3" s="1"/>
  <c r="BK426" i="3"/>
  <c r="J426" i="3"/>
  <c r="J65" i="3" s="1"/>
  <c r="BK96" i="4"/>
  <c r="J96" i="4" s="1"/>
  <c r="J64" i="4" s="1"/>
  <c r="BK200" i="6"/>
  <c r="J200" i="6"/>
  <c r="J69" i="6" s="1"/>
  <c r="BK90" i="7"/>
  <c r="J90" i="7" s="1"/>
  <c r="J64" i="7" s="1"/>
  <c r="BK207" i="2"/>
  <c r="J207" i="2"/>
  <c r="J64" i="2" s="1"/>
  <c r="BK93" i="10"/>
  <c r="J93" i="10" s="1"/>
  <c r="J60" i="10" s="1"/>
  <c r="BK102" i="11"/>
  <c r="BK186" i="5"/>
  <c r="J186" i="5"/>
  <c r="J69" i="5" s="1"/>
  <c r="BK95" i="6"/>
  <c r="J95" i="6" s="1"/>
  <c r="J64" i="6" s="1"/>
  <c r="BK95" i="8"/>
  <c r="J95" i="8"/>
  <c r="J64" i="8" s="1"/>
  <c r="BK178" i="8"/>
  <c r="J178" i="8" s="1"/>
  <c r="J69" i="8" s="1"/>
  <c r="AG63" i="1"/>
  <c r="J59" i="9"/>
  <c r="J88" i="9"/>
  <c r="J60" i="9"/>
  <c r="J200" i="4"/>
  <c r="J69" i="4"/>
  <c r="BK85" i="2"/>
  <c r="J85" i="2"/>
  <c r="J59" i="2" s="1"/>
  <c r="F35" i="7"/>
  <c r="AZ61" i="1" s="1"/>
  <c r="J33" i="10"/>
  <c r="AV64" i="1" s="1"/>
  <c r="AT64" i="1" s="1"/>
  <c r="F33" i="13"/>
  <c r="AZ68" i="1"/>
  <c r="J35" i="5"/>
  <c r="AV59" i="1"/>
  <c r="AT59" i="1" s="1"/>
  <c r="J35" i="7"/>
  <c r="AV61" i="1" s="1"/>
  <c r="AT61" i="1" s="1"/>
  <c r="F33" i="10"/>
  <c r="AZ64" i="1"/>
  <c r="J33" i="11"/>
  <c r="AV66" i="1" s="1"/>
  <c r="AT66" i="1" s="1"/>
  <c r="F33" i="2"/>
  <c r="AZ55" i="1"/>
  <c r="BC57" i="1"/>
  <c r="AY57" i="1"/>
  <c r="F33" i="9"/>
  <c r="AZ63" i="1" s="1"/>
  <c r="F35" i="5"/>
  <c r="AZ59" i="1" s="1"/>
  <c r="BD65" i="1"/>
  <c r="F35" i="12"/>
  <c r="AZ67" i="1" s="1"/>
  <c r="J33" i="2"/>
  <c r="AV55" i="1"/>
  <c r="AT55" i="1" s="1"/>
  <c r="F35" i="6"/>
  <c r="AZ60" i="1" s="1"/>
  <c r="F33" i="11"/>
  <c r="AZ66" i="1" s="1"/>
  <c r="J35" i="6"/>
  <c r="AV60" i="1" s="1"/>
  <c r="AT60" i="1" s="1"/>
  <c r="BA65" i="1"/>
  <c r="AW65" i="1" s="1"/>
  <c r="J35" i="12"/>
  <c r="AV67" i="1"/>
  <c r="AT67" i="1" s="1"/>
  <c r="J35" i="8"/>
  <c r="AV62" i="1" s="1"/>
  <c r="AT62" i="1" s="1"/>
  <c r="BA57" i="1"/>
  <c r="AW57" i="1"/>
  <c r="BB57" i="1"/>
  <c r="AX57" i="1"/>
  <c r="J33" i="9"/>
  <c r="AV63" i="1" s="1"/>
  <c r="AT63" i="1" s="1"/>
  <c r="AN63" i="1" s="1"/>
  <c r="F33" i="3"/>
  <c r="AZ56" i="1" s="1"/>
  <c r="J33" i="3"/>
  <c r="AV56" i="1" s="1"/>
  <c r="AT56" i="1" s="1"/>
  <c r="F35" i="8"/>
  <c r="AZ62" i="1"/>
  <c r="J35" i="4"/>
  <c r="AV58" i="1" s="1"/>
  <c r="AT58" i="1" s="1"/>
  <c r="F35" i="4"/>
  <c r="AZ58" i="1" s="1"/>
  <c r="BD57" i="1"/>
  <c r="BB65" i="1"/>
  <c r="AX65" i="1" s="1"/>
  <c r="BC65" i="1"/>
  <c r="AY65" i="1"/>
  <c r="J33" i="13"/>
  <c r="AV68" i="1" s="1"/>
  <c r="AT68" i="1" s="1"/>
  <c r="AN68" i="1" l="1"/>
  <c r="BK101" i="11"/>
  <c r="J101" i="11" s="1"/>
  <c r="J60" i="11" s="1"/>
  <c r="T95" i="4"/>
  <c r="T94" i="8"/>
  <c r="R94" i="8"/>
  <c r="P94" i="5"/>
  <c r="AU59" i="1" s="1"/>
  <c r="AU57" i="1" s="1"/>
  <c r="BK86" i="3"/>
  <c r="J86" i="3" s="1"/>
  <c r="J30" i="3" s="1"/>
  <c r="AG56" i="1" s="1"/>
  <c r="BK89" i="7"/>
  <c r="J89" i="7" s="1"/>
  <c r="J63" i="7" s="1"/>
  <c r="BK95" i="12"/>
  <c r="J95" i="12"/>
  <c r="J64" i="12" s="1"/>
  <c r="J59" i="13"/>
  <c r="J87" i="13"/>
  <c r="J60" i="13"/>
  <c r="BK94" i="8"/>
  <c r="J94" i="8"/>
  <c r="J102" i="11"/>
  <c r="J61" i="11"/>
  <c r="BK94" i="6"/>
  <c r="J94" i="6"/>
  <c r="BK100" i="11"/>
  <c r="J100" i="11"/>
  <c r="BK94" i="5"/>
  <c r="J94" i="5"/>
  <c r="BK92" i="10"/>
  <c r="J92" i="10"/>
  <c r="J59" i="10" s="1"/>
  <c r="BK95" i="4"/>
  <c r="J95" i="4" s="1"/>
  <c r="J63" i="4" s="1"/>
  <c r="J39" i="13"/>
  <c r="J39" i="9"/>
  <c r="J32" i="5"/>
  <c r="AG59" i="1"/>
  <c r="J30" i="2"/>
  <c r="AG55" i="1" s="1"/>
  <c r="BD54" i="1"/>
  <c r="W33" i="1"/>
  <c r="J30" i="11"/>
  <c r="AG66" i="1"/>
  <c r="J32" i="6"/>
  <c r="AG60" i="1"/>
  <c r="AZ57" i="1"/>
  <c r="AV57" i="1" s="1"/>
  <c r="AT57" i="1" s="1"/>
  <c r="BA54" i="1"/>
  <c r="AW54" i="1"/>
  <c r="AK30" i="1" s="1"/>
  <c r="BC54" i="1"/>
  <c r="W32" i="1"/>
  <c r="J32" i="8"/>
  <c r="AG62" i="1" s="1"/>
  <c r="AZ65" i="1"/>
  <c r="AV65" i="1"/>
  <c r="AT65" i="1" s="1"/>
  <c r="BB54" i="1"/>
  <c r="AX54" i="1" s="1"/>
  <c r="J39" i="3" l="1"/>
  <c r="J41" i="8"/>
  <c r="J41" i="5"/>
  <c r="J39" i="11"/>
  <c r="J41" i="6"/>
  <c r="J63" i="8"/>
  <c r="J63" i="5"/>
  <c r="J59" i="3"/>
  <c r="J59" i="11"/>
  <c r="J63" i="6"/>
  <c r="BK94" i="12"/>
  <c r="J94" i="12"/>
  <c r="J63" i="12" s="1"/>
  <c r="J39" i="2"/>
  <c r="AN55" i="1"/>
  <c r="AN62" i="1"/>
  <c r="AN56" i="1"/>
  <c r="AN59" i="1"/>
  <c r="AN66" i="1"/>
  <c r="AN60" i="1"/>
  <c r="J30" i="10"/>
  <c r="AG64" i="1"/>
  <c r="AN64" i="1" s="1"/>
  <c r="J32" i="4"/>
  <c r="AG58" i="1" s="1"/>
  <c r="AN58" i="1" s="1"/>
  <c r="W30" i="1"/>
  <c r="AU54" i="1"/>
  <c r="J32" i="7"/>
  <c r="AG61" i="1"/>
  <c r="AY54" i="1"/>
  <c r="W31" i="1"/>
  <c r="AZ54" i="1"/>
  <c r="W29" i="1" s="1"/>
  <c r="J41" i="7" l="1"/>
  <c r="J41" i="4"/>
  <c r="J39" i="10"/>
  <c r="AN61" i="1"/>
  <c r="J32" i="12"/>
  <c r="AG67" i="1"/>
  <c r="AG65" i="1"/>
  <c r="AG57" i="1"/>
  <c r="AV54" i="1"/>
  <c r="AK29" i="1"/>
  <c r="J41" i="12" l="1"/>
  <c r="AN67" i="1"/>
  <c r="AN65" i="1"/>
  <c r="AN57" i="1"/>
  <c r="AG54" i="1"/>
  <c r="AK26" i="1"/>
  <c r="AK35" i="1"/>
  <c r="AT54" i="1"/>
  <c r="AN54" i="1" l="1"/>
</calcChain>
</file>

<file path=xl/sharedStrings.xml><?xml version="1.0" encoding="utf-8"?>
<sst xmlns="http://schemas.openxmlformats.org/spreadsheetml/2006/main" count="25403" uniqueCount="2711">
  <si>
    <t>Export Komplet</t>
  </si>
  <si>
    <t>VZ</t>
  </si>
  <si>
    <t>2.0</t>
  </si>
  <si>
    <t>ZAMOK</t>
  </si>
  <si>
    <t>False</t>
  </si>
  <si>
    <t>{d741d1e4-98fe-44ff-bb56-0fdc6f789596}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</si>
  <si>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</si>
  <si>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</si>
  <si>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</si>
  <si>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</si>
  <si>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</si>
  <si>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</si>
  <si>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</si>
  <si>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</si>
  <si>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2024090443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</si>
  <si>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</si>
  <si>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</si>
  <si>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Krajinářské úpravy prostoru u sochy J. Hrzána</t>
  </si>
  <si>
    <t>KSO:</t>
  </si>
  <si>
    <t/>
  </si>
  <si>
    <t>CC-CZ:</t>
  </si>
  <si>
    <t>Místo:</t>
  </si>
  <si>
    <t>k.ú. Tábor, parc. č. 1889</t>
  </si>
  <si>
    <t>Datum:</t>
  </si>
  <si>
    <t>29. 4. 2025</t>
  </si>
  <si>
    <t>Zadavatel:</t>
  </si>
  <si>
    <t>IČ:</t>
  </si>
  <si>
    <t>00253014</t>
  </si>
  <si>
    <t>MĚSTO TÁBOR</t>
  </si>
  <si>
    <t>DIČ:</t>
  </si>
  <si>
    <t>CZ253014</t>
  </si>
  <si>
    <t>Účastník:</t>
  </si>
  <si>
    <t>Vyplň údaj</t>
  </si>
  <si>
    <t>Projektant:</t>
  </si>
  <si>
    <t>87473607</t>
  </si>
  <si>
    <t>Ing. Magdalena Smetanová</t>
  </si>
  <si>
    <t>True</t>
  </si>
  <si>
    <t>Zpracovatel:</t>
  </si>
  <si>
    <t>16844840</t>
  </si>
  <si>
    <t>Ing. Pavel Vochozka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</si>
  <si>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</si>
  <si>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Soupis prací objektu 005 - Veřejné osvětlení, osvětlovací stožáry, zásuvkové rozvody je sestaven s využitím Cenové soustavy RTS._x000D_
Je-li kdekoliv uveden název nebo reference, znamená to pouze, že by dodávka měla splňovat alespoň vlastnosti referenčního výrobku._x000D_
Dílčí práce a dodávky, které se nenachází v cenících ÚRS jsou oceněny individuálně. Jedná se o R-položky a M-položky, přičemž tyto položky jsou kalkulovány na základě praxe a zkušeností z realizovaných staveb s položkami obdobného charakteru.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</si>
  <si>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</si>
  <si>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</si>
  <si>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</si>
  <si>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</si>
  <si>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</si>
  <si>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</si>
  <si>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</si>
  <si>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</si>
  <si>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</si>
  <si>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</si>
  <si>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</si>
  <si>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</si>
  <si>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</si>
  <si>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</si>
  <si>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</si>
  <si>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</si>
  <si>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</si>
  <si>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</si>
  <si>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</si>
  <si>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</si>
  <si>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</si>
  <si>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</si>
  <si>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</si>
  <si>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</si>
  <si>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</si>
  <si>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</si>
  <si>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</si>
  <si>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</si>
  <si>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</si>
  <si>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</si>
  <si>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</si>
  <si>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</si>
  <si>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</si>
  <si>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</si>
  <si>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</si>
  <si>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</si>
  <si>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</si>
  <si>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</si>
  <si>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</si>
  <si>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</si>
  <si>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Bourací práce, demontáže</t>
  </si>
  <si>
    <t>STA</t>
  </si>
  <si>
    <t>1</t>
  </si>
  <si>
    <t>{7311b443-66b2-467c-a1c6-854caff47119}</t>
  </si>
  <si>
    <t>2</t>
  </si>
  <si>
    <t>002</t>
  </si>
  <si>
    <t>Zpevněné plochy</t>
  </si>
  <si>
    <t>{d52b7340-590d-4a40-8c06-b7ae13ef3591}</t>
  </si>
  <si>
    <t>003</t>
  </si>
  <si>
    <t>Drobné stavby</t>
  </si>
  <si>
    <t>{e829981a-a099-464a-bff4-829fa364247f}</t>
  </si>
  <si>
    <t>301</t>
  </si>
  <si>
    <t>SO.01 - Přístřešek na kola</t>
  </si>
  <si>
    <t>Soupis</t>
  </si>
  <si>
    <t>{da8b3e0e-238f-4fea-a00a-14099d22e996}</t>
  </si>
  <si>
    <t>302</t>
  </si>
  <si>
    <t>SO.02 - Zábradlí</t>
  </si>
  <si>
    <t>{a7a3c0ba-de0a-4e44-9cd7-bac390521b61}</t>
  </si>
  <si>
    <t>303</t>
  </si>
  <si>
    <t>SO.03 - Dřevěné stupně na sezení</t>
  </si>
  <si>
    <t>{ad961227-61e8-4779-9bc2-12f8bda4a0f9}</t>
  </si>
  <si>
    <t>304</t>
  </si>
  <si>
    <t>SO.04 - Stůl a sedátka</t>
  </si>
  <si>
    <t>{2c1d03fb-dc15-45b6-96a5-0649c5f7e8c5}</t>
  </si>
  <si>
    <t>305</t>
  </si>
  <si>
    <t>SO.05 - Půlkruhová lavice</t>
  </si>
  <si>
    <t>{1e39e5db-7e1d-478e-8425-60fbafb0f77d}</t>
  </si>
  <si>
    <t>004</t>
  </si>
  <si>
    <t>Odvodnění zpevněných ploch</t>
  </si>
  <si>
    <t>{01c75299-ec4b-4e62-b188-5a179e8e020c}</t>
  </si>
  <si>
    <t>005</t>
  </si>
  <si>
    <t>Veřejné osvětlení, osvětlovací stožáry, zásuvkové rozvody</t>
  </si>
  <si>
    <t>{16e687c3-ea84-4d64-a57a-74f2e2bae4a5}</t>
  </si>
  <si>
    <t>006</t>
  </si>
  <si>
    <t>Vegetace</t>
  </si>
  <si>
    <t>{b3b07460-4b8e-496c-a650-e20fd0699a79}</t>
  </si>
  <si>
    <t>###NOINSERT###</t>
  </si>
  <si>
    <t>601</t>
  </si>
  <si>
    <t>Následná péče o vysazenou zeleň - 3 roky</t>
  </si>
  <si>
    <t>{fb324791-a35d-4e51-88b4-7946bafe8a0e}</t>
  </si>
  <si>
    <t>007</t>
  </si>
  <si>
    <t>Vedlejší náklady</t>
  </si>
  <si>
    <t>VON</t>
  </si>
  <si>
    <t>{5a009b51-4a44-4f4b-b0e0-0a9f0da81243}</t>
  </si>
  <si>
    <t>KRYCÍ LIST SOUPISU PRACÍ</t>
  </si>
  <si>
    <t>Objekt:</t>
  </si>
  <si>
    <t>001 - Bourací práce, demontáže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</si>
  <si>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</si>
  <si>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</si>
  <si>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</si>
  <si>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</si>
  <si>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</si>
  <si>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</si>
  <si>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</si>
  <si>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</si>
  <si>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</si>
  <si>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</si>
  <si>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</si>
  <si>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</si>
  <si>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</si>
  <si>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</si>
  <si>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</si>
  <si>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</si>
  <si>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</si>
  <si>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</si>
  <si>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</si>
  <si>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</si>
  <si>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</si>
  <si>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</si>
  <si>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</si>
  <si>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</si>
  <si>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</si>
  <si>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</si>
  <si>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</si>
  <si>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</si>
  <si>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</si>
  <si>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</si>
  <si>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</si>
  <si>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2024 02</t>
  </si>
  <si>
    <t>4</t>
  </si>
  <si>
    <t>1115455940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</si>
  <si>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</si>
  <si>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</si>
  <si>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</si>
  <si>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https://podminky.urs.cz/item/CS_URS_2024_02/113106121</t>
  </si>
  <si>
    <t>VV</t>
  </si>
  <si>
    <t xml:space="preserve">"odstranění okapového chodníku </t>
  </si>
  <si>
    <t>"čtvercová betonová dlažba cca 300x300x40 mm - plocha 8,3 m2</t>
  </si>
  <si>
    <t>8,3</t>
  </si>
  <si>
    <t>113106123.1</t>
  </si>
  <si>
    <t>Rozebrání dlažeb ze zámkových dlaždic komunikací pro pěší ručně - kryt z dlažby bez lože</t>
  </si>
  <si>
    <t>odvozená z CS ÚRS 2024 02</t>
  </si>
  <si>
    <t>736325278</t>
  </si>
  <si>
    <t>Rozebrání dlažeb komunikací pro pěší s přemístěním hmot na skládku na vzdálenost do 3 m nebo s naložením na dopravní prostředek bez lože z kameniva a s jakoukoliv výplní spár ručně ze zámkové dlažby</t>
  </si>
  <si>
    <t>https://podminky.urs.cz/item/CS_URS_2024_02/113106123.1</t>
  </si>
  <si>
    <t>P</t>
  </si>
  <si>
    <t>Poznámka k položce:_x000D_
Součástí položky jsou i stavební práce na majetku Krajského úřadu Jihočeského kraje v rozsahu 151,0 m2.</t>
  </si>
  <si>
    <t>"rozebrání stávající zámkové dlažby - plocha 581,8 m2</t>
  </si>
  <si>
    <t>"hmotnost suti 0,18 t/m2</t>
  </si>
  <si>
    <t>581,8</t>
  </si>
  <si>
    <t>3</t>
  </si>
  <si>
    <t>113107322</t>
  </si>
  <si>
    <t>Odstranění podkladu z kameniva drceného tl přes 100 do 200 mm strojně pl do 50 m2</t>
  </si>
  <si>
    <t>-1025171254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</si>
  <si>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</si>
  <si>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https://podminky.urs.cz/item/CS_URS_2024_02/113107322</t>
  </si>
  <si>
    <t>"postupné odstranění podkladních vrstev (HDK) do hloubky menší než 300 mm</t>
  </si>
  <si>
    <t>"podkladní vrstva pod stávající zámkovou dlažbou včetně lože v celkové tl. 140 - 160 mm</t>
  </si>
  <si>
    <t>"v ploše navržených okapových chodníků - plocha 4,1 m2 (tl. 140 mm)</t>
  </si>
  <si>
    <t>4,1</t>
  </si>
  <si>
    <t>"v ploše navrženého štěrkového povrchu pod dřevěnými stupni na sezení - plocha 21,5 m2 (tl. 160 mm)</t>
  </si>
  <si>
    <t>21,5</t>
  </si>
  <si>
    <t>Součet</t>
  </si>
  <si>
    <t>113107323</t>
  </si>
  <si>
    <t>Odstranění podkladu z kameniva drceného tl přes 200 do 300 mm strojně pl do 50 m2</t>
  </si>
  <si>
    <t>-2005436367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</si>
  <si>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</si>
  <si>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https://podminky.urs.cz/item/CS_URS_2024_02/113107323</t>
  </si>
  <si>
    <t>"postupné odstranění podkladních vrstev (HDK) do hl. 300 mm</t>
  </si>
  <si>
    <t>"podkladní vrstva pod stávající zámkovou dlažbou včetně lože v celkové tl. 220 mm - celková plocha 581,8 m2; hmotnost suti 0,22*2,0=0,44 t/m2</t>
  </si>
  <si>
    <t>"odpočet odstranění podkladních vrstev (HDK) do hloubky menší než 300 mm</t>
  </si>
  <si>
    <t>-4,1   "v ploše navržených okapových chodníků - plocha 4,1 m2 (tl. 140 mm)"</t>
  </si>
  <si>
    <t>-21,5   "v ploše navrženého štěrkového povrchu pod dřevěnými stupni na sezení - plocha 21,5 m2 (tl. 160 mm)</t>
  </si>
  <si>
    <t>5</t>
  </si>
  <si>
    <t>113202111</t>
  </si>
  <si>
    <t>Vytrhání obrub krajníků obrubníků stojatých</t>
  </si>
  <si>
    <t>m</t>
  </si>
  <si>
    <t>-1408614010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</si>
  <si>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</si>
  <si>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</si>
  <si>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Poznámka k položce:_x000D_
Součástí položky jsou i stavební práce na majetku Krajského úřadu Jihočeského kraje v rozsahu 18,9 m2.</t>
  </si>
  <si>
    <t>"různé typy silničních / chodníkových obrubníků většinou 8 (10) cm širokých - dl. 173,4 m</t>
  </si>
  <si>
    <t>173,4</t>
  </si>
  <si>
    <t>6</t>
  </si>
  <si>
    <t>174111101</t>
  </si>
  <si>
    <t>Zásyp jam, šachet rýh nebo kolem objektů sypaninou se zhutněním ručně</t>
  </si>
  <si>
    <t>m3</t>
  </si>
  <si>
    <t>-1987470223</t>
  </si>
  <si>
    <t>Zásyp sypaninou z jakékoliv horniny ručně s uložením výkopku ve vrstvách se zhutněním jam, šachet, rýh nebo kolem objektů v těchto vykopávkách</t>
  </si>
  <si>
    <t>https://podminky.urs.cz/item/CS_URS_2024_02/174111101</t>
  </si>
  <si>
    <t>"zasypání nefunkční kontrolní šachty horkovodu</t>
  </si>
  <si>
    <t>"provedeno v koordinaci a pod dohledem zástupce z firmy C-Energy Planá s.r.o (správce horkovodu)</t>
  </si>
  <si>
    <t>"odhadované množství (odchylky budou řešeny v rámci méně / víceprací) bude využito HDK z podkladních vrstev odstraňované zámkové dlažby</t>
  </si>
  <si>
    <t>1,0</t>
  </si>
  <si>
    <t>9</t>
  </si>
  <si>
    <t>Ostatní konstrukce a práce, bourání</t>
  </si>
  <si>
    <t>7</t>
  </si>
  <si>
    <t>961044111</t>
  </si>
  <si>
    <t>Bourání základů z betonu prostého</t>
  </si>
  <si>
    <t>-1386381467</t>
  </si>
  <si>
    <t>https://podminky.urs.cz/item/CS_URS_2024_02/961044111</t>
  </si>
  <si>
    <t>Poznámka k položce:_x000D_
Součástí položky jsou i stavební práce na majetku Krajského úřadu Jihočeského kraje v rozsahu 0,284 m3 (18,9 x 0,015).</t>
  </si>
  <si>
    <t>"vybourání bet. opěr a zvýšeného lože silničních betonových obrub (0,015 m3/m)</t>
  </si>
  <si>
    <t>"celková délka vytrhaných silničních a chodníkových obrub - 173,4 m</t>
  </si>
  <si>
    <t>173,4*0,015</t>
  </si>
  <si>
    <t>8</t>
  </si>
  <si>
    <t>9660001.R</t>
  </si>
  <si>
    <t>Odstranění lavičky atyp. s betonovým soklem a kovovým opěradlem uložené volně</t>
  </si>
  <si>
    <t>kus</t>
  </si>
  <si>
    <t>R-položka vlastní</t>
  </si>
  <si>
    <t>-1776806303</t>
  </si>
  <si>
    <t>Poznámka k položce:_x000D_
- rozměry betonového soklu: 460x1000x340 mm + kovový sedák s opěradlem; nejsou pevně kotveny k zemi_x000D_
- odhad hmotnosti 480 kg</t>
  </si>
  <si>
    <t>"demontáž stávajících laviček včetně oddělení kovového sedáku od betonu- 9 ks</t>
  </si>
  <si>
    <t>"likvidace: betonové bloky na skládce; kovové sedáky odvoz do výkupny kovového odpadu</t>
  </si>
  <si>
    <t>979054451</t>
  </si>
  <si>
    <t>Očištění vybouraných zámkových dlaždic s původním spárováním z kameniva těženého</t>
  </si>
  <si>
    <t>-228147009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</si>
  <si>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</si>
  <si>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https://podminky.urs.cz/item/CS_URS_2024_02/979054451</t>
  </si>
  <si>
    <t>"očištění rozebrané stávající zámkové dlažby - plocha 581,8 m2</t>
  </si>
  <si>
    <t>10</t>
  </si>
  <si>
    <t>9790601.R</t>
  </si>
  <si>
    <t>Paletizace očištěné zámkové dlažby pro převoz na skládku TS</t>
  </si>
  <si>
    <t>kpl</t>
  </si>
  <si>
    <t>-1053145564</t>
  </si>
  <si>
    <t>Poznámka k položce:_x000D_
Součástí položky jsou i stavební práce na majetku Krajského úřadu Jihočeského kraje v rozsahu paletizace 151,0 m2 stávající demontované zámkové dlažby.</t>
  </si>
  <si>
    <t>997</t>
  </si>
  <si>
    <t>Přesun sutě</t>
  </si>
  <si>
    <t>11</t>
  </si>
  <si>
    <t>997221551</t>
  </si>
  <si>
    <t>Vodorovná doprava suti ze sypkých materiálů do 1 km</t>
  </si>
  <si>
    <t>t</t>
  </si>
  <si>
    <t>-2144783727</t>
  </si>
  <si>
    <t>Vodorovná doprava suti bez naložení, ale se složením a s hrubým urovnáním ze sypkých materiálů, na vzdálenost do 1 km</t>
  </si>
  <si>
    <t>https://podminky.urs.cz/item/CS_URS_2024_02/997221551</t>
  </si>
  <si>
    <t>Poznámka k položce:_x000D_
Součástí položky jsou i stavební práce na majetku Krajského úřadu Jihočeského kraje v rozsahu 66,44 t.</t>
  </si>
  <si>
    <t>253,273   "odpad ze zahliněného kameniva"</t>
  </si>
  <si>
    <t>997221559</t>
  </si>
  <si>
    <t>Příplatek ZKD 1 km u vodorovné dopravy suti ze sypkých materiálů</t>
  </si>
  <si>
    <t>-310703932</t>
  </si>
  <si>
    <t>Vodorovná doprava suti bez naložení, ale se složením a s hrubým urovnáním Příplatek k ceně za každý další započatý 1 km přes 1 km</t>
  </si>
  <si>
    <t>https://podminky.urs.cz/item/CS_URS_2024_02/997221559</t>
  </si>
  <si>
    <t>Poznámka k položce:_x000D_
Součástí položky jsou i stavební práce na majetku Krajského úřadu Jihočeského kraje v rozsahu 1262,36 t = (66,44 x 19,0).</t>
  </si>
  <si>
    <t>"odvoz suti na recyklační skládku ve vzdálenosti 20 km</t>
  </si>
  <si>
    <t>"příplatek za dalších 19 km</t>
  </si>
  <si>
    <t>253,273*19</t>
  </si>
  <si>
    <t>13</t>
  </si>
  <si>
    <t>997221561</t>
  </si>
  <si>
    <t>Vodorovná doprava suti z kusových materiálů do 1 km</t>
  </si>
  <si>
    <t>1359615160</t>
  </si>
  <si>
    <t>Vodorovná doprava suti bez naložení, ale se složením a s hrubým urovnáním z kusových materiálů, na vzdálenost do 1 km</t>
  </si>
  <si>
    <t>https://podminky.urs.cz/item/CS_URS_2024_02/997221561</t>
  </si>
  <si>
    <t>Poznámka k položce:_x000D_
Součástí položky jsou i stavební práce na majetku Krajského úřadu Jihočeského kraje v rozsahu 31,623 t.</t>
  </si>
  <si>
    <t>45,165   "odpad z betonu - bet. dlažba, bet. obruby, lože a opěry obrub, bet. sokl atyp.  laviček"</t>
  </si>
  <si>
    <t>104,724   "očištěná zámková dlažba (na skládku TS - Kalová pole v Klokotech)"</t>
  </si>
  <si>
    <t>1,282   "kovový odpad - zábradlí, kovové sedáky atyp. laviček"</t>
  </si>
  <si>
    <t>14</t>
  </si>
  <si>
    <t>997221569</t>
  </si>
  <si>
    <t>Příplatek ZKD 1 km u vodorovné dopravy suti z kusových materiálů</t>
  </si>
  <si>
    <t>-139268914</t>
  </si>
  <si>
    <t>https://podminky.urs.cz/item/CS_URS_2024_02/997221569</t>
  </si>
  <si>
    <t>Poznámka k položce:_x000D_
Součástí položky jsou i stavební práce na majetku Krajského úřadu Jihočeského kraje v rozsahu 165,957 t = (4,443 x 19,0 + 27,18 x 3,0).</t>
  </si>
  <si>
    <t>"odvoz suti na recyklační skládku ve vzdálenosti 20 km (beton)</t>
  </si>
  <si>
    <t>45,165*19</t>
  </si>
  <si>
    <t>"odvoz demontované zámkové dlažby na skládku Města Tábor (skládka TS - Kalová pole v Klokotech) ve vzdálenosti 4 km</t>
  </si>
  <si>
    <t>"příplatek za dalších 3 km</t>
  </si>
  <si>
    <t>104,724*3</t>
  </si>
  <si>
    <t>"odvoz kovového odpadu do výkupny druhotných surovin ve vzdálenosti 5 km (výtěžek předán investorovi)</t>
  </si>
  <si>
    <t>"příplatek za další 4 km</t>
  </si>
  <si>
    <t>1,282*4</t>
  </si>
  <si>
    <t>15</t>
  </si>
  <si>
    <t>997221611</t>
  </si>
  <si>
    <t>Nakládání suti na dopravní prostředky pro vodorovnou dopravu</t>
  </si>
  <si>
    <t>-1071760842</t>
  </si>
  <si>
    <t>Nakládání na dopravní prostředky pro vodorovnou dopravu suti</t>
  </si>
  <si>
    <t>https://podminky.urs.cz/item/CS_URS_2024_02/997221611</t>
  </si>
  <si>
    <t>Poznámka k položce:_x000D_
Součástí položky jsou i stavební práce na majetku Krajského úřadu Jihočeského kraje v rozsahu 98,063 t = (66,44+31,623).</t>
  </si>
  <si>
    <t>16</t>
  </si>
  <si>
    <t>997221861</t>
  </si>
  <si>
    <t>Poplatek za uložení na recyklační skládce (skládkovné) stavebního odpadu z prostého betonu pod kódem 17 01 01</t>
  </si>
  <si>
    <t>-3570847</t>
  </si>
  <si>
    <t>Poplatek za uložení stavebního odpadu na recyklační skládce (skládkovné) z prostého betonu zatříděného do Katalogu odpadů pod kódem 17 01 01</t>
  </si>
  <si>
    <t>https://podminky.urs.cz/item/CS_URS_2024_02/997221861</t>
  </si>
  <si>
    <t>Poznámka k položce:_x000D_
Součástí položky jsou i stavební práce na majetku Krajského úřadu Jihočeského kraje v rozsahu 4,443 t.</t>
  </si>
  <si>
    <t>17</t>
  </si>
  <si>
    <t>997221873</t>
  </si>
  <si>
    <t>Poplatek za uložení na recyklační skládce (skládkovné) stavebního odpadu zeminy a kamení zatříděného do Katalogu odpadů pod kódem 17 05 04</t>
  </si>
  <si>
    <t>778358031</t>
  </si>
  <si>
    <t>Poplatek za uložení stavebního odpadu na recyklační skládce (skládkovné) zeminy a kamení zatříděného do Katalogu odpadů pod kódem 17 05 04</t>
  </si>
  <si>
    <t>https://podminky.urs.cz/item/CS_URS_2024_02/997221873</t>
  </si>
  <si>
    <t>PSV</t>
  </si>
  <si>
    <t>Práce a dodávky PSV</t>
  </si>
  <si>
    <t>767</t>
  </si>
  <si>
    <t>Konstrukce zámečnické</t>
  </si>
  <si>
    <t>18</t>
  </si>
  <si>
    <t>767161813</t>
  </si>
  <si>
    <t>Demontáž zábradlí rovného nerozebíratelného hmotnosti 1 m zábradlí do 20 kg do suti</t>
  </si>
  <si>
    <t>-1411206303</t>
  </si>
  <si>
    <t>Demontáž zábradlí do suti rovného nerozebíratelný spoj hmotnosti 1 m zábradlí do 20 kg</t>
  </si>
  <si>
    <t>https://podminky.urs.cz/item/CS_URS_2024_02/767161813</t>
  </si>
  <si>
    <t>Poznámka k položce:_x000D_
nízký plůtek z kovové trubky - zábrana proti vjezdu automobilů</t>
  </si>
  <si>
    <t>"nízký plůtek z kovové trubky (zábrana proti vjezdu automobilů) - 1 ks</t>
  </si>
  <si>
    <t>"celková délka 2,0 m</t>
  </si>
  <si>
    <t>2,0</t>
  </si>
  <si>
    <t>19</t>
  </si>
  <si>
    <t>767161822</t>
  </si>
  <si>
    <t>Demontáž zábradlí schodišťového rozebíratelného hmotnosti 1 m zábradlí přes 20 kg do suti</t>
  </si>
  <si>
    <t>-1599463008</t>
  </si>
  <si>
    <t>Demontáž zábradlí do suti schodišťového rozebíratelný spoj hmotnosti 1 m zábradlí přes 20 kg</t>
  </si>
  <si>
    <t>https://podminky.urs.cz/item/CS_URS_2024_02/767161822</t>
  </si>
  <si>
    <t>"2 ks kovového zábradlí po každé straně stávajícího betonového schodiště - celková délka 14,0 m</t>
  </si>
  <si>
    <t>14,0</t>
  </si>
  <si>
    <t>002 - Zpevněné plochy</t>
  </si>
  <si>
    <t xml:space="preserve">    5 - Komunikace pozemní</t>
  </si>
  <si>
    <t xml:space="preserve">    998 - Přesun hmot</t>
  </si>
  <si>
    <t>OST - Ostatní</t>
  </si>
  <si>
    <t xml:space="preserve">    O01 - Ostatní</t>
  </si>
  <si>
    <t>122251101</t>
  </si>
  <si>
    <t>Odkopávky a prokopávky nezapažené v hornině třídy těžitelnosti I skupiny 3 objem do 20 m3 strojně</t>
  </si>
  <si>
    <t>894616767</t>
  </si>
  <si>
    <t>Odkopávky a prokopávky nezapažené strojně v hornině třídy těžitelnosti I skupiny 3 do 20 m3</t>
  </si>
  <si>
    <t>https://podminky.urs.cz/item/CS_URS_2024_02/122251101</t>
  </si>
  <si>
    <t>Poznámka k položce:_x000D_
Součástí položky jsou i stavební práce na majetku Krajského úřadu Jihočeského kraje v rozsahu 21,14 m3.</t>
  </si>
  <si>
    <t>"odkopávky pod ornicí a stávajícími zpevněnými plochami na upravenou pláň nových zpevněných ploch</t>
  </si>
  <si>
    <t>"SO.101 POBYTOVÁ PLOCHA U STUDENTSKÉHO VSTUPU</t>
  </si>
  <si>
    <t>"pojezdová dlažba ze štípaných žulových kostek tl. 100 mm - plocha 161,0 m2; tl. odkopávky 90 mm</t>
  </si>
  <si>
    <t>161,0*0,09</t>
  </si>
  <si>
    <t>"pojezdová dlažba z řezané pásové žulové dlažby tl. 80 mm - plocha 123,0 m2; tl. odkopávky 70 mm</t>
  </si>
  <si>
    <t>123,0*0,07</t>
  </si>
  <si>
    <t>Mezisoučet</t>
  </si>
  <si>
    <t>"SO.102 ZPEVNĚNÝ POVRCH POD PŘÍSTAVBOU TĚLOCVIČNY (majetek KÚ Jihočeského kraje)</t>
  </si>
  <si>
    <t>"pojezdová dlažba ze štípaných žulových kostek 150/170 mm - plocha 151,0 m2; tl. odkopávky 140 mm</t>
  </si>
  <si>
    <t>151,0*0,14</t>
  </si>
  <si>
    <t>"SO.103 PROSTOR PRO PARKOVÁNÍ</t>
  </si>
  <si>
    <t>"pojezdová dlažba ze štípaných žulových kostek 150/170 mm - plocha 326,0 m2; tl. odkopávky 140 mm</t>
  </si>
  <si>
    <t>326,0*0,14</t>
  </si>
  <si>
    <t>1322001.R</t>
  </si>
  <si>
    <t>Ruční kopané sondy pro ověření polohy stávajících podzemních inženýrských sítí</t>
  </si>
  <si>
    <t>-2115740501</t>
  </si>
  <si>
    <t>Poznámka k položce:_x000D_
Součástí položky jsou i stavební práce na majetku Krajského úřadu Jihočeského kraje v rozsahu 1 kus.</t>
  </si>
  <si>
    <t>"ručně kopané sondy pro zjištění přesné polohy podzemních inženýrských sítí (po vytýčení správců sítí)</t>
  </si>
  <si>
    <t>"počet dle potřeby - odhad 5 ks</t>
  </si>
  <si>
    <t>162751117</t>
  </si>
  <si>
    <t>Vodorovné přemístění přes 9 000 do 10000 m výkopku/sypaniny z horniny třídy těžitelnosti I skupiny 1 až 3</t>
  </si>
  <si>
    <t>93813920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</si>
  <si>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</si>
  <si>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</si>
  <si>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"odvoz přebytečného výkopku na skládku</t>
  </si>
  <si>
    <t>89,88   "výkopek z odkopávek"</t>
  </si>
  <si>
    <t>-1,0   "odpočet výkopku pro zásyp nefunkční kontrolní šachty horkovodu"</t>
  </si>
  <si>
    <t>162751119</t>
  </si>
  <si>
    <t>Příplatek k vodorovnému přemístění výkopku/sypaniny z horniny třídy těžitelnosti I skupiny 1 až 3 ZKD 1000 m přes 10000 m</t>
  </si>
  <si>
    <t>-1393620617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</si>
  <si>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</si>
  <si>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</si>
  <si>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Poznámka k položce:_x000D_
Součástí položky jsou i stavební práce na majetku Krajského úřadu Jihočeského kraje v rozsahu 211,4 m3.</t>
  </si>
  <si>
    <t>"odvoz přebytečného výkopku na skládku v předpokládané vzdálenosti 20 km</t>
  </si>
  <si>
    <t>"příplatek za dalších 10 km</t>
  </si>
  <si>
    <t>88,88*10</t>
  </si>
  <si>
    <t>167151101</t>
  </si>
  <si>
    <t>Nakládání výkopku z hornin třídy těžitelnosti I skupiny 1 až 3 do 100 m3</t>
  </si>
  <si>
    <t>-293608419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</si>
  <si>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</si>
  <si>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</si>
  <si>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"nakládka přebytečného výkopku k odvozu na skládku</t>
  </si>
  <si>
    <t>88,88</t>
  </si>
  <si>
    <t>171201231</t>
  </si>
  <si>
    <t>Poplatek za uložení zeminy a kamení na recyklační skládce (skládkovné) kód odpadu 17 05 04</t>
  </si>
  <si>
    <t>-99238702</t>
  </si>
  <si>
    <t>https://podminky.urs.cz/item/CS_URS_2024_02/171201231</t>
  </si>
  <si>
    <t>Poznámka k položce:_x000D_
Součástí položky jsou i stavební práce na majetku Krajského úřadu Jihočeského kraje v rozsahu 35,938 = (21,14 x 1,7).</t>
  </si>
  <si>
    <t>"objemová hmotnost výkopku 1,7 t/m3</t>
  </si>
  <si>
    <t>88,88*1,7</t>
  </si>
  <si>
    <t>171251201</t>
  </si>
  <si>
    <t>Uložení sypaniny na skládky nebo meziskládky</t>
  </si>
  <si>
    <t>-576374077</t>
  </si>
  <si>
    <t>Uložení sypaniny na skládky nebo meziskládky bez hutnění s upravením uložené sypaniny do předepsaného tvaru</t>
  </si>
  <si>
    <t>https://podminky.urs.cz/item/CS_URS_2024_02/171251201</t>
  </si>
  <si>
    <t>"uložení výkopku na skládku</t>
  </si>
  <si>
    <t>181951112</t>
  </si>
  <si>
    <t>Úprava pláně v hornině třídy těžitelnosti I skupiny 1 až 3 se zhutněním strojně</t>
  </si>
  <si>
    <t>293915114</t>
  </si>
  <si>
    <t>Úprava pláně vyrovnáním výškových rozdílů strojně v hornině třídy těžitelnosti I, skupiny 1 až 3 se zhutněním</t>
  </si>
  <si>
    <t>https://podminky.urs.cz/item/CS_URS_2024_02/181951112</t>
  </si>
  <si>
    <t>"úprava zemní pláně pod pochozími plochami (zhutněné podloží)</t>
  </si>
  <si>
    <t>"hutnění na Edef,2 min. = 30 MPa</t>
  </si>
  <si>
    <t>"okapový chodník z žulových kostek tl. 100 mm - plocha 2,0 m2</t>
  </si>
  <si>
    <t>"okapový chodník z řezané pásové žulové dlažby tl. 80 mm - plocha 2,0 m2</t>
  </si>
  <si>
    <t>"okapový chodník z řezané pásové žulové dlažby tl. 80 mm - plocha 2,1 m2</t>
  </si>
  <si>
    <t>2,1</t>
  </si>
  <si>
    <t>"SO.104 ZPEVNĚNÝ PROSTOR U SOCHY J. HRZÁNA</t>
  </si>
  <si>
    <t>"zpevněný prostor z řezané pásové žulové dlažby tl. 80 mm - plocha 41,2 m2</t>
  </si>
  <si>
    <t>41,2</t>
  </si>
  <si>
    <t>"SO.105 CESTA ZE ŽULOVÝCH NÁŠLAPŮ</t>
  </si>
  <si>
    <t>"nášlapy z řezané pásové žulové dlažby tl. 80 mm - plocha 13,7 m2</t>
  </si>
  <si>
    <t>13,7</t>
  </si>
  <si>
    <t>"SO.106 ŠTĚRKOVÝ POVRCH POD DŘEVĚNÝMI STUPNI NA SEZENÍ</t>
  </si>
  <si>
    <t>"plocha ze štěrkodrti 0/32 tl. 120 mm - plocha 19,5 m2</t>
  </si>
  <si>
    <t>19,5</t>
  </si>
  <si>
    <t>181951112.1</t>
  </si>
  <si>
    <t>1045209686</t>
  </si>
  <si>
    <t>https://podminky.urs.cz/item/CS_URS_2024_02/181951112.1</t>
  </si>
  <si>
    <t>"úprava zemní pláně pod pojezdovými plochami (zhutněné podloží)</t>
  </si>
  <si>
    <t>"hutnění na Edef,2 min. = 45 MPa</t>
  </si>
  <si>
    <t>"pojezdová dlažba ze štípaných žulových kostek tl. 100 mm - plocha 161,0 m2</t>
  </si>
  <si>
    <t>161,0</t>
  </si>
  <si>
    <t>"pojezdová dlažba z řezané pásové žulové dlažby tl. 80 mm - plocha 123,0 m2</t>
  </si>
  <si>
    <t>123,0</t>
  </si>
  <si>
    <t>"pojezdová dlažba ze štípaných žulových kostek 150/170 mm - plocha 151,0 m2</t>
  </si>
  <si>
    <t>151,0</t>
  </si>
  <si>
    <t>"pojezdová dlažba ze štípaných žulových kostek 150/170 mm - plocha 326,0 m2</t>
  </si>
  <si>
    <t>326,0</t>
  </si>
  <si>
    <t>Komunikace pozemní</t>
  </si>
  <si>
    <t>564730101.1</t>
  </si>
  <si>
    <t>Podklad z kameniva hrubého drceného vel. 8-32 mm plochy do 100 m2 tl 100 mm</t>
  </si>
  <si>
    <t>-27313179</t>
  </si>
  <si>
    <t>Podklad nebo kryt z kameniva hrubého drceného vel. 8-32 mm s rozprostřením a zhutněním plochy jednotlivě do 100 m2, po zhutnění tl. 100 mm</t>
  </si>
  <si>
    <t>https://podminky.urs.cz/item/CS_URS_2024_02/564730101.1</t>
  </si>
  <si>
    <t>Poznámka k položce:_x000D_
- drcené kamenivo frakce 8/32 mm</t>
  </si>
  <si>
    <t>"konstrukce pochozích ploch (dle D.1.1.B-03 Zpevněné povrchy - vzorové řezy)</t>
  </si>
  <si>
    <t>"drcené kamenivo frakce 8/32 mm tl. 100 mm</t>
  </si>
  <si>
    <t>564750101.1</t>
  </si>
  <si>
    <t>Podklad z kameniva hrubého drceného vel. 8-32 mm plochy do 100 m2 tl 150 mm</t>
  </si>
  <si>
    <t>1129269182</t>
  </si>
  <si>
    <t>Podklad nebo kryt z kameniva hrubého drceného vel. 8-32 mm s rozprostřením a zhutněním plochy jednotlivě do 100 m2, po zhutnění tl. 150 mm</t>
  </si>
  <si>
    <t>https://podminky.urs.cz/item/CS_URS_2024_02/564750101.1</t>
  </si>
  <si>
    <t>"drcené kamenivo frakce 8/32 mm tl. 150 mm</t>
  </si>
  <si>
    <t>564831011</t>
  </si>
  <si>
    <t>Podklad ze štěrkodrtě ŠD plochy do 100 m2 tl 100 mm</t>
  </si>
  <si>
    <t>386779668</t>
  </si>
  <si>
    <t>Podklad ze štěrkodrti ŠD s rozprostřením a zhutněním plochy jednotlivě do 100 m2, po zhutnění tl. 100 mm</t>
  </si>
  <si>
    <t>https://podminky.urs.cz/item/CS_URS_2024_02/564831011</t>
  </si>
  <si>
    <t>Poznámka k položce:_x000D_
- vrstva dle ČSN 73 6131-1</t>
  </si>
  <si>
    <t>"štěrkodrť fr. 0/63 mm tl. 100 mm (alt. fr. 0/32 mm z důvodu snazšího hutnění)</t>
  </si>
  <si>
    <t>564841011</t>
  </si>
  <si>
    <t>Podklad ze štěrkodrtě ŠD plochy do 100 m2 tl 120 mm</t>
  </si>
  <si>
    <t>-1361127687</t>
  </si>
  <si>
    <t>Podklad ze štěrkodrti ŠD s rozprostřením a zhutněním plochy jednotlivě do 100 m2, po zhutnění tl. 120 mm</t>
  </si>
  <si>
    <t>https://podminky.urs.cz/item/CS_URS_2024_02/564841011</t>
  </si>
  <si>
    <t>Poznámka k položce:_x000D_
- vrstva dle ČSN 73 6131-1_x000D_
_x000D_
- povrch vymezen ocelovým obrubníkem (160/7 mm)</t>
  </si>
  <si>
    <t>"konstrukce plochy (dle D.1.1.B-03 Zpevněné povrchy - vzorové řezy)</t>
  </si>
  <si>
    <t>"štěrkodrť fr. 0/63 mm tl. 120 mm (alt. fr. 0/32 mm z důvodu snazšího hutnění)</t>
  </si>
  <si>
    <t>"podkladní vrstva ze štěrkodrti 0/63 tl. 120 mm - plocha 19,5 m2</t>
  </si>
  <si>
    <t>"kryt ze štěrkodrti 0/32 tl. 120 mm - plocha 19,5 m2</t>
  </si>
  <si>
    <t>564871011</t>
  </si>
  <si>
    <t>Podklad ze štěrkodrtě ŠD plochy do 100 m2 tl 250 mm</t>
  </si>
  <si>
    <t>-1411859471</t>
  </si>
  <si>
    <t>Podklad ze štěrkodrti ŠD s rozprostřením a zhutněním plochy jednotlivě do 100 m2, po zhutnění tl. 250 mm</t>
  </si>
  <si>
    <t>https://podminky.urs.cz/item/CS_URS_2024_02/564871011</t>
  </si>
  <si>
    <t>Poznámka k položce:_x000D_
- štěrkodrť fr. 0/63 mm (alt. fr. 0/32 mm z důvodu snazšího hutnění)_x000D_
- vrstva dle ČSN 73 6131-1_x000D_
_x000D_
Součástí položky jsou i stavební práce na majetku Krajského úřadu Jihočeského kraje v rozsahu 151,0 m2.</t>
  </si>
  <si>
    <t>"konstrukce pojezdových ploch (dle D.1.1.B-03 Zpevněné povrchy - vzorové řezy)</t>
  </si>
  <si>
    <t>"štěrkodrť fr. 0/63 mm tl. 250 mm (alt. fr. 0/32 mm z důvodu snazšího hutnění)</t>
  </si>
  <si>
    <t>591111111</t>
  </si>
  <si>
    <t>Kladení dlažby z kostek velkých z kamene do lože z kameniva těženého tl 50 mm</t>
  </si>
  <si>
    <t>-1152251284</t>
  </si>
  <si>
    <t>Kladení dlažby z kostek s provedením lože do tl. 50 mm, s vyplněním spár, s dvojím beraněním a se smetením přebytečného materiálu na krajnici velkých z kamene, do lože z kameniva těženého</t>
  </si>
  <si>
    <t>https://podminky.urs.cz/item/CS_URS_2024_02/591111111</t>
  </si>
  <si>
    <t>Poznámka k položce:_x000D_
- vrstva dle ČSN 73 6131-1_x000D_
- včetně kladecí vrstvy z kameniva frakce 4/8 mm tl.40 mm (alt. frakce 2/4 mm)_x000D_
_x000D_
- vůči plochám výsadeb a trávníku na severu a severozápadě vymezena štípaným žulovým obrubníkem 250x300 mm_x000D_
- dlažba uložena v řadách kolmo k fasádě budovy_x000D_
- mezi povrchem dlažby a navazující travnatou plochou / plochou záhonů vzniká nově schod o v. 200 mm_x000D_
_x000D_
Stavební práce na majetku Krajského úřadu Jihočeského kraje v celém rozsahu 151,0 m2.</t>
  </si>
  <si>
    <t>"kryt pojezdových ploch (dle D.1.1.B-03 Zpevněné povrchy - vzorové řezy)</t>
  </si>
  <si>
    <t>M</t>
  </si>
  <si>
    <t>58381008</t>
  </si>
  <si>
    <t>kostka štípaná dlažební žula velká 15/17</t>
  </si>
  <si>
    <t>1688360115</t>
  </si>
  <si>
    <t>Poznámka k položce:_x000D_
Stavební práce - specifikace na majetku Krajského úřadu Jihočeského kraje v celém rozsahu 154,02 m2 = (151,0 x 1,02).</t>
  </si>
  <si>
    <t>151*1,02 'Přepočtené koeficientem množství</t>
  </si>
  <si>
    <t>-1772674641</t>
  </si>
  <si>
    <t>Poznámka k položce:_x000D_
- vrstva dle ČSN 73 6131-1_x000D_
- včetně kladecí vrstvy z drceného kameniva frakce 4/8 mm tl.40 mm (alt. frakce 2/4 mm)_x000D_
_x000D_
- vůči plochám výsadeb a trávníku na severu a severovýchodě vymezena ocelovým obrubníkem; vůči záhonu se vzrostlým jinanem na jihu vymezena žulovým obrubníkem 150x300 mm_x000D_
- dlažba uložena v řadách kolmo k fasádě budovy_x000D_
- vč. integrace stávajících revizních šachet kanalizace (2 ks), nového liniového odvodňovacího žlabu a vč. zaústění stávajícího okapového svodu na novou úroveň terénu</t>
  </si>
  <si>
    <t>-1223276494</t>
  </si>
  <si>
    <t>326*1,02 'Přepočtené koeficientem množství</t>
  </si>
  <si>
    <t>591211111</t>
  </si>
  <si>
    <t>Kladení dlažby z kostek drobných z kamene do lože z kameniva těženého tl 50 mm</t>
  </si>
  <si>
    <t>-1683382553</t>
  </si>
  <si>
    <t>Kladení dlažby z kostek s provedením lože do tl. 50 mm, s vyplněním spár, s dvojím beraněním a se smetením přebytečného materiálu na krajnici drobných z kamene, do lože z kameniva těženého</t>
  </si>
  <si>
    <t>https://podminky.urs.cz/item/CS_URS_2024_02/591211111</t>
  </si>
  <si>
    <t>Poznámka k položce:_x000D_
- vrstva dle ČSN 73 6131-1_x000D_
- včetně kladecí vrstvy z drceného kameniva frakce 4/8 mm tl.40 mm (alt. frakce 2/4 mm)_x000D_
_x000D_
- vůči plochám výsadeb a trávníku vymezena ocelovým obrubníkem (160/7 mm)_x000D_
- dlažba uložena v řadách s minimálními spárami_x000D_
- vč. integrace kruhové stromové mříže o průměru 1200 mm k nově vysazovanému stromu, liniového odvodňovacího žlabu v brance do ul. Čsl. armády, nově osazené kanalizační vpustě a vč. zaústění stávajícího okapového svodu na novou úroveň terénu</t>
  </si>
  <si>
    <t>"kryt pochozích ploch (dle D.1.1.B-03 Zpevněné povrchy - vzorové řezy)</t>
  </si>
  <si>
    <t>"okapový chodník z žulových kostek tl. 100 mm - plocha 2,0 m2 (š. 300 mm mezi fasádou budovy a záhonem s výsadbami)</t>
  </si>
  <si>
    <t>"pojezdová dlažba ze štípaných žulových kostek tl. 100 mm - plocha 161,0 m2 (dlažba uložena v řadách s minimálními spárami)</t>
  </si>
  <si>
    <t>20</t>
  </si>
  <si>
    <t>58381007</t>
  </si>
  <si>
    <t>kostka štípaná dlažební žula drobná 8/10</t>
  </si>
  <si>
    <t>-134393361</t>
  </si>
  <si>
    <t>163*1,03 'Přepočtené koeficientem množství</t>
  </si>
  <si>
    <t>5968101.R</t>
  </si>
  <si>
    <t>Kladení kamenné pásové dlažby tl 80 mm velikosti do 0,5 m2 do lože z kameniva</t>
  </si>
  <si>
    <t>-491985842</t>
  </si>
  <si>
    <t>Kladení kamenné pásové dlažby pozemních komunikací a komunikací pro pěší s ložem z kameniva tl. 40 mm, s vyplněním spár, s hutněním, vibrováním a se smetením přebytečného materiálu tl. 80 mm, velikosti dlaždic do 0,5 m2</t>
  </si>
  <si>
    <t>Poznámka k položce:_x000D_
- včetně kladecí vrstvy z drceného kameniva frakce 4/8 mm tl.40 mm (alt. frakce 2/4 mm)_x000D_
_x000D_
1) SO.101 POBYTOVÁ PLOCHA U STUDENTSKÉHO VSTUPU_x000D_
Okapový chodník z řezané pásové žulové dlažby tl. 80 mm - plocha 2,0 m2 _x000D_
- š. 400 mm mezi fasádou budovy a záhonem s výsadbami_x000D_
- vůči záhonu vymezen ocelovým obrubníkem_x000D_
- rozměr dlažby: 400 x 400-500 x 80 mm_x000D_
_x000D_
2) SO.103 PROSTOR PRO PARKOVÁNÍ_x000D_
Okapový chodník z řezané pásové žulové dlažby tl. 80 mm - plocha 2,1 m2 _x000D_
- š. 300 mm mezi fasádou budovy a záhonem s výsadbami_x000D_
- vůči záhonu vymezen ocelovým obrubníkem_x000D_
- rozměr dlažby: 300 x 400-500 x 80 mm</t>
  </si>
  <si>
    <t>22</t>
  </si>
  <si>
    <t>-304369320</t>
  </si>
  <si>
    <t>Poznámka k položce:_x000D_
- včetně kladecí vrstvy ze štěrkopísku tl.40 mm_x000D_
_x000D_
4) SO.105 CESTA ZE ŽULOVÝCH NÁŠLAPŮ_x000D_
Nášlapy z řezané pásové žulové dlažby tl. 80 mm - plocha 13,7 m2_x000D_
- bez pevných okrajů_x000D_
- vzdálenost středových částí nášlapů cca 680 mm (délka kroku)_x000D_
- nášlap: 300 x 800 x 80 mm: 57 ks_x000D_
- mezi nášlapy trávník</t>
  </si>
  <si>
    <t>23</t>
  </si>
  <si>
    <t>1881279908</t>
  </si>
  <si>
    <t>Poznámka k položce:_x000D_
- včetně kladecí vrstvy z drceného kameniva frakce 4/8 mm tl.40 mm (alt. frakce 2/4 mm)_x000D_
_x000D_
SO.101 POBYTOVÁ PLOCHA U STUDENTSKÉHO VSTUPU_x000D_
Pojezdová dlažba z řezané pásové žulové dlažby tl. 80 mm - plocha 123,0 m2_x000D_
- vůči plochám výsadeb a trávníku vymezena ocelovým obrubníkem_x000D_
- dlažba uložena v řadách s minimálními spárami_x000D_
- vč. integrace kruhové stromové mříže o průměru 1200 mm k nově vysazovanému stromu_x000D_
- rozměry dlažby vč. ploch: (výměra pro montáž) _x000D_
   a) 300 x 300-400 x 80 mm: 30,3 m2_x000D_
   b) 400 x 400-500 x 80 mm: 41,2 m2_x000D_
   c) 500 x 500-600 x 80 mm: 29,6 m2_x000D_
   d) 600 x 600-700 x 80 mm: 21,9 m2</t>
  </si>
  <si>
    <t>24</t>
  </si>
  <si>
    <t>5968102.R</t>
  </si>
  <si>
    <t>-228080280</t>
  </si>
  <si>
    <t>Kladení kamenné pásové dlažby pozemních komunikací a komunikací pro pěší s ložem z kameniva tl. 50 mm, s vyplněním spár, s hutněním, vibrováním a se smetením přebytečného materiálu tl. 80 mm, velikosti dlaždic do 0,5 m2</t>
  </si>
  <si>
    <t>Poznámka k položce:_x000D_
- včetně kladecí vrstvy ze směsi:  drcené kameniva frakce 4/8 mm a trávníkový substrát v poměru 1:1 - tl.50 mm_x000D_
_x000D_
SO.104 ZPEVNĚNÝ PROSTOR U SOCHY J. HRZÁNA_x000D_
Zpevněný prostor z řezané pásové žulové dlažby tl. 80 mm - plocha 41,2 m2_x000D_
- plocha vč. spár mezi dlaždicemi o š. cca 50 mm_x000D_
- bez pevných okrajů_x000D_
- uložena v řadách se spárami cca 50 mm prorostlými trávníkem_x000D_
- rozměry dlažby vč. ploch: (výměra pro montáž) _x000D_
   a) 300 x 300-400 x 80 mm:  8,6 m2_x000D_
   b) 400 x 400-500 x 80 mm: 11,7 m2_x000D_
   c) 500 x 500-600 x 80 mm:  6,4 m2_x000D_
   d) 600 x 600-700 x 80 mm:  6,3 m2_x000D_
   e) 
zatravněné spáry:  cca 8,2 m2</t>
  </si>
  <si>
    <t>25</t>
  </si>
  <si>
    <t>5838101.M</t>
  </si>
  <si>
    <t>pásová řezaná žulová dlažba s tryskaným povrchem tl. 80 mm do 0,42m2</t>
  </si>
  <si>
    <t>M-položka vlastní</t>
  </si>
  <si>
    <t>-1719308243</t>
  </si>
  <si>
    <t>"specifikace</t>
  </si>
  <si>
    <t>"prořez, ztratné 10%</t>
  </si>
  <si>
    <t>2,0   "rozměr 400 x 400-500 x 80 mm"</t>
  </si>
  <si>
    <t>2,1   "rozměr 300 x 400-500 x 80 mm"</t>
  </si>
  <si>
    <t>"zpevněný prostor z řezané pásové žulové dlažby tl. 80 mm - plocha 41,2 m2 (včetně spár)</t>
  </si>
  <si>
    <t>8,6   "rozměr 300 x 300-400 x 80 mm"</t>
  </si>
  <si>
    <t>11,7   "rozměr 400 x 400-500 x 80 mm"</t>
  </si>
  <si>
    <t>6,4   "rozměr 500 x 500-600 x 80 mm"</t>
  </si>
  <si>
    <t>6,3   "rozměr 600 x 600-700 x 80 mm"</t>
  </si>
  <si>
    <t>0,3*0,8*57   "rozměr 300 x 800 x 80 mm - 57 ks"</t>
  </si>
  <si>
    <t>30,3   "rozměr 300 x 300-400 x 80 mm"</t>
  </si>
  <si>
    <t>41,2   "rozměr 400 x 400-500 x 80 mm"</t>
  </si>
  <si>
    <t>29,6   "rozměr 500 x 500-600 x 80 mm"</t>
  </si>
  <si>
    <t>21,9   "rozměr 600 x 600-700 x 80 mm"</t>
  </si>
  <si>
    <t>(4,1+33,0+13,68+123,0)*0,1</t>
  </si>
  <si>
    <t>26</t>
  </si>
  <si>
    <t>596991112</t>
  </si>
  <si>
    <t>Řezání betonové, kameninové a kamenné dlažby do oblouku tl přes 60 do 80 mm</t>
  </si>
  <si>
    <t>-315806976</t>
  </si>
  <si>
    <t>Řezání betonové, kameninové nebo kamenné dlažby do oblouku tloušťky dlažby přes 60 do 80 mm</t>
  </si>
  <si>
    <t>https://podminky.urs.cz/item/CS_URS_2024_02/596991112</t>
  </si>
  <si>
    <t>"odhad 50 m</t>
  </si>
  <si>
    <t>50</t>
  </si>
  <si>
    <t>27</t>
  </si>
  <si>
    <t>916241213</t>
  </si>
  <si>
    <t>Osazení obrubníku kamenného stojatého s boční opěrou do lože z betonu prostého</t>
  </si>
  <si>
    <t>-573415544</t>
  </si>
  <si>
    <t>Osazení obrubníku kamenného se zřízením lože, s vyplněním a zatřením spár cementovou maltou stojatého s boční opěrou z betonu prostého, do lože z betonu prostého</t>
  </si>
  <si>
    <t>https://podminky.urs.cz/item/CS_URS_2024_02/916241213</t>
  </si>
  <si>
    <t>Poznámka k položce:_x000D_
Součástí položky jsou i stavební práce na majetku Krajského úřadu Jihočeského kraje v rozsahu 18,9 m.</t>
  </si>
  <si>
    <t>"montáž kamenných štípaných obrubníků š. 150 a 250 mm (krajníků)</t>
  </si>
  <si>
    <t>"krajník š. 150 mm; v. 300 mm - dl. 11,9 m</t>
  </si>
  <si>
    <t>"oddělení záhonu se vzrostlým jinanem od přilehlé dlažby</t>
  </si>
  <si>
    <t>"žulový obrubník použit z důvodu zachování stávající úrovně terénu v prostoru kořenového systému stromu</t>
  </si>
  <si>
    <t>11,9</t>
  </si>
  <si>
    <t>"krajník š. 250 mm; v. 300 mm - dl. 18,9 m</t>
  </si>
  <si>
    <t>"oddělení dlažby ze štípané žulové kostky 150/170 mm od přilehlého trávníku; mezi  pochozí úrovní dlažby a trávníkem vzniká schod v. 200 mm</t>
  </si>
  <si>
    <t>"3 úseky dl. cca 4,4 m + 2 úseky dl. cca 2 m + 1 úsek dl. cca 1,7 m</t>
  </si>
  <si>
    <t>4,4*3+2,0*2+1,7</t>
  </si>
  <si>
    <t>28</t>
  </si>
  <si>
    <t>5838001.M</t>
  </si>
  <si>
    <t>štípaný žulový obrubník 150x300x300-800mm, atyp.</t>
  </si>
  <si>
    <t>756351414</t>
  </si>
  <si>
    <t>"specifikace - krajník š. 150 mm; v. 300 mm - dl. 11,9 m (montáž)</t>
  </si>
  <si>
    <t>11,9*1,1</t>
  </si>
  <si>
    <t>29</t>
  </si>
  <si>
    <t>5838002.M</t>
  </si>
  <si>
    <t>štípaný žulový obrubník 250x300x300-800mm, atyp.</t>
  </si>
  <si>
    <t>1060805194</t>
  </si>
  <si>
    <t>Poznámka k položce:_x000D_
Stavební práce - specifikace na majetku Krajského úřadu Jihočeského kraje v celém rozsahu 20,79 m = (18,9 x 1,1).</t>
  </si>
  <si>
    <t>"specifikace - krajník š. 250 mm; v. 300 mm - dl. 18,9 m (montáž)</t>
  </si>
  <si>
    <t>18,9*1,1</t>
  </si>
  <si>
    <t>30</t>
  </si>
  <si>
    <t>9163704.R</t>
  </si>
  <si>
    <t>Osazení ocelového obrubníku s ocel. trny 160/7 mm pro ukotvení do betonových patek / do terénu</t>
  </si>
  <si>
    <t>1426682504</t>
  </si>
  <si>
    <t>"montáž - ocel. obrubník z PL 160/7 mm; pomocí navařených roxorů kotven do terénu / bet. patek tak, aby byla zajištěna potřebná tuhost okrajů</t>
  </si>
  <si>
    <t>"celková délka 90,5 m</t>
  </si>
  <si>
    <t>90,5</t>
  </si>
  <si>
    <t>31</t>
  </si>
  <si>
    <t>1591001.M</t>
  </si>
  <si>
    <t>Ocelový obrubník s ocel trny 160/7 mm pro ukotvení do betonových patek / do terénu</t>
  </si>
  <si>
    <t>1720925379</t>
  </si>
  <si>
    <t>Poznámka k položce:_x000D_
výška obrubníku 160 mm; tl. 7 mm; pomocí navařených roxorů kotven do terénu / betonových patek tak, aby byla zajištěna potřebná tuhost okrajů</t>
  </si>
  <si>
    <t>32</t>
  </si>
  <si>
    <t>916991121</t>
  </si>
  <si>
    <t>Lože pod obrubníky, krajníky nebo obruby z dlažebních kostek z betonu prostého</t>
  </si>
  <si>
    <t>-1604022734</t>
  </si>
  <si>
    <t>https://podminky.urs.cz/item/CS_URS_2024_02/916991121</t>
  </si>
  <si>
    <t>Poznámka k položce:_x000D_
- část lože z betonu prostého přesahující tl. 100 mm_x000D_
_x000D_
Součástí položky jsou i stavební práce na majetku Krajského úřadu Jihočeského kraje v rozsahu 0,567 m3.</t>
  </si>
  <si>
    <t>"kamenné obrubníky (krajníky) - 0,03 m3/m</t>
  </si>
  <si>
    <t>11,9*0,03</t>
  </si>
  <si>
    <t>(4,4*3+2,0*2+1,7)*0,03</t>
  </si>
  <si>
    <t>33</t>
  </si>
  <si>
    <t>936104213</t>
  </si>
  <si>
    <t>Montáž odpadkového koše kotevními šrouby na pevný podklad</t>
  </si>
  <si>
    <t>-74711221</t>
  </si>
  <si>
    <t>Montáž odpadkového koše přichycením kotevními šrouby</t>
  </si>
  <si>
    <t>https://podminky.urs.cz/item/CS_URS_2024_02/936104213</t>
  </si>
  <si>
    <t>Poznámka k položce:_x000D_
Stavební práce na majetku Krajského úřadu Jihočeského kraje v celém rozsahu 3 ks.</t>
  </si>
  <si>
    <t>"prvek mobiliáře - pozice SO.06 - montáž</t>
  </si>
  <si>
    <t>34</t>
  </si>
  <si>
    <t>7491013.M</t>
  </si>
  <si>
    <t>koš odpadkový celokovový kotvený, uzamykatelný, rozměry cca 500 x 300 x 1100 mm (š/hl/v), objem nádoby 55 L</t>
  </si>
  <si>
    <t>-795675913</t>
  </si>
  <si>
    <t>Poznámka k položce:_x000D_
- typový kovový odpadkový koš ve tvaru jednoduchého kvádru_x000D_
- barevné provedení shodné s tmavě šedou barvou (RAL 7022)_x000D_
- kotvení do betonové patky či na dlažbu dle specifikace výrobce_x000D_
_x000D_
Referenční výrobek: venkovní odpadkový koš RADIUM od výrobce mmcité a.s., Uherské Hradiště_x000D_
_x000D_
Stavební práce - specifikace na majetku Krajského úřadu Jihočeského kraje v celém rozsahu 3 ks.</t>
  </si>
  <si>
    <t>35</t>
  </si>
  <si>
    <t>9362007.R</t>
  </si>
  <si>
    <t>Spodní stavba odpadkového koše</t>
  </si>
  <si>
    <t>1918885980</t>
  </si>
  <si>
    <t>Poznámka k položce:_x000D_
Součástí je :_x000D_
- betonová patka pod tělem koše vel. 55/35/30 cm, umístěná pod zpevněnou plochou z kamenných kostek_x000D_
- včetně zemních prací a úpravy pláně pod patku_x000D_
_x000D_
Stavební práce na majetku Krajského úřadu Jihočeského kraje v celém rozsahu 3 ks.</t>
  </si>
  <si>
    <t>"prvek mobiliáře - pozice SO.06</t>
  </si>
  <si>
    <t>"spodní stavba</t>
  </si>
  <si>
    <t>998</t>
  </si>
  <si>
    <t>Přesun hmot</t>
  </si>
  <si>
    <t>36</t>
  </si>
  <si>
    <t>998223011</t>
  </si>
  <si>
    <t>Přesun hmot pro pozemní komunikace s krytem dlážděným</t>
  </si>
  <si>
    <t>185407555</t>
  </si>
  <si>
    <t>Přesun hmot pro pozemní komunikace s krytem dlážděným dopravní vzdálenost do 200 m jakékoliv délky objektu</t>
  </si>
  <si>
    <t>https://podminky.urs.cz/item/CS_URS_2024_02/998223011</t>
  </si>
  <si>
    <t>Poznámka k položce:_x000D_
Součástí položky jsou i stavební práce na majetku Krajského úřadu Jihočeského kraje v rozsahu 100,993 t = (100,165 + 0,828).</t>
  </si>
  <si>
    <t>OST</t>
  </si>
  <si>
    <t>Ostatní</t>
  </si>
  <si>
    <t>O01</t>
  </si>
  <si>
    <t>37</t>
  </si>
  <si>
    <t>O001</t>
  </si>
  <si>
    <t>Vytýčení stávajících sítí před zahájením zemních prací</t>
  </si>
  <si>
    <t>262144</t>
  </si>
  <si>
    <t>-1513142454</t>
  </si>
  <si>
    <t>"plocha oblasti pro vytýčení sítí - 150 m2</t>
  </si>
  <si>
    <t>80,5   "pochozí plochy"</t>
  </si>
  <si>
    <t>761,0   "pojezdové plochy"</t>
  </si>
  <si>
    <t>296,7+93,0+59,9   "vegetace"</t>
  </si>
  <si>
    <t>38</t>
  </si>
  <si>
    <t>O005</t>
  </si>
  <si>
    <t>Zkoušky hutnění v rozsahu dle ČSN 72 1006 - konstrukční vrstvy</t>
  </si>
  <si>
    <t>1353377997</t>
  </si>
  <si>
    <t>Poznámka k položce:_x000D_
- zkoušky hutnění jednotlivých konstrukčních vrstev_x000D_
- včetně dokumentace a vyhodnocení zatěžovacích zkoušek_x000D_
- předpoklad 1 ks hutnící zkoušky na 200 m2 plochy_x000D_
_x000D_
Součástí položky jsou i stavební práce na majetku Krajského úřadu Jihočeského kraje v rozsahu 151,0 m2.</t>
  </si>
  <si>
    <t>"zpevněné plochy včetně pláně</t>
  </si>
  <si>
    <t>003 - Drobné stavby</t>
  </si>
  <si>
    <t>Soupis:</t>
  </si>
  <si>
    <t>301 - SO.01 - Přístřešek na kola</t>
  </si>
  <si>
    <t>Dodávka a montáž drobné stavby v majetku Krajského úřadu Jihočeského kraje.</t>
  </si>
  <si>
    <t xml:space="preserve">    2 - Zakládání</t>
  </si>
  <si>
    <t xml:space="preserve">    764 - Konstrukce klempířské</t>
  </si>
  <si>
    <t xml:space="preserve">    766 - Konstrukce truhlářské</t>
  </si>
  <si>
    <t xml:space="preserve">    783 - Dokončovací práce - nátěry</t>
  </si>
  <si>
    <t>133212811</t>
  </si>
  <si>
    <t>Hloubení nezapažených šachet v hornině třídy těžitelnosti I skupiny 3 plocha výkopu do 4 m2 ručně</t>
  </si>
  <si>
    <t>518235501</t>
  </si>
  <si>
    <t>Hloubení nezapažených šachet ručně v horninách třídy těžitelnosti I skupiny 3, půdorysná plocha výkopu do 4 m2</t>
  </si>
  <si>
    <t>https://podminky.urs.cz/item/CS_URS_2024_02/133212811</t>
  </si>
  <si>
    <t>"výkop šachet pro základové patky (od pláně -0,3 m; výkop hl. 0,7 m)</t>
  </si>
  <si>
    <t>"základové patky vel. 50 x 50 x 90 cm - 2 ks (h.h. patky -0,1 m)</t>
  </si>
  <si>
    <t>0,5*0,5*0,7*2</t>
  </si>
  <si>
    <t>162211311</t>
  </si>
  <si>
    <t>Vodorovné přemístění výkopku z horniny třídy těžitelnosti I skupiny 1 až 3 stavebním kolečkem do 10 m</t>
  </si>
  <si>
    <t>-725693692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</si>
  <si>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</si>
  <si>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https://podminky.urs.cz/item/CS_URS_2024_02/162211311</t>
  </si>
  <si>
    <t>"přemístění výkopku k místu nakládky</t>
  </si>
  <si>
    <t>0,35</t>
  </si>
  <si>
    <t>162211319</t>
  </si>
  <si>
    <t>Příplatek k vodorovnému přemístění výkopku z horniny třídy těžitelnosti I skupiny 1 až 3 stavebním kolečkem za každých dalších 10 m</t>
  </si>
  <si>
    <t>1595485779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</si>
  <si>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</si>
  <si>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https://podminky.urs.cz/item/CS_URS_2024_02/162211319</t>
  </si>
  <si>
    <t>"přemístění výkopku k místu nakládky do předpokládané vzdálenosti 20 m</t>
  </si>
  <si>
    <t>"příplatek za dalších 10 m</t>
  </si>
  <si>
    <t>-153947128</t>
  </si>
  <si>
    <t>"odvoz výkopku na skládku</t>
  </si>
  <si>
    <t>414983592</t>
  </si>
  <si>
    <t>"odvoz výkopku na skládku v předpokládané vzdálenosti 20 km</t>
  </si>
  <si>
    <t>0,35*10</t>
  </si>
  <si>
    <t>-1596469609</t>
  </si>
  <si>
    <t>"nakládka výkopku k odvozu na skládku</t>
  </si>
  <si>
    <t>0,45</t>
  </si>
  <si>
    <t>-657306602</t>
  </si>
  <si>
    <t>0,35*1,7</t>
  </si>
  <si>
    <t>1391758895</t>
  </si>
  <si>
    <t>Zakládání</t>
  </si>
  <si>
    <t>275321311</t>
  </si>
  <si>
    <t>Základové patky ze ŽB bez zvýšených nároků na prostředí tř. C 16/20</t>
  </si>
  <si>
    <t>-1441605096</t>
  </si>
  <si>
    <t>Základy z betonu železového (bez výztuže) patky z betonu bez zvláštních nároků na prostředí tř. C 16/20</t>
  </si>
  <si>
    <t>https://podminky.urs.cz/item/CS_URS_2024_02/275321311</t>
  </si>
  <si>
    <t>"základové patky vel. 50 x 50 x 90 cm - 2 ks; h.h. patky -0,1 m (pod dlažbou)</t>
  </si>
  <si>
    <t>"ztratné 10% - betonáž do terénu</t>
  </si>
  <si>
    <t>0,5*0,5*0,9*2*1,1</t>
  </si>
  <si>
    <t>275351121</t>
  </si>
  <si>
    <t>Zřízení bednění základových patek</t>
  </si>
  <si>
    <t>-215834274</t>
  </si>
  <si>
    <t>Bednění základů patek zřízení</t>
  </si>
  <si>
    <t>https://podminky.urs.cz/item/CS_URS_2024_02/275351121</t>
  </si>
  <si>
    <t>"bednění základových patek nad úrovní pláně - zřízení</t>
  </si>
  <si>
    <t>"základové patky vel. 50 x 50 x 90 cm - 2 ks</t>
  </si>
  <si>
    <t>0,5*4*0,4*2</t>
  </si>
  <si>
    <t>275351122</t>
  </si>
  <si>
    <t>Odstranění bednění základových patek</t>
  </si>
  <si>
    <t>1910121096</t>
  </si>
  <si>
    <t>Bednění základů patek odstranění</t>
  </si>
  <si>
    <t>https://podminky.urs.cz/item/CS_URS_2024_02/275351122</t>
  </si>
  <si>
    <t>"bednění základových patek nad úrovní pláně - odstranění</t>
  </si>
  <si>
    <t>9361701.R</t>
  </si>
  <si>
    <t>Montáž stojanu pro 6 koloběžek kotevními šrouby na pevný podklad</t>
  </si>
  <si>
    <t>1521211779</t>
  </si>
  <si>
    <t>7491002.M</t>
  </si>
  <si>
    <t>nástěnný uzamykatelný stojan pro koloběžky, kov 1060 x 150 x 225 mm (dl x v x hl)</t>
  </si>
  <si>
    <t>-621346710</t>
  </si>
  <si>
    <t>Poznámka k položce:_x000D_
Popis a technické parametry:_x000D_
- stěnový držák pro 6 koloběžek_x000D_
- délka x výška x hloubka: 1060 x 150 x 225 mm_x000D_
- vyroben z ocelových čtvercových profilů 30 x 30 mm a upevňovacích desek 150 x 150 mm s otvory pro ukotvení ke stěně_x000D_
- hmotnost: 11 kg_x000D_
- povrchová úprava epoxidovou práškovou barvou, odstín RAL 7022!!_x000D_
_x000D_
Referenční výrobek: Venkovní nástěnný stojan na koloběžky, 6 míst, uzamykatelný od dodavatele MANUTAN s.r.o. (www.manutan.cz)</t>
  </si>
  <si>
    <t>936174311</t>
  </si>
  <si>
    <t>Montáž stojanu na kola pro 5 kol kotevními šrouby na pevný podklad</t>
  </si>
  <si>
    <t>169956445</t>
  </si>
  <si>
    <t>Montáž stojanu na kola přichyceného kotevními šrouby 5 kol</t>
  </si>
  <si>
    <t>https://podminky.urs.cz/item/CS_URS_2024_02/936174311</t>
  </si>
  <si>
    <t>7491001.M</t>
  </si>
  <si>
    <t>stojan na kola, stěnový držák pro 5 kol , kolmý, kov 1930 x 330 x 280 mm (dl x v x hl)</t>
  </si>
  <si>
    <t>1853317966</t>
  </si>
  <si>
    <t>Poznámka k položce:_x000D_
Popis a technické parametry:_x000D_
- stojan pro 5 jízdních kol, který se kotví ke zdi_x000D_
- délka x výška x hloubka: 1930 x 330 x 280 mm_x000D_
- hmotnost: 10 kg_x000D_
- rozteč mezi jednotlivými držáky kol je 45 cm_x000D_
- povrchová úprava galvanickým pozinkováním + nátěr (nástřik) barvou RAL 7022!!_x000D_
_x000D_
Referenční výrobek: Stojan na kola, stěnový držák pro 5 kol , kolmý od dodavatele AB-STORE s.r.o. (www.abstore.cz)</t>
  </si>
  <si>
    <t>953961113.1</t>
  </si>
  <si>
    <t>Kotva chemickým tmelem M 12 hl 200 mm do betonu, ŽB nebo kamene s vyvrtáním otvoru</t>
  </si>
  <si>
    <t>1889611388</t>
  </si>
  <si>
    <t>Kotva chemická s vyvrtáním otvoru do betonu, železobetonu nebo tvrdého kamene tmel, velikost M 12, hloubka 200 mm</t>
  </si>
  <si>
    <t>https://podminky.urs.cz/item/CS_URS_2024_02/953961113.1</t>
  </si>
  <si>
    <t>"kotvení nosných sloupů z jekl profilů 100/4 mm k základové patce pomocí 4xM12 přes patní plech 200 x 5 mm - 2 kpl</t>
  </si>
  <si>
    <t>"chemický tmel - kotvení do betonu</t>
  </si>
  <si>
    <t>4*2</t>
  </si>
  <si>
    <t>953962113.1</t>
  </si>
  <si>
    <t>Kotva chemickým tmelem M 12 hl 200 mm do zdiva z plných cihel s vyvrtáním otvoru</t>
  </si>
  <si>
    <t>-1842335568</t>
  </si>
  <si>
    <t>Kotva chemická s vyvrtáním otvoru do zdiva z plných cihel tmel, hloubka 200 mm, velikost M 12</t>
  </si>
  <si>
    <t>https://podminky.urs.cz/item/CS_URS_2024_02/953962113.1</t>
  </si>
  <si>
    <t>"kotvení nosného rámu z úhelníku L 100/100/6 mm do stávající budovy pomocí kotvy nebo závitové tyče M12 po 500 mm - celkem 12 ks</t>
  </si>
  <si>
    <t>"chemický tmel - kotvení do zdiva z cihel plných</t>
  </si>
  <si>
    <t>953965123</t>
  </si>
  <si>
    <t>Kotevní šroub pro chemické kotvy M 12 dl 260 mm</t>
  </si>
  <si>
    <t>892583394</t>
  </si>
  <si>
    <t>Kotva chemická s vyvrtáním otvoru kotevní šrouby pro chemické kotvy, velikost M 12, délka 260 mm</t>
  </si>
  <si>
    <t>https://podminky.urs.cz/item/CS_URS_2024_02/953965123</t>
  </si>
  <si>
    <t>"kotevní šroub příp. závitová tyč M12 + matka s podložkou</t>
  </si>
  <si>
    <t>953965124</t>
  </si>
  <si>
    <t>Kotevní šroub pro chemické kotvy M 12 dl 300 mm</t>
  </si>
  <si>
    <t>1142734010</t>
  </si>
  <si>
    <t>Kotva chemická s vyvrtáním otvoru kotevní šrouby pro chemické kotvy, velikost M 12, délka 300 mm</t>
  </si>
  <si>
    <t>https://podminky.urs.cz/item/CS_URS_2024_02/953965124</t>
  </si>
  <si>
    <t>998018001</t>
  </si>
  <si>
    <t>Přesun hmot pro budovy ruční pro budovy v do 6 m</t>
  </si>
  <si>
    <t>1250006256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</si>
  <si>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</si>
  <si>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</si>
  <si>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764</t>
  </si>
  <si>
    <t>Konstrukce klempířské</t>
  </si>
  <si>
    <t>764311613</t>
  </si>
  <si>
    <t>Lemování rovných zdí střech s krytinou skládanou z Pz s povrchovou úpravou rš 250 mm</t>
  </si>
  <si>
    <t>1106687307</t>
  </si>
  <si>
    <t>Lemování zdí z pozinkovaného plechu s povrchovou úpravou boční nebo horní rovné, střech s krytinou skládanou mimo prejzovou rš 250 mm</t>
  </si>
  <si>
    <t>https://podminky.urs.cz/item/CS_URS_2024_02/764311613</t>
  </si>
  <si>
    <t>"krycí plech rš 250 mm dl. 6,0 m</t>
  </si>
  <si>
    <t>6,0</t>
  </si>
  <si>
    <t>764511612.1</t>
  </si>
  <si>
    <t>Žlab podokapní hranatý z Pz s povrchovou úpravou rš 250 mm</t>
  </si>
  <si>
    <t>1163026870</t>
  </si>
  <si>
    <t>Žlab podokapní z pozinkovaného plechu s povrchovou úpravou včetně háků a čel hranatý rš 250 mm</t>
  </si>
  <si>
    <t>https://podminky.urs.cz/item/CS_URS_2024_02/764511612.1</t>
  </si>
  <si>
    <t>764511632.1</t>
  </si>
  <si>
    <t>Roh nebo kout hranatého podokapního žlabu z Pz s povrchovou úpravou rš 250 mm</t>
  </si>
  <si>
    <t>1140343216</t>
  </si>
  <si>
    <t>Žlab podokapní z pozinkovaného plechu s povrchovou úpravou roh nebo kout, žlabu hranatého rš 250 mm</t>
  </si>
  <si>
    <t>https://podminky.urs.cz/item/CS_URS_2024_02/764511632.1</t>
  </si>
  <si>
    <t>764511661.1</t>
  </si>
  <si>
    <t>Kotlík hranatý pro podokapní žlaby z Pz s povrchovou úpravou 250/80 mm</t>
  </si>
  <si>
    <t>2143925244</t>
  </si>
  <si>
    <t>Žlab podokapní z pozinkovaného plechu s povrchovou úpravou kotlík hranatý, rš žlabu/průměr svodu 250/80 mm</t>
  </si>
  <si>
    <t>https://podminky.urs.cz/item/CS_URS_2024_02/764511661.1</t>
  </si>
  <si>
    <t>7645201.R</t>
  </si>
  <si>
    <t>Napojení dešťového odtoku přístřešku do stávajícího střešního svodu pomocí kolen dn 80 mm z pz plechu s povrchovou úpravou</t>
  </si>
  <si>
    <t>-1640168001</t>
  </si>
  <si>
    <t>"dle situace na místě stavby</t>
  </si>
  <si>
    <t>998764201</t>
  </si>
  <si>
    <t>Přesun hmot procentní pro konstrukce klempířské v objektech v do 6 m</t>
  </si>
  <si>
    <t>%</t>
  </si>
  <si>
    <t>-729307847</t>
  </si>
  <si>
    <t>Přesun hmot pro konstrukce klempířské stanovený procentní sazbou (%) z ceny vodorovná dopravní vzdálenost do 50 m s užitím mechanizace v objektech výšky do 6 m</t>
  </si>
  <si>
    <t>https://podminky.urs.cz/item/CS_URS_2024_02/998764201</t>
  </si>
  <si>
    <t>766</t>
  </si>
  <si>
    <t>Konstrukce truhlářské</t>
  </si>
  <si>
    <t>7664101.R</t>
  </si>
  <si>
    <t xml:space="preserve">Montáž podkladového roštu z hoblovaných hranolků pro obložení stěn </t>
  </si>
  <si>
    <t>1762141335</t>
  </si>
  <si>
    <t>Poznámka k položce:_x000D_
- včetně kotevních a spojovacích prostředků</t>
  </si>
  <si>
    <t>"montáž podkladového roštu z hoblovaných hranolků SHP 42x68 mm - dl. 11,395 m</t>
  </si>
  <si>
    <t>11,395</t>
  </si>
  <si>
    <t>7664120.R</t>
  </si>
  <si>
    <t>Montáž obložení stěn dřevěnými hoblovanými hranolky 70x50 mm s mezerami 30 mm</t>
  </si>
  <si>
    <t>-668187549</t>
  </si>
  <si>
    <t>Poznámka k položce:_x000D_
- kotvení do dřevěného podkladového roštu (stěna u stávajícího objektu) a do ocelových jekl profilů (boční stěna)_x000D_
- položka včetně spojovacích a kotevních prostředků</t>
  </si>
  <si>
    <t>"montáž svislého obkladu z dřevěných hranolků 70x50 mm (tepelně upravené dřevo, borovice) - plocha 18,0 m2</t>
  </si>
  <si>
    <t>18,0</t>
  </si>
  <si>
    <t>6122301.M</t>
  </si>
  <si>
    <t>hoblované hranolky SHP tepelně upravené, borovice</t>
  </si>
  <si>
    <t>1745264903</t>
  </si>
  <si>
    <t>"specifikace - tepelně upravené hranolky</t>
  </si>
  <si>
    <t>"podkladový rošt - hoblované hranolky SHP 42x68 mm - dl. 11,395 m</t>
  </si>
  <si>
    <t>0,042*0,068*11,395</t>
  </si>
  <si>
    <t>"svislý obklad z dřevěných hranolků 70x50 mm - dl. 206,04 m</t>
  </si>
  <si>
    <t>0,07*0,05*206,04</t>
  </si>
  <si>
    <t>"prořez, ztratné 15%</t>
  </si>
  <si>
    <t>0,754*0,15</t>
  </si>
  <si>
    <t>998766311</t>
  </si>
  <si>
    <t>Přesun hmot procentní pro kce truhlářské ruční v objektech v do 6 m</t>
  </si>
  <si>
    <t>444166461</t>
  </si>
  <si>
    <t>Přesun hmot pro konstrukce truhlářské stanovený procentní sazbou (%) z ceny vodorovná dopravní vzdálenost do 50 m ruční (bez užití mechanizace) v objektech výšky do 6 m</t>
  </si>
  <si>
    <t>https://podminky.urs.cz/item/CS_URS_2024_02/998766311</t>
  </si>
  <si>
    <t>767391112</t>
  </si>
  <si>
    <t>Montáž krytiny z tvarovaných plechů šroubováním</t>
  </si>
  <si>
    <t>-2068385023</t>
  </si>
  <si>
    <t>Montáž krytiny z tvarovaných plechů trapézových nebo vlnitých, uchycených šroubováním</t>
  </si>
  <si>
    <t>https://podminky.urs.cz/item/CS_URS_2024_02/767391112</t>
  </si>
  <si>
    <t>"montáž střešní krytiny s kotvením vruty do ocelových profilů (sklon směrem ke stávajícímu objektu)</t>
  </si>
  <si>
    <t>5,91*2,2</t>
  </si>
  <si>
    <t>15484142</t>
  </si>
  <si>
    <t>plech trapézový 55/235 940 Pz tl 1,00mm</t>
  </si>
  <si>
    <t>1466394028</t>
  </si>
  <si>
    <t>13,002*1,15 'Přepočtené koeficientem množství</t>
  </si>
  <si>
    <t>767995113</t>
  </si>
  <si>
    <t>Montáž atypických zámečnických konstrukcí hmotnosti přes 10 do 20 kg</t>
  </si>
  <si>
    <t>kg</t>
  </si>
  <si>
    <t>1966950010</t>
  </si>
  <si>
    <t>Montáž ostatních atypických zámečnických konstrukcí hmotnosti přes 10 do 20 kg</t>
  </si>
  <si>
    <t>https://podminky.urs.cz/item/CS_URS_2024_02/767995113</t>
  </si>
  <si>
    <t>"výroba a montáž - ocelová konstrukce přístřešku</t>
  </si>
  <si>
    <t>"dle výkresu D.1.1 B-07 Přístřešek na kola</t>
  </si>
  <si>
    <t>"jekl 100/4 mm; dl. 2,26 m - 2 ks; hmotnost 12,09 kg/m (nosné sloupy)</t>
  </si>
  <si>
    <t>2,26*2*12,09</t>
  </si>
  <si>
    <t>"jekl 50/3 mm; celková dl. 9,466 m; hmotnost 4,383 kg/m (příčníky, výztuhy)</t>
  </si>
  <si>
    <t>9,466*4,383</t>
  </si>
  <si>
    <t>"jekl 70/35/3 mm; celková dl. 5,87 m; hmotnost 4,346 kg/m (střešní profil)</t>
  </si>
  <si>
    <t>5,87*4,346</t>
  </si>
  <si>
    <t>"úhelník rovnoramenný L 100/100/6 mm; celková dl. 5,91 m; hmotnost 9,26 kg/m (nosný rám - strana lícující s objektem)</t>
  </si>
  <si>
    <t>5,91*9,26</t>
  </si>
  <si>
    <t>"PL 200/5 mm; dl. 200 mm - 2 ks; hmotnost 7,85 kg/m (patní plech)</t>
  </si>
  <si>
    <t>0,2*2*7,85</t>
  </si>
  <si>
    <t>"PL 300/5 mm; celková dl. 10,323 m; hmotnost 11,775 kg/m (krycí plech)</t>
  </si>
  <si>
    <t>10,323*11,775</t>
  </si>
  <si>
    <t>"tyč kruhová průměr 12 mm; celková dl. 14,317 m; hmotnost 0,888 kg/m (táhla)</t>
  </si>
  <si>
    <t>14,317*0,888</t>
  </si>
  <si>
    <t>"UPE 160 mm; celková dl. 10,331 m; hmotnost 17,0 kg/m (nosný rám ze tří stran)</t>
  </si>
  <si>
    <t>10,331*17,0</t>
  </si>
  <si>
    <t>"montážní, pomocný a spojovací materiál - kotvení do zdiva atd.</t>
  </si>
  <si>
    <t>489,407*0,15   "15% z celkové hmotnosti hlavní konstrukce"</t>
  </si>
  <si>
    <t>14550300</t>
  </si>
  <si>
    <t>profil ocelový svařovaný jakost S235 průřez čtvercový 100x100x4mm</t>
  </si>
  <si>
    <t>-1185908708</t>
  </si>
  <si>
    <t>Poznámka k položce:_x000D_
Hmotnost: 12,09 kg/m</t>
  </si>
  <si>
    <t>"specifikace - ocelová konstrukce přístřešku</t>
  </si>
  <si>
    <t>"jekl 100/4 mm; dl. 2,26 m - 2 ks (nosné sloupy)</t>
  </si>
  <si>
    <t>2,26*2*12,09*0,001*1,1</t>
  </si>
  <si>
    <t>14550246</t>
  </si>
  <si>
    <t>profil ocelový svařovaný jakost S235 průřez čtvercový 50x50x3mm</t>
  </si>
  <si>
    <t>-1385369657</t>
  </si>
  <si>
    <t>Poznámka k položce:_x000D_
Hmotnost: 4,383 kg/m</t>
  </si>
  <si>
    <t>"jekl 50/3 mm; celková dl. 9,466 m (příčníky, výztuhy)</t>
  </si>
  <si>
    <t>9,466*4,383*0,001*1,1</t>
  </si>
  <si>
    <t>14550156.1</t>
  </si>
  <si>
    <t>profil ocelový svařovaný jakost S235 průřez obdelníkový 70x35x3mm</t>
  </si>
  <si>
    <t>1298242108</t>
  </si>
  <si>
    <t>profil ocelový svařovaný jakost S235 průřez obdelníkový 70x30x2mm</t>
  </si>
  <si>
    <t>Poznámka k položce:_x000D_
Hmotnost: 4,346 kg/m</t>
  </si>
  <si>
    <t>"jekl 70/35/3 mm; celková dl. 5,87 m (střešní profil)</t>
  </si>
  <si>
    <t>5,87*4,346*0,001*1,1</t>
  </si>
  <si>
    <t>13010438</t>
  </si>
  <si>
    <t>úhelník ocelový rovnostranný jakost S235JR (11 375) 100x100x6mm</t>
  </si>
  <si>
    <t>1540647374</t>
  </si>
  <si>
    <t>Poznámka k položce:_x000D_
Hmotnost: 9,26 kg/m</t>
  </si>
  <si>
    <t>"úhelník rovnoramenný L 100/100/6 mm; celková dl. 5,91 m (nosný rám - strana lícující s objektem)</t>
  </si>
  <si>
    <t>5,91*9,26*0,001*1,1</t>
  </si>
  <si>
    <t>13515114</t>
  </si>
  <si>
    <t>ocel široká jakost S235JR 200x5mm</t>
  </si>
  <si>
    <t>1873398278</t>
  </si>
  <si>
    <t>Poznámka k položce:_x000D_
Hmotnost: 7,85kg/m</t>
  </si>
  <si>
    <t>"PL 200/5 mm; dl. 200 mm - 2 ks (patní plech)</t>
  </si>
  <si>
    <t>0,2*2*7,85*0,001*1,1</t>
  </si>
  <si>
    <t>39</t>
  </si>
  <si>
    <t>13530816.1</t>
  </si>
  <si>
    <t>ocel široká jakost S235JR 300x5mm</t>
  </si>
  <si>
    <t>-1426306318</t>
  </si>
  <si>
    <t>Poznámka k položce:_x000D_
Hmotnost: 11,775 kg/m</t>
  </si>
  <si>
    <t>"PL 300/5 mm; celková dl. 10,323 m (krycí plech)</t>
  </si>
  <si>
    <t>10,323*11,775*0,001*1,1</t>
  </si>
  <si>
    <t>40</t>
  </si>
  <si>
    <t>13010012</t>
  </si>
  <si>
    <t>tyč ocelová kruhová jakost S235JR (11 375) D 12mm</t>
  </si>
  <si>
    <t>-1606096351</t>
  </si>
  <si>
    <t>Poznámka k položce:_x000D_
Hmotnost: 0,93 kg/m</t>
  </si>
  <si>
    <t>14,317*0,888*0,001*1,1</t>
  </si>
  <si>
    <t>41</t>
  </si>
  <si>
    <t>13010934</t>
  </si>
  <si>
    <t>ocel profilová jakost S235JR (11 375) průřez UPE 160</t>
  </si>
  <si>
    <t>864299083</t>
  </si>
  <si>
    <t>Poznámka k položce:_x000D_
Hmotnost: 17,0 kg/m</t>
  </si>
  <si>
    <t>"UPE 160 mm; celková dl. 10,331 m (střešní nosníky)</t>
  </si>
  <si>
    <t>10,331*17,0*0,001*1,1</t>
  </si>
  <si>
    <t>42</t>
  </si>
  <si>
    <t>1348012.M</t>
  </si>
  <si>
    <t>montážní, pomocný a spojovací materiál</t>
  </si>
  <si>
    <t>-1079598332</t>
  </si>
  <si>
    <t>43</t>
  </si>
  <si>
    <t>998767311</t>
  </si>
  <si>
    <t>Přesun hmot procentní pro zámečnické konstrukce ruční v objektech v do 6 m</t>
  </si>
  <si>
    <t>-1145640767</t>
  </si>
  <si>
    <t>Přesun hmot pro zámečnické konstrukce stanovený procentní sazbou (%) z ceny vodorovná dopravní vzdálenost do 50 m ruční (bez užití mechanizace) v objektech výšky do 6 m</t>
  </si>
  <si>
    <t>https://podminky.urs.cz/item/CS_URS_2024_02/998767311</t>
  </si>
  <si>
    <t>783</t>
  </si>
  <si>
    <t>Dokončovací práce - nátěry</t>
  </si>
  <si>
    <t>44</t>
  </si>
  <si>
    <t>7833401.R</t>
  </si>
  <si>
    <t>Povrchová úprava ocelových pohledových prvků nástřikem ve skladbě - epoxidový základový nátěr min.40 µm + vrchní polyuretanový nátěr 60 µm RAL 7022</t>
  </si>
  <si>
    <t>157989579</t>
  </si>
  <si>
    <t>Poznámka k položce:_x000D_
Povrchová úprava ocelových pohledových prvků nástřikem:_x000D_
- bude upřesněno architektem v rámci ATD_x000D_
- nástřik bude proveden dle ČSN EN ISO 12944 1-8_x000D_
- barevné provedení bude konzultováno a odsouhlaseno architektem a stavebníkem na předloženém vzorku</t>
  </si>
  <si>
    <t>"povrchová úprava pohledových prvků</t>
  </si>
  <si>
    <t>"jekl 100/4 mm; dl. 2,26 m - 2 ks; plocha povrchu - 0,386 m2/m (nosné sloupy)</t>
  </si>
  <si>
    <t>2,26*2*0,386</t>
  </si>
  <si>
    <t>"jekl 50/3 mm; celková dl. 9,466 m; plocha povrchu - 0,19 m2/m (příčníky, výztuhy)</t>
  </si>
  <si>
    <t>9,466*0,19</t>
  </si>
  <si>
    <t>"PL 300/5 mm; celková dl. 10,323 m; plocha povrchu - 0,61 m2/m (krycí plech)</t>
  </si>
  <si>
    <t>10,323*0,61</t>
  </si>
  <si>
    <t>45</t>
  </si>
  <si>
    <t>7839002.R</t>
  </si>
  <si>
    <t>Žárové zinkování kovových prvků včetně nákladů na dopravu</t>
  </si>
  <si>
    <t>1097040369</t>
  </si>
  <si>
    <t>Poznámka k položce:_x000D_
pozinkování ponorem (min. 70 um), následné odstranění nedokonalostí povrchu a zinkových nálitků a bílé rzi, např. zabroušením</t>
  </si>
  <si>
    <t>"povrchová úprava (žárový zinek)</t>
  </si>
  <si>
    <t>"tyč kruhová průměr 12 mm; celková dl. 14,317 m (táhla)</t>
  </si>
  <si>
    <t>"UPE 160 mm; celková dl. 10,331 m (nosný rám ze tří stran)</t>
  </si>
  <si>
    <t>302 - SO.02 - Zábradlí</t>
  </si>
  <si>
    <t>"výkop šachet pro základové patky (od pláně -0,3 m; výkop hl. 0,4 m)</t>
  </si>
  <si>
    <t>"základové patky vel. 30 x 30 x 60 cm - 3 ks (h.h. patky -0,1 m)</t>
  </si>
  <si>
    <t>0,3*0,3*0,3*3</t>
  </si>
  <si>
    <t>"základová patka vel. 50 x 50 x 90 cm - 1 ks (patka je součástí přístřešku na kola)</t>
  </si>
  <si>
    <t>0,081</t>
  </si>
  <si>
    <t>0,387</t>
  </si>
  <si>
    <t>0,387*10</t>
  </si>
  <si>
    <t>0,387*1,7</t>
  </si>
  <si>
    <t>"základové patky vel. 30 x 30 x 60 cm - 3 ks; h.h. patky -0,1 m (pod dlažbou)</t>
  </si>
  <si>
    <t>0,3*0,3*0,6*3</t>
  </si>
  <si>
    <t>0,162*0,1</t>
  </si>
  <si>
    <t>"základové patky vel. 30 x 30 x 60 cm - 3 ks</t>
  </si>
  <si>
    <t>0,3*4*0,4*3</t>
  </si>
  <si>
    <t>"kotvení sloupků nosného rámu z jekl profilů 70/50/3 mm k základové patce pomocí 4xM12 přes patní plech 150 x 5 mm - 4 kpl</t>
  </si>
  <si>
    <t>4*4</t>
  </si>
  <si>
    <t>7664121.R</t>
  </si>
  <si>
    <t>-192122806</t>
  </si>
  <si>
    <t>Poznámka k položce:_x000D_
- latě kotveny do ocelového rámu_x000D_
- položka včetně spojovacích a kotevních prostředků</t>
  </si>
  <si>
    <t>"montáž svislého obkladu z dřevěných hranolků 70x50 mm mezi sloupky ocelového rámu (tepelně upravené dřevo, borovice) - plocha 15,5 m2</t>
  </si>
  <si>
    <t>15,5</t>
  </si>
  <si>
    <t>M-poloéžka vlastní</t>
  </si>
  <si>
    <t>"svislý obklad z dřevěných hranolků 70x50 mm - dl. 177,618 m</t>
  </si>
  <si>
    <t>0,07*0,05*177,618*1,15</t>
  </si>
  <si>
    <t>7676401.R</t>
  </si>
  <si>
    <t xml:space="preserve">M+D branky vel. 90 x 100 cm včetně příslušenství </t>
  </si>
  <si>
    <t>-1868210503</t>
  </si>
  <si>
    <t>Poznámka k položce:_x000D_
branka včetně pantů, ocelové petlice a visacího zámku</t>
  </si>
  <si>
    <t xml:space="preserve">"branka do úložného prostoru pod horní podestou stávajícího schodiště - 1 ks </t>
  </si>
  <si>
    <t>"uvedené rozměry branky jsou orientační</t>
  </si>
  <si>
    <t>"výroba a montáž - ocelová konstrukce zábradlí</t>
  </si>
  <si>
    <t>"dle výkresu D.1.1 B-08 Zábradlí</t>
  </si>
  <si>
    <t>"jekl 50/50/3 mm; celková dl. 22,323 m; hmotnost 4,383 kg/m (lem schodiště a stávající podesty)</t>
  </si>
  <si>
    <t>22,323*4,383</t>
  </si>
  <si>
    <t>"jekl 70/50/3 mm; celková dl. 11,266 m; hmotnost 5,039 kg/m (střešní profil)</t>
  </si>
  <si>
    <t>11,266*5,039</t>
  </si>
  <si>
    <t>"trubka ocelová 51x3,2 mm; celková dl. 7,105 m; hmotnost 3,772 kg/m (madlo)</t>
  </si>
  <si>
    <t>7,105*3,772</t>
  </si>
  <si>
    <t>"PL 150/5 mm; dl. 150 mm - 4 ks; hmotnost 5,89 kg/m (patní plech)</t>
  </si>
  <si>
    <t>0,15*4*5,89</t>
  </si>
  <si>
    <t>"PL 40/5 mm; celková dl. 7,019 mm; hmotnost 1,57 kg/m (nosný profil madla)</t>
  </si>
  <si>
    <t>7,019*1,57</t>
  </si>
  <si>
    <t>"PL 70/5 mm; celková dl. 6,935 m; hmotnost 2,75 kg/m (horní lem zábradlí)</t>
  </si>
  <si>
    <t>6,935*2,75</t>
  </si>
  <si>
    <t>"tyč kruhová průměr 10 mm; celková dl. 1,037 m; hmotnost 0,617 kg/m (úchyty madla)</t>
  </si>
  <si>
    <t>1,037*0,617</t>
  </si>
  <si>
    <t>"montážní, pomocný a spojovací materiál - kotvení do prefa schodiště atd.</t>
  </si>
  <si>
    <t>215,676*0,15   "15% z celkové hmotnosti hlavní konstrukce"</t>
  </si>
  <si>
    <t>"specifikace - ocelová konstrukce zábradlí</t>
  </si>
  <si>
    <t>"jekl 50/50/3 mm; celková dl. 22,323 m (lem schodiště a stávající podesty)</t>
  </si>
  <si>
    <t>22,323*4,383*0,001*1,1</t>
  </si>
  <si>
    <t>14550160</t>
  </si>
  <si>
    <t>profil ocelový svařovaný jakost S235 průřez obdelníkový 70x50x3mm</t>
  </si>
  <si>
    <t>-469775676</t>
  </si>
  <si>
    <t>Poznámka k položce:_x000D_
Hmotnost: 5,039 kg/m</t>
  </si>
  <si>
    <t>"jekl 70/50/3 mm; celková dl. 11,266 m (střešní profil)</t>
  </si>
  <si>
    <t>11,266*5,039*0,001*1,1</t>
  </si>
  <si>
    <t>14011026</t>
  </si>
  <si>
    <t>trubka ocelová bezešvá hladká jakost 11 353 51x3,2mm</t>
  </si>
  <si>
    <t>-943865481</t>
  </si>
  <si>
    <t>Poznámka k položce:_x000D_
Hmotnost: 3,772 kg/m</t>
  </si>
  <si>
    <t>"trubka ocelová 51x3,2 mm; celková dl. 7,105 m (madlo)</t>
  </si>
  <si>
    <t>7,105*1,1</t>
  </si>
  <si>
    <t>13010312</t>
  </si>
  <si>
    <t>tyč ocelová plochá jakost S235JR (11 375) 150x5mm</t>
  </si>
  <si>
    <t>-1776137759</t>
  </si>
  <si>
    <t>Poznámka k položce:_x000D_
Hmotnost: 5,89 kg/m</t>
  </si>
  <si>
    <t>"PL 150/5 mm; dl. 150 mm - 4 ks (patní plech)</t>
  </si>
  <si>
    <t>0,15*4*5,89*0,001*1,1</t>
  </si>
  <si>
    <t>13010202</t>
  </si>
  <si>
    <t>tyč ocelová plochá jakost S235JR (11 375) 40x5mm</t>
  </si>
  <si>
    <t>1770099071</t>
  </si>
  <si>
    <t>Poznámka k položce:_x000D_
Hmotnost: 1,57 kg/m</t>
  </si>
  <si>
    <t>"PL 40/5 mm; celková dl. 7,019 mm (nosný profil madla)</t>
  </si>
  <si>
    <t>7,019*1,57*0,001*1,1</t>
  </si>
  <si>
    <t>13010256</t>
  </si>
  <si>
    <t>tyč ocelová plochá jakost S235JR (11 375) 70x5mm</t>
  </si>
  <si>
    <t>6072656</t>
  </si>
  <si>
    <t>Poznámka k položce:_x000D_
Hmotnost: 2,75 kg/m</t>
  </si>
  <si>
    <t>"PL 70/5 mm; celková dl. 6,935 m (horní lem zábradlí)</t>
  </si>
  <si>
    <t>6,935*2,75*0,001*1,1</t>
  </si>
  <si>
    <t>13010011</t>
  </si>
  <si>
    <t>tyč ocelová kruhová jakost S235JR (11 375) D 10mm</t>
  </si>
  <si>
    <t>-510292709</t>
  </si>
  <si>
    <t>Poznámka k položce:_x000D_
Hmotnost: 0,617 kg/m</t>
  </si>
  <si>
    <t>"tyč kruhová průměr 10 mm; celková dl. 1,037 m (úchyty madla)</t>
  </si>
  <si>
    <t>1,037*0,617*0,001*1,1</t>
  </si>
  <si>
    <t>-342377581</t>
  </si>
  <si>
    <t>"jekl 50/50/3 mm; celková dl. 22,323 m; plocha povrchu 0,19 m2/m (lem schodiště a stávající podesty)</t>
  </si>
  <si>
    <t>22,323*0,19</t>
  </si>
  <si>
    <t>"jekl 70/50/3 mm; celková dl. 11,266 m; plocha povrchu 0,23 m2/m (střešní profil)</t>
  </si>
  <si>
    <t>11,266*0,23</t>
  </si>
  <si>
    <t>"trubka ocelová 51x3,2 mm; celková dl. 7,105 m; plocha povrchu 0,157 m2/m (madlo)</t>
  </si>
  <si>
    <t>7,105*0,157</t>
  </si>
  <si>
    <t>"PL 150/5 mm; dl. 150 mm - 4 ks; plocha povrchu 0,31 m2/m (patní plech)</t>
  </si>
  <si>
    <t>0,15*4*0,31</t>
  </si>
  <si>
    <t>"PL 40/5 mm; celková dl. 7,019 mm; plocha povrchu 0,09 m2/m (nosný profil madla)</t>
  </si>
  <si>
    <t>7,019*0,09</t>
  </si>
  <si>
    <t>"PL 70/5 mm; celková dl. 6,935 m; plocha povrchu 0,15 m2/m (horní lem zábradlí)</t>
  </si>
  <si>
    <t>6,935*0,15</t>
  </si>
  <si>
    <t>"tyč kruhová průměr 10 mm; celková dl. 1,037 m; plocha povrchu 0,0314 m2/m (úchyty madla)</t>
  </si>
  <si>
    <t>1,037*0,0314</t>
  </si>
  <si>
    <t>303 - SO.03 - Dřevěné stupně na sezení</t>
  </si>
  <si>
    <t>"výkop šachet pro základové patky (od pláně -0,3 m; výkop hl. 0,3 m)</t>
  </si>
  <si>
    <t>"základové patky vel. 30 x 30 x 60 cm - 7 ks</t>
  </si>
  <si>
    <t>0,3*0,3*0,3*7</t>
  </si>
  <si>
    <t>"základové patky vel. 40 x 40 x 60 cm - 2 ks</t>
  </si>
  <si>
    <t>0,4*0,4*0,3</t>
  </si>
  <si>
    <t>0,237</t>
  </si>
  <si>
    <t>0,237*10</t>
  </si>
  <si>
    <t>0,237*1,7</t>
  </si>
  <si>
    <t>0,3*0,3*0,6*7</t>
  </si>
  <si>
    <t>0,4*0,4*0,6</t>
  </si>
  <si>
    <t>0,474*0,1</t>
  </si>
  <si>
    <t>0,3*4*0,4*7</t>
  </si>
  <si>
    <t>0,4*4*0,4*2</t>
  </si>
  <si>
    <t>953961114.1</t>
  </si>
  <si>
    <t>Kotva chemickým tmelem M 18 hl 170 mm do betonu, ŽB nebo kamene s vyvrtáním otvoru</t>
  </si>
  <si>
    <t>184909018</t>
  </si>
  <si>
    <t>Kotva chemická s vyvrtáním otvoru do betonu, železobetonu nebo tvrdého kamene tmel, velikost M 18, hloubka 170 mm</t>
  </si>
  <si>
    <t>https://podminky.urs.cz/item/CS_URS_2024_02/953961114.1</t>
  </si>
  <si>
    <t>"kotvení konstrukce k prefa schodišti pomocí 2xM18 přes kotevní plech 100/5 mm - 5 kpl</t>
  </si>
  <si>
    <t>2*5</t>
  </si>
  <si>
    <t>"kotvení ocel. sloupků k základové patce pomocí 4xM18 přes patní plech 150/8 mm - 3 kpl</t>
  </si>
  <si>
    <t>4*3</t>
  </si>
  <si>
    <t>"kotvení ocel. sschodnic k základové patce pomocí 2xM18 přes patní plech 70/8 mm - 7 kpl</t>
  </si>
  <si>
    <t>2*7</t>
  </si>
  <si>
    <t>953965132.1</t>
  </si>
  <si>
    <t>Kotevní šroub pro chemické kotvy M 18 dl 260 mm</t>
  </si>
  <si>
    <t>185772324</t>
  </si>
  <si>
    <t>Kotva chemická s vyvrtáním otvoru kotevní šrouby pro chemické kotvy, velikost M 18, délka 260 mm</t>
  </si>
  <si>
    <t>https://podminky.urs.cz/item/CS_URS_2024_02/953965132.1</t>
  </si>
  <si>
    <t>7664102.R</t>
  </si>
  <si>
    <t>Montáž podkladového roštu z hoblovaných hranolků pro obložení schodišťových stupňů</t>
  </si>
  <si>
    <t>-1714033725</t>
  </si>
  <si>
    <t>Poznámka k položce:_x000D_
- včetně kotevních a spojovacích prostředků_x000D_
- včetně tlumících gumových podložek</t>
  </si>
  <si>
    <t>"montáž podkladového roštu z hoblovaných hranolků SHP 42x68 mm - dl. 78,654 m</t>
  </si>
  <si>
    <t>78,654</t>
  </si>
  <si>
    <t>"podkladový rošt - hoblované hranolky SHP 42x68 mm - dl. 78,654 m</t>
  </si>
  <si>
    <t>0,042*0,068*78,654*1,15</t>
  </si>
  <si>
    <t>7664301.R</t>
  </si>
  <si>
    <t>Montáž dřevěného obložení schodišťových stupňů s podstupnicemi terasovými prkny š.140 mm na podkladový rošt</t>
  </si>
  <si>
    <t>-157662557</t>
  </si>
  <si>
    <t xml:space="preserve">Poznámka k položce:_x000D_
- včetně kotevních a spojovacích prostředků_x000D_
- kotvení samovrtnými šrouby TEX </t>
  </si>
  <si>
    <t>"obklad schodiště terasovými prkny tl. 26 mm; borovice - tepelně upravené dřevo</t>
  </si>
  <si>
    <t>"plocha obkladu celého schodiště - 63,1 m2</t>
  </si>
  <si>
    <t>63,1</t>
  </si>
  <si>
    <t>6119801.M</t>
  </si>
  <si>
    <t>profil terasový dřevěný, borovice - povrch jemná drážka, tepelně upravené dřevo š.140 mm, tl.26mm</t>
  </si>
  <si>
    <t>563516775</t>
  </si>
  <si>
    <t>Poznámka k položce:_x000D_
- dl. prken 3,0 m</t>
  </si>
  <si>
    <t>"prořez, ztratné 20%</t>
  </si>
  <si>
    <t>"specifikace - plocha obkladu celého schodiště - 63,1 m2</t>
  </si>
  <si>
    <t>63,1*1,2</t>
  </si>
  <si>
    <t>75,72*1,08 'Přepočtené koeficientem množství</t>
  </si>
  <si>
    <t>767995112</t>
  </si>
  <si>
    <t>Montáž atypických zámečnických konstrukcí hmotnosti přes 5 do 10 kg</t>
  </si>
  <si>
    <t>1076082248</t>
  </si>
  <si>
    <t>Montáž ostatních atypických zámečnických konstrukcí hmotnosti přes 5 do 10 kg</t>
  </si>
  <si>
    <t>https://podminky.urs.cz/item/CS_URS_2024_02/767995112</t>
  </si>
  <si>
    <t>"výroba a montáž - ocelová konstrukce schodiště</t>
  </si>
  <si>
    <t>"dle výkresu D.1.1 B-09 Dřevěné stupně na sezení</t>
  </si>
  <si>
    <t>"jekl 50/25/3 mm; celková dl. 2,821 m; hmotnost 2,98 kg/m (vymezovací profil)</t>
  </si>
  <si>
    <t>2,821*2,98</t>
  </si>
  <si>
    <t>"jekl 50/50/3 mm; celková dl. 44,814 m; hmotnost 4,383 kg/m (podpůrná konstrukce stupňů)</t>
  </si>
  <si>
    <t>44,814*4,383</t>
  </si>
  <si>
    <t>"jekl 50/50/5 mm; celková dl. 43,938 m; hmotnost 6,366 kg/m (podpůrná konstrukce stupňů)</t>
  </si>
  <si>
    <t>43,938*6,366</t>
  </si>
  <si>
    <t>"jekl 60/20/3 mm; celková dl. 68,286 m; hmotnost 3,43 kg/m (podpůrná konstrukce stupňů)</t>
  </si>
  <si>
    <t>68,286*3,43</t>
  </si>
  <si>
    <t>"jekl 60/60/3 mm; celková dl. 3,897 m; hmotnost 5,343 kg/m (sloupky)</t>
  </si>
  <si>
    <t>3,897*5,343</t>
  </si>
  <si>
    <t>"PL 100/5 mm; celková dl. 0,75 m; hmotnost 3,93 kg/m (kotevní plech k prefa schodišti)</t>
  </si>
  <si>
    <t>0,75*3,93</t>
  </si>
  <si>
    <t>"PL 150/8 mm; celková dl. 0,45 m; hmotnost 9,42 kg/m (patní plech ocelových sloupků)</t>
  </si>
  <si>
    <t>0,45*9,42</t>
  </si>
  <si>
    <t>"PL 70/8 mm; celková dl. 1,4 m; hmotnost 4,4 kg/m (patní plech ocel. schodnic)</t>
  </si>
  <si>
    <t>1,4*4,4</t>
  </si>
  <si>
    <t>"montážní, pomocný a spojovací materiál</t>
  </si>
  <si>
    <t>752,926*0,15   "15% z celkové hmotnosti hlavní konstrukce"</t>
  </si>
  <si>
    <t>767995114</t>
  </si>
  <si>
    <t>Montáž atypických zámečnických konstrukcí hmotnosti přes 20 do 50 kg</t>
  </si>
  <si>
    <t>-1109574755</t>
  </si>
  <si>
    <t>Montáž ostatních atypických zámečnických konstrukcí hmotnosti přes 20 do 50 kg</t>
  </si>
  <si>
    <t>https://podminky.urs.cz/item/CS_URS_2024_02/767995114</t>
  </si>
  <si>
    <t>"plech ocelový hladký tl. 8 mm - celková plocha 6,14 m2; hmotnost 62,8 kg/m2 (ocelové schodnice; dle řezů Z04.A-E)</t>
  </si>
  <si>
    <t>(0,82*3+0,58*2+0,48*2+0,74+0,82)*62,8</t>
  </si>
  <si>
    <t>385,592*0,15   "15% z celkové hmotnosti hlavní konstrukce"</t>
  </si>
  <si>
    <t>14550408.1</t>
  </si>
  <si>
    <t>profil ocelový svařovaný jakost S235 průřez obdelníkový 50x25x3mm</t>
  </si>
  <si>
    <t>-1379164125</t>
  </si>
  <si>
    <t>Poznámka k položce:_x000D_
Hmotnost: 2,98 kg/m</t>
  </si>
  <si>
    <t>"specifikace - ocelová konstrukce schodiště</t>
  </si>
  <si>
    <t>"jekl 50/25/3 mm; celková dl. 2,821 m (vymezovací profil)</t>
  </si>
  <si>
    <t>2,821*2,98*0,001*1,1</t>
  </si>
  <si>
    <t>"jekl 50/50/3 mm; celková dl. 44,814 m (podpůrná konstrukce stupňů)</t>
  </si>
  <si>
    <t>44,814*4,383*0,001*1,1</t>
  </si>
  <si>
    <t>14550250</t>
  </si>
  <si>
    <t>profil ocelový svařovaný jakost S235 průřez čtvercový 50x50x5mm</t>
  </si>
  <si>
    <t>-104922566</t>
  </si>
  <si>
    <t>Poznámka k položce:_x000D_
Hmotnost: 6,366 kg/m</t>
  </si>
  <si>
    <t>"jekl 50/50/5 mm; celková dl. 43,938 m (podpůrná konstrukce stupňů)</t>
  </si>
  <si>
    <t>43,938*6,366*0,001*1,1</t>
  </si>
  <si>
    <t>14550146.1</t>
  </si>
  <si>
    <t>profil ocelový svařovaný jakost S235 průřez obdelníkový 60x20x3mm</t>
  </si>
  <si>
    <t>756362608</t>
  </si>
  <si>
    <t>Poznámka k položce:_x000D_
Hmotnost: 3,43 kg/m</t>
  </si>
  <si>
    <t>"jekl 60/20/3 mm; celková dl. 68,286 m (podpůrná konstrukce stupňů)</t>
  </si>
  <si>
    <t>68,286*3,43*0,001*1,1</t>
  </si>
  <si>
    <t>14550254</t>
  </si>
  <si>
    <t>profil ocelový svařovaný jakost S235 průřez čtvercový 60x60x3mm</t>
  </si>
  <si>
    <t>884170223</t>
  </si>
  <si>
    <t>Poznámka k položce:_x000D_
Hmotnost: 5,343 kg/m</t>
  </si>
  <si>
    <t>"jekl 60/60/3 mm; celková dl. 3,897 m (sloupky)</t>
  </si>
  <si>
    <t>3,897*5,343*0,001*1,1</t>
  </si>
  <si>
    <t>13010282</t>
  </si>
  <si>
    <t>tyč ocelová plochá jakost S235JR (11 375) 100x5mm</t>
  </si>
  <si>
    <t>-1355942239</t>
  </si>
  <si>
    <t>Poznámka k položce:_x000D_
Hmotnost: 3,93 kg/m</t>
  </si>
  <si>
    <t>"PL 100/5 mm; celková dl. 0,75 m (kotevní plech k prefa schodišti)</t>
  </si>
  <si>
    <t>0,75*3,93*0,001*1,1</t>
  </si>
  <si>
    <t>13010314</t>
  </si>
  <si>
    <t>tyč ocelová plochá jakost S235JR (11 375) 150x8mm</t>
  </si>
  <si>
    <t>-840512639</t>
  </si>
  <si>
    <t>Poznámka k položce:_x000D_
Hmotnost: 9,42 kg/m</t>
  </si>
  <si>
    <t>"PL 150/8 mm; celková dl. 0,45 m (patní plech ocelových sloupků)</t>
  </si>
  <si>
    <t>0,45*9,42*0,001*1,1</t>
  </si>
  <si>
    <t>13010258</t>
  </si>
  <si>
    <t>tyč ocelová plochá jakost S235JR (11 375) 70x8mm</t>
  </si>
  <si>
    <t>1543597995</t>
  </si>
  <si>
    <t>Poznámka k položce:_x000D_
Hmotnost: 4,40 kg/m</t>
  </si>
  <si>
    <t>"PL 70/8 mm; celková dl. 1,4 m (patní plech ocel. schodnic)</t>
  </si>
  <si>
    <t>1,4*4,4*0,001*1,1</t>
  </si>
  <si>
    <t>13611220.1</t>
  </si>
  <si>
    <t>plech ocelový hladký jakost S235JR tl 8mm tabule</t>
  </si>
  <si>
    <t>-1857555217</t>
  </si>
  <si>
    <t>Poznámka k položce:_x000D_
Hmotnost 62,8 kg/m2</t>
  </si>
  <si>
    <t>"prořez, ztratné 50%</t>
  </si>
  <si>
    <t>"plech ocelový hladký tl. 8 mm - celková plocha 6,14 m2 (ocelové schodnice; dle řezů Z04.A-E)</t>
  </si>
  <si>
    <t>(0,82*3+0,58*2+0,48*2+0,74+0,82)*62,8*0,001*1,5</t>
  </si>
  <si>
    <t>"15% z celkové hmotnosti hlavní konstrukce</t>
  </si>
  <si>
    <t>(752,926+385,592)*0,15</t>
  </si>
  <si>
    <t>7679990.R</t>
  </si>
  <si>
    <t>Laserové řezání plechů - schodnice z plechu P8</t>
  </si>
  <si>
    <t>842981723</t>
  </si>
  <si>
    <t>"ocelové schodnice: 9 ks</t>
  </si>
  <si>
    <t>304 - SO.04 - Stůl a sedátka</t>
  </si>
  <si>
    <t>7664130.R</t>
  </si>
  <si>
    <t>Montáž obložení horní desky stolu dřevěnými hoblovanými hranolky 70x45 mm s mezerami 10 mm - atyp. tvar</t>
  </si>
  <si>
    <t>-1026288784</t>
  </si>
  <si>
    <t>Poznámka k položce:_x000D_
- kotvení hranolků: v místech L profilu shora, v místech plechu zespodu do předem převrtaných otvorů_x000D_
- položka včetně spojovacích a kotevních prostředků</t>
  </si>
  <si>
    <t>"montáž vodorovného obkladu z dřevěných hranolků 70x45 mm (tepelně upravené dřevo, borovice) - plocha 16,0 m2</t>
  </si>
  <si>
    <t>16,0</t>
  </si>
  <si>
    <t>"vodorovný obklad z dřevěných hranolků 70x45 mm - dl. 192,915 m</t>
  </si>
  <si>
    <t>0,07*0,045*192,915*1,2</t>
  </si>
  <si>
    <t>"výroba a montáž - ocelová konstrukce stolu</t>
  </si>
  <si>
    <t>"dle výkresu D.1.1 B-10 Stůl a sedátka</t>
  </si>
  <si>
    <t>"úhelník rovnoramenný L 40/40/3 mm; celková dl. 91,115 m; hmotnost 1,84 kg/m (nosný profil)</t>
  </si>
  <si>
    <t>91,115*1,84</t>
  </si>
  <si>
    <t>"PL 40/3 mm; celková dl. 11,594 m; hmotnost 0,94 kg/m (nosný profil)</t>
  </si>
  <si>
    <t>11,594*0,94</t>
  </si>
  <si>
    <t>"plech ocelový hladký tl. 5 mm - š. 650 mm; celková dl. 13,174 m; hmotnost 39,25 kg/m2 (boční plech)</t>
  </si>
  <si>
    <t>13,174*0,65*39,25</t>
  </si>
  <si>
    <t>"plech ocelový hladký tl. 5 mm - celková plocha 2,55 m2; hmotnost 39,25 kg/m2 (lem horní části)</t>
  </si>
  <si>
    <t>2,55*39,25</t>
  </si>
  <si>
    <t>"montážní, pomocný a spojovací materiál - rektifikované šrouby pro vyrovnání podkladu atd.</t>
  </si>
  <si>
    <t>614,74*0,15   "15% z celkové hmotnosti hlavní konstrukce"</t>
  </si>
  <si>
    <t>13010412</t>
  </si>
  <si>
    <t>úhelník ocelový rovnostranný jakost S235JR (11 375) 40x40x3mm</t>
  </si>
  <si>
    <t>2004874256</t>
  </si>
  <si>
    <t>Poznámka k položce:_x000D_
Hmotnost: 1,84 kg/m</t>
  </si>
  <si>
    <t>"specifikace - ocelová konstrukce stolu</t>
  </si>
  <si>
    <t>"úhelník rovnoramenný L 40/40/3 mm; celková dl. 91,115 m (nosný profil)</t>
  </si>
  <si>
    <t>91,115*1,84*0,001*1,1</t>
  </si>
  <si>
    <t>13010200.1</t>
  </si>
  <si>
    <t>tyč ocelová plochá jakost S235JR (11 375) 40x3mm</t>
  </si>
  <si>
    <t>139099238</t>
  </si>
  <si>
    <t>Poznámka k položce:_x000D_
Hmotnost: 0,94 kg/m</t>
  </si>
  <si>
    <t>"PL 40/3 mm; celková dl. 11,594 m (nosný profil)</t>
  </si>
  <si>
    <t>11,594*0,94*0,001*1,1</t>
  </si>
  <si>
    <t>13611218</t>
  </si>
  <si>
    <t>plech ocelový hladký jakost S235JR tl 5mm tabule</t>
  </si>
  <si>
    <t>181804610</t>
  </si>
  <si>
    <t>Poznámka k položce:_x000D_
Hmotnost 39,25 kg/m2</t>
  </si>
  <si>
    <t>"plech ocelový hladký tl. 5 mm - š. 650 mm; celková dl. 13,174 m (boční plech)</t>
  </si>
  <si>
    <t>13,174*0,65*39,25*0,001</t>
  </si>
  <si>
    <t>"plech ocelový hladký tl. 5 mm - celková plocha 2,55 m2 (lem horní části)</t>
  </si>
  <si>
    <t>2,55*39,25*0,001</t>
  </si>
  <si>
    <t>0,436*0,2</t>
  </si>
  <si>
    <t>7679991.R</t>
  </si>
  <si>
    <t>M+D atyp. sedátka v kombinaci kov/dřevo vel. 450/470/450 mm (dl/hl/v)</t>
  </si>
  <si>
    <t>2024433967</t>
  </si>
  <si>
    <t xml:space="preserve">Poznámka k položce:_x000D_
- Nosná konstrukce sedátka je tvořena plechem P5_x000D_
- Horní plocha sedátka je z dřevěných hoblovaných hranolů 70x45 mm (tepelně upravené dřevo, borovice)_x000D_
- Hranoly kotveny ze spodní strany plechu do předem předvrtaných otvorů_x000D_
- Spodní podložky z nerezové pásoviny_x000D_
- Povrchová úprava kovové konstrukce: pozink. ocel + barva viz pozn. (P1)_x000D_
- Sedátka lze dle potřeby přemísťovat_x000D_
_x000D_
</t>
  </si>
  <si>
    <t>"pozice Z03</t>
  </si>
  <si>
    <t>-596761770</t>
  </si>
  <si>
    <t>13,174*0,65   "jednostranný nástřik"</t>
  </si>
  <si>
    <t>2,55*2   "oboustranný nástřik"</t>
  </si>
  <si>
    <t>"povrchová úprava (žárový zinek) - ocelová konstrukce stolu</t>
  </si>
  <si>
    <t>305 - SO.05 - Půlkruhová lavice</t>
  </si>
  <si>
    <t>"výkop šachet pro základové patky (od pláně -0,3 m; výkop hl. 0,1 m)</t>
  </si>
  <si>
    <t>"základové patky vel. 30 x 50 x 30 cm - 3 ks</t>
  </si>
  <si>
    <t>0,3*0,5*0,1*3</t>
  </si>
  <si>
    <t>0,045</t>
  </si>
  <si>
    <t>0,045*10</t>
  </si>
  <si>
    <t>0,045*1,7</t>
  </si>
  <si>
    <t>"mělké roznášecí patky (patka umístěna pod úrovní dlažby)</t>
  </si>
  <si>
    <t>0,3*0,5*0,3*3</t>
  </si>
  <si>
    <t>"zřízení bednění</t>
  </si>
  <si>
    <t>(0,3+0,5)*2*0,3*3</t>
  </si>
  <si>
    <t>"odstranění bednění</t>
  </si>
  <si>
    <t>"kotvení lavice přes úhelník podnože k základové patce pomocí 2xM12 - 3 kpl</t>
  </si>
  <si>
    <t>2*3</t>
  </si>
  <si>
    <t>7664132.R</t>
  </si>
  <si>
    <t>Montáž obložení sedátka a opěradla půlkruhové lavice dřevěnými hoblovanými hranolky 70x45 mm s mezerami 10 mm - atyp. tvar</t>
  </si>
  <si>
    <t>-908692930</t>
  </si>
  <si>
    <t>Poznámka k položce:_x000D_
- hranolky kotveny ze spodní části plechu do předem předvrtaných otvorů_x000D_
- položka včetně spojovacích a kotevních prostředků</t>
  </si>
  <si>
    <t>"montáž obkladu z dřevěných hranolků 70x45 mm (tepelně upravené dřevo, borovice) - celková plocha 4,0 m2</t>
  </si>
  <si>
    <t>"sedátko</t>
  </si>
  <si>
    <t>3,0</t>
  </si>
  <si>
    <t>"opěradlo</t>
  </si>
  <si>
    <t>"obklad z dřevěných hranolků 70x45 mm - dl. 44,253 m</t>
  </si>
  <si>
    <t>0,07*0,045*44,253*1,2</t>
  </si>
  <si>
    <t>"výroba a montáž - ocelová konstrukce lavice</t>
  </si>
  <si>
    <t>"dle výkresu D.1.1 B-11 Půlkruhová lavice</t>
  </si>
  <si>
    <t>"jekl 40/20/3 mm; celková dl. 3,554 m; hmotnost 2,434 kg/m (nosná konstrukce opěradla)</t>
  </si>
  <si>
    <t>3,554*2,434</t>
  </si>
  <si>
    <t>"úhelník rovnoramenný L 40/40/3 mm; celková dl. 2,655 m; hmotnost 1,84 kg/m (podnož lavice)</t>
  </si>
  <si>
    <t>2,655*1,84</t>
  </si>
  <si>
    <t>"PL 40/3 mm; celková dl. 3,833 m; hmotnost 0,94 kg/m (příčníky mezi jekly opěradla)</t>
  </si>
  <si>
    <t>3,833*0,94</t>
  </si>
  <si>
    <t>"PL 40/3 mm; celková dl. 5,941 m; hmotnost 0,94 kg/m (podnož lavice)</t>
  </si>
  <si>
    <t>5,941*0,94</t>
  </si>
  <si>
    <t>"PL 40/5 mm; celková dl. 3,24 m; hmotnost 1,57 kg/m (příčníky mezi nosným plechem sedátka lavice)</t>
  </si>
  <si>
    <t>3,24*1,57</t>
  </si>
  <si>
    <t>"plech ocelový hladký tl. 5 mm - zaoblený plech š. 60 mm; celková plocha cca 0,8 m2; hmotnost 39,25 kg/m2 (nosná konstrukce lavice)</t>
  </si>
  <si>
    <t>0,8*39,25</t>
  </si>
  <si>
    <t>"plech ocelový hladký tl. 5 mm - celková dl. 13,97 m; š. 0,4 m; hmotnost 39,25 kg/m2 (krycí plech)</t>
  </si>
  <si>
    <t>13,97*0,4*39,25</t>
  </si>
  <si>
    <t>278,539*0,15   "15% z celkové hmotnosti hlavní konstrukce"</t>
  </si>
  <si>
    <t>14550124</t>
  </si>
  <si>
    <t>profil ocelový svařovaný jakost S235 průřez obdelníkový 40x20x3mm</t>
  </si>
  <si>
    <t>1158980246</t>
  </si>
  <si>
    <t>Poznámka k položce:_x000D_
Hmotnost: 2,434 kg/m</t>
  </si>
  <si>
    <t>"specifikace - ocelová konstrukce lavice</t>
  </si>
  <si>
    <t>"jekl 40/20/3 mm; celková dl. 3,554 m (nosná konstrukce opěradla)</t>
  </si>
  <si>
    <t>3,554*2,434*0,001*1,1</t>
  </si>
  <si>
    <t>"úhelník rovnoramenný L 40/40/3 mm; celková dl. 2,655 m (podnož lavice)</t>
  </si>
  <si>
    <t>2,655*1,84*0,001*1,1</t>
  </si>
  <si>
    <t>3,833*0,94*0,001*1,1</t>
  </si>
  <si>
    <t>5,941*0,94*0,001*1,1</t>
  </si>
  <si>
    <t>-1201860833</t>
  </si>
  <si>
    <t>"PL 40/5 mm; celková dl. 3,24 m (příčníky mezi nosným plechem sedátka lavice)</t>
  </si>
  <si>
    <t>3,24*1,57*0,001*1,1</t>
  </si>
  <si>
    <t>0,8*39,25*0,001</t>
  </si>
  <si>
    <t>13,97*0,4*39,25*0,001</t>
  </si>
  <si>
    <t>0,25*0,2</t>
  </si>
  <si>
    <t>1446328898</t>
  </si>
  <si>
    <t>"jekl 40/20/3 mm; celková dl. 3,554 m; plocha povrchu 0,11 m2/m (nosná konstrukce opěradla)</t>
  </si>
  <si>
    <t>3,554*0,11</t>
  </si>
  <si>
    <t>"PL 40/3 mm; celková dl. 3,833 m; plocha povrchu 0,086 m2/m (příčníky mezi jekly opěradla)</t>
  </si>
  <si>
    <t>3,833*0,086</t>
  </si>
  <si>
    <t>"plech ocelový hladký tl. 5 mm - celková dl. 13,97 m; š. 0,4 m (krycí plech)</t>
  </si>
  <si>
    <t>13,97*0,4   "nástřik jednostranný"</t>
  </si>
  <si>
    <t>"povrchová úprava (žárový zinek) - ocelová konstrukce lavice</t>
  </si>
  <si>
    <t>"PL 40/3 mm; celková dl. 3,833 m (příčníky mezi jekly opěradla)</t>
  </si>
  <si>
    <t>"PL 40/3 mm; celková dl. 5,941 m (podnož lavice)</t>
  </si>
  <si>
    <t>"plech ocelový hladký tl. 5 mm - zaoblený plech š. 60 mm; celková plocha cca 0,8 m2 (nosná konstrukce lavice)</t>
  </si>
  <si>
    <t>004 - Odvodnění zpevněných ploch</t>
  </si>
  <si>
    <t xml:space="preserve">    4 - Vodorovné konstrukce</t>
  </si>
  <si>
    <t xml:space="preserve">    8 - Trubní vedení</t>
  </si>
  <si>
    <t>132354201</t>
  </si>
  <si>
    <t>Hloubení zapažených rýh š do 2000 mm v hornině třídy těžitelnosti II skupiny 4 objem do 20 m3</t>
  </si>
  <si>
    <t>-1783324653</t>
  </si>
  <si>
    <t>Hloubení zapažených rýh šířky přes 800 do 2 000 mm strojně s urovnáním dna do předepsaného profilu a spádu v hornině třídy těžitelnosti II skupiny 4 do 20 m3</t>
  </si>
  <si>
    <t>https://podminky.urs.cz/item/CS_URS_2024_02/132354201</t>
  </si>
  <si>
    <t>"výkop rýhy pro potrubí dešťové kanalizace (počítáno od úrovně pláně podemontáži zpevněných ploch -0,3 m)</t>
  </si>
  <si>
    <t>"výkopová rýha š. 1,0 m; průměrná hl. 2,2 m (1,3 - 3,05 m); dl. 8,5 m</t>
  </si>
  <si>
    <t>1,0*2,2*8,5</t>
  </si>
  <si>
    <t>1323601.R</t>
  </si>
  <si>
    <t>Nutné zemní práce pro výměnu stávající uliční vpusti včetně odtokového potrubí</t>
  </si>
  <si>
    <t>-381831356</t>
  </si>
  <si>
    <t>"vpusť s odtokem u ohradní zdi</t>
  </si>
  <si>
    <t>139001101</t>
  </si>
  <si>
    <t>Příplatek za ztížení vykopávky v blízkosti podzemního vedení</t>
  </si>
  <si>
    <t>-729686556</t>
  </si>
  <si>
    <t>Příplatek k cenám hloubených vykopávek za ztížení vykopávky v blízkosti podzemního vedení nebo výbušnin pro jakoukoliv třídu horniny</t>
  </si>
  <si>
    <t>https://podminky.urs.cz/item/CS_URS_2024_02/139001101</t>
  </si>
  <si>
    <t>"ztížené vykopávky s ohledem na existenci podzemních rozvodů - ruční dokopávky 15% z celkového objemu výkopu rýhy</t>
  </si>
  <si>
    <t>18,7*0,15</t>
  </si>
  <si>
    <t>151101102</t>
  </si>
  <si>
    <t>Zřízení příložného pažení a rozepření stěn rýh hl přes 2 do 4 m</t>
  </si>
  <si>
    <t>1332467123</t>
  </si>
  <si>
    <t>Zřízení pažení a rozepření stěn rýh pro podzemní vedení příložné pro jakoukoliv mezerovitost, hloubky přes 2 do 4 m</t>
  </si>
  <si>
    <t>https://podminky.urs.cz/item/CS_URS_2024_02/151101102</t>
  </si>
  <si>
    <t>"zřízení pažení - pro výkop rýhy pro potrubí dešťové kanalizace</t>
  </si>
  <si>
    <t>8,5*2,2*2</t>
  </si>
  <si>
    <t>151101112</t>
  </si>
  <si>
    <t>Odstranění příložného pažení a rozepření stěn rýh hl přes 2 do 4 m</t>
  </si>
  <si>
    <t>-1584594156</t>
  </si>
  <si>
    <t>Odstranění pažení a rozepření stěn rýh pro podzemní vedení s uložením materiálu na vzdálenost do 3 m od kraje výkopu příložné, hloubky přes 2 do 4 m</t>
  </si>
  <si>
    <t>https://podminky.urs.cz/item/CS_URS_2024_02/151101112</t>
  </si>
  <si>
    <t>"odstranění pažení - pro výkop rýhy pro potrubí dešťové kanalizace</t>
  </si>
  <si>
    <t>162251122</t>
  </si>
  <si>
    <t>Vodorovné přemístění přes 20 do 50 m výkopku/sypaniny z horniny třídy těžitelnosti II skupiny 4 a 5</t>
  </si>
  <si>
    <t>-934330364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</si>
  <si>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</si>
  <si>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https://podminky.urs.cz/item/CS_URS_2024_02/162251122</t>
  </si>
  <si>
    <t>"přemístění přebytečného výkopku k místu nakládky pro odvoz na skládku</t>
  </si>
  <si>
    <t>18,7   "objem výkopku z rýhy"</t>
  </si>
  <si>
    <t>-13,94   "odpočet výkopku pro zpětný zásyp"</t>
  </si>
  <si>
    <t>162751137</t>
  </si>
  <si>
    <t>Vodorovné přemístění přes 9 000 do 10000 m výkopku/sypaniny z horniny třídy těžitelnosti II skupiny 4 a 5</t>
  </si>
  <si>
    <t>715573591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</si>
  <si>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</si>
  <si>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https://podminky.urs.cz/item/CS_URS_2024_02/162751137</t>
  </si>
  <si>
    <t>162751139</t>
  </si>
  <si>
    <t>Příplatek k vodorovnému přemístění výkopku/sypaniny z horniny třídy těžitelnosti II skupiny 4 a 5 ZKD 1000 m přes 10000 m</t>
  </si>
  <si>
    <t>834827124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</si>
  <si>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</si>
  <si>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https://podminky.urs.cz/item/CS_URS_2024_02/162751139</t>
  </si>
  <si>
    <t>4,76*10</t>
  </si>
  <si>
    <t>171201221</t>
  </si>
  <si>
    <t>Poplatek za uložení na skládce (skládkovné) zeminy a kamení kód odpadu 17 05 04</t>
  </si>
  <si>
    <t>1263901971</t>
  </si>
  <si>
    <t>Poplatek za uložení stavebního odpadu na skládce (skládkovné) zeminy a kamení zatříděného do Katalogu odpadů pod kódem 17 05 04</t>
  </si>
  <si>
    <t>https://podminky.urs.cz/item/CS_URS_2024_02/171201221</t>
  </si>
  <si>
    <t>4,76*1,7</t>
  </si>
  <si>
    <t>1388848039</t>
  </si>
  <si>
    <t>"uložení přebytečného výkopku na skládku</t>
  </si>
  <si>
    <t>4,76</t>
  </si>
  <si>
    <t>174151101</t>
  </si>
  <si>
    <t>Zásyp jam, šachet rýh nebo kolem objektů sypaninou se zhutněním</t>
  </si>
  <si>
    <t>1197145118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</si>
  <si>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</si>
  <si>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</si>
  <si>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"zpětný zásyp rýh výkopkem po vrstvách 30 cm za hutnění (do úrovně pláně)</t>
  </si>
  <si>
    <t>18,7   "celkový objem výkopku"</t>
  </si>
  <si>
    <t>-8,5*0,1  "odpočet lože potrubí - 0,1 m3/m"</t>
  </si>
  <si>
    <t>-8,5*0,44  "odpočet a obsypu potrubí - 0,44 m3/m"</t>
  </si>
  <si>
    <t>-8,5*0,02   "odpočet objemu potrubí DN 150 - 0,02 m3/m (vytlačená kubatura)"</t>
  </si>
  <si>
    <t>175151101</t>
  </si>
  <si>
    <t>Obsypání potrubí strojně sypaninou bez prohození, uloženou do 3 m</t>
  </si>
  <si>
    <t>-1023489822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</si>
  <si>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</si>
  <si>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https://podminky.urs.cz/item/CS_URS_2024_02/175151101</t>
  </si>
  <si>
    <t>"obsyp kanalizačního potrubí těženým kamenivem 0/2 mm</t>
  </si>
  <si>
    <t>"dešťová kanalizace; DN 150 - dl. 8,5 m; objem obsypu 0,44 m3/m</t>
  </si>
  <si>
    <t>8,5*0,44</t>
  </si>
  <si>
    <t>58337308</t>
  </si>
  <si>
    <t>štěrkopísek frakce 0/2</t>
  </si>
  <si>
    <t>1242705794</t>
  </si>
  <si>
    <t>3,74*2 'Přepočtené koeficientem množství</t>
  </si>
  <si>
    <t>211971110</t>
  </si>
  <si>
    <t>Zřízení opláštění žeber nebo trativodů geotextilií v rýze nebo zářezu sklonu do 1:2</t>
  </si>
  <si>
    <t>1637616951</t>
  </si>
  <si>
    <t>Zřízení opláštění výplně z geotextilie odvodňovacích žeber nebo trativodů v rýze nebo zářezu se stěnami šikmými o sklonu do 1:2</t>
  </si>
  <si>
    <t>https://podminky.urs.cz/item/CS_URS_2024_02/211971110</t>
  </si>
  <si>
    <t>"opláštění drenážního potrubí včetně obsypu</t>
  </si>
  <si>
    <t>8,0</t>
  </si>
  <si>
    <t>69311068</t>
  </si>
  <si>
    <t>geotextilie netkaná separační, ochranná, filtrační, drenážní PP 300g/m2</t>
  </si>
  <si>
    <t>1669995707</t>
  </si>
  <si>
    <t>8*1,1845 'Přepočtené koeficientem množství</t>
  </si>
  <si>
    <t>212532111</t>
  </si>
  <si>
    <t>Lože pro trativody z kameniva hrubého drceného</t>
  </si>
  <si>
    <t>711465399</t>
  </si>
  <si>
    <t>https://podminky.urs.cz/item/CS_URS_2024_02/212532111</t>
  </si>
  <si>
    <t>212755214</t>
  </si>
  <si>
    <t>Trativody z drenážních trubek plastových flexibilních D 100 mm bez lože</t>
  </si>
  <si>
    <t>-1356438599</t>
  </si>
  <si>
    <t>Trativody bez lože z drenážních trubek plastových flexibilních D 100 mm</t>
  </si>
  <si>
    <t>https://podminky.urs.cz/item/CS_URS_2024_02/212755214</t>
  </si>
  <si>
    <t>Poznámka k položce:_x000D_
trubka drenážní flexibilní celoperforovaná PVC-U SN 4 DN 100 pro meliorace, dočasné nebo odlehčovací drenáže</t>
  </si>
  <si>
    <t>Vodorovné konstrukce</t>
  </si>
  <si>
    <t>451573111</t>
  </si>
  <si>
    <t>Lože pod potrubí otevřený výkop ze štěrkopísku</t>
  </si>
  <si>
    <t>-990438511</t>
  </si>
  <si>
    <t>Lože pod potrubí, stoky a drobné objekty v otevřeném výkopu z písku a štěrkopísku do 63 mm</t>
  </si>
  <si>
    <t>https://podminky.urs.cz/item/CS_URS_2024_02/451573111</t>
  </si>
  <si>
    <t>"lože kanalizačního potrubí těženým kamenivem 0/2 mm tl. 100 mm</t>
  </si>
  <si>
    <t>1,0*0,1*8,5</t>
  </si>
  <si>
    <t>452351111</t>
  </si>
  <si>
    <t>Bednění podkladních desek nebo sedlového lože pod potrubí, stoky a drobné objekty otevřený výkop zřízení</t>
  </si>
  <si>
    <t>973605651</t>
  </si>
  <si>
    <t>Bednění podkladních a zajišťovacích konstrukcí v otevřeném výkopu desek nebo sedlových loží pod potrubí, stoky a drobné objekty zřízení</t>
  </si>
  <si>
    <t>https://podminky.urs.cz/item/CS_URS_2024_02/452351111</t>
  </si>
  <si>
    <t>"zřízení bednění podkladních desek</t>
  </si>
  <si>
    <t>"pod tělo uliční vpusti klasické 60 x 60 cm tl. 100 mm - 1 ks</t>
  </si>
  <si>
    <t>0,6*4*0,15</t>
  </si>
  <si>
    <t>452351112</t>
  </si>
  <si>
    <t>Bednění podkladních desek nebo sedlového lože pod potrubí, stoky a drobné objekty otevřený výkop odstranění</t>
  </si>
  <si>
    <t>-582735586</t>
  </si>
  <si>
    <t>Bednění podkladních a zajišťovacích konstrukcí v otevřeném výkopu desek nebo sedlových loží pod potrubí, stoky a drobné objekty odstranění</t>
  </si>
  <si>
    <t>https://podminky.urs.cz/item/CS_URS_2024_02/452351112</t>
  </si>
  <si>
    <t>"odstranění bednění podkladních desek</t>
  </si>
  <si>
    <t>Trubní vedení</t>
  </si>
  <si>
    <t>8712601.R</t>
  </si>
  <si>
    <t>Napojení nově osazeného polymerbetonového žlabu š. 100 mm na stávající kanalizační potrubí</t>
  </si>
  <si>
    <t>1461877496</t>
  </si>
  <si>
    <t>Poznámka k položce:_x000D_
- včetně nutných zemních prací_x000D_
- položka obsahuje dodávku potřebného materiálu</t>
  </si>
  <si>
    <t>"u vstupu v západní části</t>
  </si>
  <si>
    <t>871313123</t>
  </si>
  <si>
    <t>Montáž kanalizačního potrubí hladkého plnostěnného SN 12 z PVC-U DN 160</t>
  </si>
  <si>
    <t>-1038719196</t>
  </si>
  <si>
    <t>Montáž kanalizačního potrubí z tvrdého PVC-U hladkého plnostěnného tuhost SN 12 DN 160</t>
  </si>
  <si>
    <t>https://podminky.urs.cz/item/CS_URS_2024_02/871313123</t>
  </si>
  <si>
    <t>28611260</t>
  </si>
  <si>
    <t>trubka kanalizační PVC-U plnostěnná jednovrstvá DN 160x3000mm SN12</t>
  </si>
  <si>
    <t>2141682591</t>
  </si>
  <si>
    <t>9,5*1,1 'Přepočtené koeficientem množství</t>
  </si>
  <si>
    <t>877310310</t>
  </si>
  <si>
    <t>Montáž kolen na kanalizačním potrubí z PP nebo tvrdého PVC-U trub hladkých plnostěnných DN 150</t>
  </si>
  <si>
    <t>763376873</t>
  </si>
  <si>
    <t>Montáž tvarovek na kanalizačním plastovém potrubí z PP nebo PVC-U hladkého plnostěnného kolen, víček nebo hrdlových uzávěrů DN 150</t>
  </si>
  <si>
    <t>https://podminky.urs.cz/item/CS_URS_2024_02/877310310</t>
  </si>
  <si>
    <t>28611361</t>
  </si>
  <si>
    <t>koleno kanalizační PVC KG 160x45°</t>
  </si>
  <si>
    <t>1929583023</t>
  </si>
  <si>
    <t>877310320</t>
  </si>
  <si>
    <t>Montáž odboček na kanalizačním potrubí z PP nebo tvrdého PVC-U trub hladkých plnostěnných DN 150</t>
  </si>
  <si>
    <t>2136736374</t>
  </si>
  <si>
    <t>Montáž tvarovek na kanalizačním plastovém potrubí z PP nebo PVC-U hladkého plnostěnného odboček DN 150</t>
  </si>
  <si>
    <t>https://podminky.urs.cz/item/CS_URS_2024_02/877310320</t>
  </si>
  <si>
    <t>28612221</t>
  </si>
  <si>
    <t>odbočka kanalizační plastová PVC KG DN 160x160/45° SN12/16</t>
  </si>
  <si>
    <t>-1014867966</t>
  </si>
  <si>
    <t>877310330</t>
  </si>
  <si>
    <t>Montáž spojek na kanalizačním potrubí z PP nebo tvrdého PVC-U trub hladkých plnostěnných DN 150</t>
  </si>
  <si>
    <t>1521613138</t>
  </si>
  <si>
    <t>Montáž tvarovek na kanalizačním plastovém potrubí z PP nebo PVC-U hladkého plnostěnného spojek nebo redukcí DN 150</t>
  </si>
  <si>
    <t>https://podminky.urs.cz/item/CS_URS_2024_02/877310330</t>
  </si>
  <si>
    <t>28611504</t>
  </si>
  <si>
    <t>redukce kanalizační PVC 160/110</t>
  </si>
  <si>
    <t>-1758224116</t>
  </si>
  <si>
    <t>877355123</t>
  </si>
  <si>
    <t>Montáž navrtávacího sedla pro potrubí betonové nebo kameninové přípojka DN 200</t>
  </si>
  <si>
    <t>1323136113</t>
  </si>
  <si>
    <t>Montáž navrtávacího sedla kanalizační přípojky v otevřeném výkopu pro hlavní potrubí betonové nebo kameninové, přípojka DN 200</t>
  </si>
  <si>
    <t>https://podminky.urs.cz/item/CS_URS_2024_02/877355123</t>
  </si>
  <si>
    <t>"napojení dešťové přípojky DN 160 od linové vpusti do stávající přípojky kanalizace od objektu gymnazia (kameninové potrubí DN 200)</t>
  </si>
  <si>
    <t>28651318</t>
  </si>
  <si>
    <t>sedlo kolmé mechanické beton/KG DN 250-350/160</t>
  </si>
  <si>
    <t>1043374073</t>
  </si>
  <si>
    <t>895941302</t>
  </si>
  <si>
    <t>Osazení vpusti uliční DN 450 z betonových dílců dno s kalištěm</t>
  </si>
  <si>
    <t>-1910412638</t>
  </si>
  <si>
    <t>Osazení vpusti uliční z betonových dílců DN 450 dno s kalištěm</t>
  </si>
  <si>
    <t>https://podminky.urs.cz/item/CS_URS_2024_02/895941302</t>
  </si>
  <si>
    <t>59224495</t>
  </si>
  <si>
    <t>vpusť uliční DN 450 kaliště nízké 450/240x50mm</t>
  </si>
  <si>
    <t>-500007497</t>
  </si>
  <si>
    <t>895941312</t>
  </si>
  <si>
    <t>Osazení vpusti uliční DN 450 z betonových dílců skruž horní 195 mm</t>
  </si>
  <si>
    <t>37453482</t>
  </si>
  <si>
    <t>Osazení vpusti uliční z betonových dílců DN 450 skruž horní 195 mm</t>
  </si>
  <si>
    <t>https://podminky.urs.cz/item/CS_URS_2024_02/895941312</t>
  </si>
  <si>
    <t>59223856</t>
  </si>
  <si>
    <t>skruž betonová horní pro uliční vpusť 450x195x50mm</t>
  </si>
  <si>
    <t>1409870354</t>
  </si>
  <si>
    <t>59223864</t>
  </si>
  <si>
    <t>prstenec pro uliční vpusť vyrovnávací betonový 390x60x130mm</t>
  </si>
  <si>
    <t>-699185491</t>
  </si>
  <si>
    <t>895941322</t>
  </si>
  <si>
    <t>Osazení vpusti uliční DN 450 z betonových dílců skruž středová 295 mm</t>
  </si>
  <si>
    <t>340361868</t>
  </si>
  <si>
    <t>Osazení vpusti uliční z betonových dílců DN 450 skruž středová 295 mm</t>
  </si>
  <si>
    <t>https://podminky.urs.cz/item/CS_URS_2024_02/895941322</t>
  </si>
  <si>
    <t>59223854</t>
  </si>
  <si>
    <t>skruž betonová s odtokem 150mm PVC pro uliční vpusť 450x350x50mm</t>
  </si>
  <si>
    <t>411952946</t>
  </si>
  <si>
    <t>899133111.1</t>
  </si>
  <si>
    <t>Výměna (výšková úprava) pevného poklopu včetně rámu s použitím plastových vyrovnávacích prvků osazeného na betonové šachtě</t>
  </si>
  <si>
    <t>-811674142</t>
  </si>
  <si>
    <t>Výměna (výšková úprava) poklopu s použitím plastových vyrovnávacích prvků kanalizačního s rámem osazeného na betonové šachtě pevného</t>
  </si>
  <si>
    <t>https://podminky.urs.cz/item/CS_URS_2024_02/899133111.1</t>
  </si>
  <si>
    <t>"úprava revizních šachet kanalizace ve zpevněném povrchu - RŠ upraveny na novou výšku terénu - 2 ks</t>
  </si>
  <si>
    <t>"předpoklad ponechání stávajících kanalizačních poklopů (případná výměna bude řešena v rámci víceprací)</t>
  </si>
  <si>
    <t>899201211</t>
  </si>
  <si>
    <t>Demontáž mříží litinových včetně rámů hmotnosti do 50 kg</t>
  </si>
  <si>
    <t>157938587</t>
  </si>
  <si>
    <t>Demontáž mříží litinových včetně rámů, hmotnosti jednotlivě do 50 kg</t>
  </si>
  <si>
    <t>https://podminky.urs.cz/item/CS_URS_2024_02/899201211</t>
  </si>
  <si>
    <t>"odstranění stávající betonové uliční vpusti - odtoková litinová mříž</t>
  </si>
  <si>
    <t>899204112</t>
  </si>
  <si>
    <t>Osazení mříží litinových včetně rámů a košů na bahno pro třídu zatížení D400, E600</t>
  </si>
  <si>
    <t>-1993528542</t>
  </si>
  <si>
    <t>https://podminky.urs.cz/item/CS_URS_2024_02/899204112</t>
  </si>
  <si>
    <t>59224481</t>
  </si>
  <si>
    <t>mříž vtoková s rámem pro uliční vpusť 500x500, zatížení 40 tun</t>
  </si>
  <si>
    <t>735278766</t>
  </si>
  <si>
    <t>8993001.R</t>
  </si>
  <si>
    <t>Úprava stávajícího napojení dešťových svodů na venkovní kanalizaci</t>
  </si>
  <si>
    <t>-1554241727</t>
  </si>
  <si>
    <t>Poznámka k položce:_x000D_
Položka obsahuje:_x000D_
- demontáž stávajícího napojení_x000D_
- m+d litinových geigů_x000D_
- napojení geigrů na stávající kanalizaci_x000D_
- dopojení svodové roury do geigru_x000D_
- výšková úprava geigrů dle upravené úrovně zpevněných ploch_x000D_
- veškeré potřebné zemní práce včetně zpětného zásypu s hutněním</t>
  </si>
  <si>
    <t>935113111</t>
  </si>
  <si>
    <t>Osazení odvodňovacího polymerbetonového žlabu s krycím roštem šířky do 200 mm</t>
  </si>
  <si>
    <t>1858420409</t>
  </si>
  <si>
    <t>Osazení odvodňovacího žlabu s krycím roštem polymerbetonového šířky do 200 mm</t>
  </si>
  <si>
    <t>https://podminky.urs.cz/item/CS_URS_2024_02/935113111</t>
  </si>
  <si>
    <t>"odvodňovací žlab š. 100 mm - dl. 3,5 m</t>
  </si>
  <si>
    <t>3,5</t>
  </si>
  <si>
    <t>59227101</t>
  </si>
  <si>
    <t>žlab odvodňovací z polymerbetonu bez spádu dna pozinkovaná hrana š 100mm</t>
  </si>
  <si>
    <t>1101822804</t>
  </si>
  <si>
    <t>46</t>
  </si>
  <si>
    <t>56241004</t>
  </si>
  <si>
    <t>rošt mřížkový A15 Pz pro žlab š 100mm</t>
  </si>
  <si>
    <t>-1627430550</t>
  </si>
  <si>
    <t>47</t>
  </si>
  <si>
    <t>-1389237071</t>
  </si>
  <si>
    <t>"odvodňovací žlab š. 200 mm - dl. 7,0 m</t>
  </si>
  <si>
    <t>7,0</t>
  </si>
  <si>
    <t>48</t>
  </si>
  <si>
    <t>59227106</t>
  </si>
  <si>
    <t>žlab odvodňovací z polymerbetonu bez spádu dna se svislým odtokem a integrovaným těsněním pozinkovaná hrana š 200mm</t>
  </si>
  <si>
    <t>2138623730</t>
  </si>
  <si>
    <t>49</t>
  </si>
  <si>
    <t>16110015</t>
  </si>
  <si>
    <t>rošt mřížkový C250 litiny s podélnými pruty pro žlab š 200mm</t>
  </si>
  <si>
    <t>332006068</t>
  </si>
  <si>
    <t>935923216</t>
  </si>
  <si>
    <t>Osazení vpusti pro odvodňovací žlab betonový nebo polymerbetonový s krycím roštem šířky do 200 mm</t>
  </si>
  <si>
    <t>1731984965</t>
  </si>
  <si>
    <t>Osazení odvodňovacího žlabu s krycím roštem vpusti pro žlab šířky do 200 mm</t>
  </si>
  <si>
    <t>https://podminky.urs.cz/item/CS_URS_2024_02/935923216</t>
  </si>
  <si>
    <t>51</t>
  </si>
  <si>
    <t>59223072</t>
  </si>
  <si>
    <t>vpusť odtoková polymerbetonová s integrovaným těsněním pro horizontální připojení potrubí pozinkovaná hrana 500x235x670</t>
  </si>
  <si>
    <t>1288071498</t>
  </si>
  <si>
    <t>52</t>
  </si>
  <si>
    <t>966008221</t>
  </si>
  <si>
    <t>Bourání betonového nebo polymerbetonového odvodňovacího žlabu š do 200 mm</t>
  </si>
  <si>
    <t>1462016411</t>
  </si>
  <si>
    <t>Bourání odvodňovacího žlabu s odklizením a uložením vybouraného materiálu na skládku na vzdálenost do 10 m nebo s naložením na dopravní prostředek betonového nebo polymerbetonového s krycím roštem šířky do 200 mm</t>
  </si>
  <si>
    <t>https://podminky.urs.cz/item/CS_URS_2024_02/966008221</t>
  </si>
  <si>
    <t>"demontáž stávajícího liniového žlabu s Pz mřížkou š. 100 mm - dl. 3,5 m</t>
  </si>
  <si>
    <t>53</t>
  </si>
  <si>
    <t>9690214.R</t>
  </si>
  <si>
    <t>Vybourání uličních vpustí betonových průměru do 50 cm, výšky do 120 cm</t>
  </si>
  <si>
    <t>943380382</t>
  </si>
  <si>
    <t>"odstranění stávající betonové uliční vpusti</t>
  </si>
  <si>
    <t>54</t>
  </si>
  <si>
    <t>-1671700993</t>
  </si>
  <si>
    <t>3,35   "odpad betonový - tělo bet. uliční vpustí, odvodňovací žlab vč. obetonování"</t>
  </si>
  <si>
    <t>0,05   "odpad kovový"</t>
  </si>
  <si>
    <t>55</t>
  </si>
  <si>
    <t>133059718</t>
  </si>
  <si>
    <t>3,35*19</t>
  </si>
  <si>
    <t>0,05*4</t>
  </si>
  <si>
    <t>56</t>
  </si>
  <si>
    <t>-787431521</t>
  </si>
  <si>
    <t>57</t>
  </si>
  <si>
    <t>1071545033</t>
  </si>
  <si>
    <t>58</t>
  </si>
  <si>
    <t>998276101</t>
  </si>
  <si>
    <t>Přesun hmot pro trubní vedení z trub z plastických hmot otevřený výkop</t>
  </si>
  <si>
    <t>-1808206363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</si>
  <si>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</si>
  <si>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https://podminky.urs.cz/item/CS_URS_2024_02/998276101</t>
  </si>
  <si>
    <t>005 - Veřejné osvětlení, osvětlovací stožáry, zásuvkové rozvody</t>
  </si>
  <si>
    <t xml:space="preserve">    11 - Přípravné a přidružené práce</t>
  </si>
  <si>
    <t xml:space="preserve">    59 - Kryty pozemních komunikací, letišť a ploch dlážděných (předlažby)</t>
  </si>
  <si>
    <t xml:space="preserve">    61 - Úprava povrchů vnitřní</t>
  </si>
  <si>
    <t xml:space="preserve">    97 - Prorážení otvorů a ostatní bourací práce</t>
  </si>
  <si>
    <t xml:space="preserve">    S - Přesuny suti</t>
  </si>
  <si>
    <t xml:space="preserve">    741 - Elektroinstalace - silnoproud</t>
  </si>
  <si>
    <t>M - Práce a dodávky M</t>
  </si>
  <si>
    <t xml:space="preserve">    M21 - Elektromontáže</t>
  </si>
  <si>
    <t xml:space="preserve">    M22 - Montáže sdělovací a zabezpečovací techniky</t>
  </si>
  <si>
    <t xml:space="preserve">    M46 - Zemní práce při montážích</t>
  </si>
  <si>
    <t xml:space="preserve">    M65 - Elektroinstalace</t>
  </si>
  <si>
    <t>Přípravné a přidružené práce</t>
  </si>
  <si>
    <t>113106231R00</t>
  </si>
  <si>
    <t>Rozebrání dlažeb ze zámkové dlažby v kamenivu</t>
  </si>
  <si>
    <t>RTS I / 2024</t>
  </si>
  <si>
    <t>59</t>
  </si>
  <si>
    <t>Kryty pozemních komunikací, letišť a ploch dlážděných (předlažby)</t>
  </si>
  <si>
    <t>596215041R00</t>
  </si>
  <si>
    <t>Kladení zámkové dlažby tl. 8 cm do drtě tl. 5 cm</t>
  </si>
  <si>
    <t>Poznámka k položce:_x000D_
Od CÚ 2015/ II. není v jednotkové ceně započteno řezání dlaždic!!! Rozpočtuje se samostatnou položkou 596 29-1113.R00 Řezání zámkové dlažby tl. 80 mm. V položce jsou zakalkulovány i náklady na dodání hmot pro lože a na dodání materiálu na výplň spár. V položce nejsou zakalkulovány náklady na dodání zámkové dlažby, která se oceňuje ve specifikaci, ztratné se doporučuje ve výši 5%.</t>
  </si>
  <si>
    <t>61</t>
  </si>
  <si>
    <t>Úprava povrchů vnitřní</t>
  </si>
  <si>
    <t>612403380RT1</t>
  </si>
  <si>
    <t>Hrubá výplň rýh ve stěnách do 3x3 cm maltou ze SMS, zdicí maltou</t>
  </si>
  <si>
    <t>Poznámka k položce:_x000D_
V položce nejsou zakalkulovány náklady na omítku rýh</t>
  </si>
  <si>
    <t>612421131RT2</t>
  </si>
  <si>
    <t>Oprava vápen.omítek stěn do 5 % pl. - štukových, s použitím suché maltové směsi</t>
  </si>
  <si>
    <t>97</t>
  </si>
  <si>
    <t>Prorážení otvorů a ostatní bourací práce</t>
  </si>
  <si>
    <t>974031121R00</t>
  </si>
  <si>
    <t>Vysekání rýh ve zdi cihelné 3 x 3 cm</t>
  </si>
  <si>
    <t>Poznámka k položce:_x000D_
Položka platí pro zdivo na jakoukoliv maltu vápennou nebo vápenocementovou, V položce není kalkulována manipulace se sutí, která se oceňuje samostatně položkami souboru 979</t>
  </si>
  <si>
    <t>973031616R00</t>
  </si>
  <si>
    <t>Vysekání kapes zeď cih. špalíky, krabice 10x10x5cm</t>
  </si>
  <si>
    <t>Poznámka k položce:_x000D_
V položce není kalkulována manipulace se sutí, která se oceňuje samostatně položkami souboru 979</t>
  </si>
  <si>
    <t>979100011RA0</t>
  </si>
  <si>
    <t>Odvoz suti a vyb.hmot do 10 km, vnitrost. 15 m</t>
  </si>
  <si>
    <t>-1678019530</t>
  </si>
  <si>
    <t>S</t>
  </si>
  <si>
    <t>Přesuny suti</t>
  </si>
  <si>
    <t>979990107R00</t>
  </si>
  <si>
    <t>Poplatek za uložení suti - směs betonu, cihel, dřeva, skupina odpadu 170904</t>
  </si>
  <si>
    <t>262439188</t>
  </si>
  <si>
    <t>741</t>
  </si>
  <si>
    <t>Elektroinstalace - silnoproud</t>
  </si>
  <si>
    <t>741372831.1</t>
  </si>
  <si>
    <t>Demontáž svítidla průmyslového výbojkového venkovního na stožáru do 3 m bez zachování funkčnosti vč. odvozu a likvidace</t>
  </si>
  <si>
    <t>-442607851</t>
  </si>
  <si>
    <t>Demontáž svítidel bez zachování funkčnosti (do suti) průmyslových výbojkových venkovních na stožáru do 3 m vč. odvozu a likvidace</t>
  </si>
  <si>
    <t>https://podminky.urs.cz/item/CS_URS_2024_02/741372831.1</t>
  </si>
  <si>
    <t>Práce a dodávky M</t>
  </si>
  <si>
    <t>M21</t>
  </si>
  <si>
    <t>Elektromontáže</t>
  </si>
  <si>
    <t>210204002RT1</t>
  </si>
  <si>
    <t>Stožár osvětlovací sadový - ocelový, výška stožáru 2500mm, průměr 140mm, hloubka základu 800mm, RAL 7022, včetně dodávky stožáru + elektrovýzbroj</t>
  </si>
  <si>
    <t>64</t>
  </si>
  <si>
    <t>"součást pozice S0.08 dle PD</t>
  </si>
  <si>
    <t>210120001R00</t>
  </si>
  <si>
    <t>Pojistka závitová do 500V E 27 do 25A</t>
  </si>
  <si>
    <t>210202115R00</t>
  </si>
  <si>
    <t>Svítidlo veřejného osvětlení parkové vč. dodávky svítidla 17,3W, 2390lm, 3000K, barva šedá (RAL 7022), sklo mléčné</t>
  </si>
  <si>
    <t>Poznámka k položce:_x000D_
 výběr svítidla předem konzultován s AD, TDI a s investorem</t>
  </si>
  <si>
    <t>210810005RT1</t>
  </si>
  <si>
    <t>Kabel CYKY-m 750 V 3 x 1,5 mm2 volně uložený, včetně dodávky kabelu</t>
  </si>
  <si>
    <t>M22</t>
  </si>
  <si>
    <t>Montáže sdělovací a zabezpečovací techniky</t>
  </si>
  <si>
    <t>222260547R00</t>
  </si>
  <si>
    <t>D+M Trubka KOPOFLEX průměr 32 mm</t>
  </si>
  <si>
    <t>Poznámka k položce:_x000D_
Kompletní trubkové vedení bez krabic a nos.konstrukcí</t>
  </si>
  <si>
    <t>229830012R00.1</t>
  </si>
  <si>
    <t>Demontáž stožáru osvětlovacího vč. odvozu a likvidace</t>
  </si>
  <si>
    <t>odvozená z RTS I / 2024</t>
  </si>
  <si>
    <t>1585975156</t>
  </si>
  <si>
    <t>M46</t>
  </si>
  <si>
    <t>Zemní práce při montážích</t>
  </si>
  <si>
    <t>460050003RT1</t>
  </si>
  <si>
    <t>Jáma pro stožár J nepatk. do 8 m, v rovině, hor. 3, ruční výkop jámy</t>
  </si>
  <si>
    <t>460100001RT1</t>
  </si>
  <si>
    <t>Pouzdrový základ půdorys 800x800 mm, hloubka 1200mm, hloubka pouzdra 800mm, průměr pouzdra 300mm kompletní zhot.pouzdrového základu</t>
  </si>
  <si>
    <t>460200133RT2</t>
  </si>
  <si>
    <t>Výkop kabelové rýhy 35/50 cm  hor.3, ruční výkop rýhy</t>
  </si>
  <si>
    <t>Výkop kabelové rýhy 35/50 cm hor.3, ruční výkop rýhy</t>
  </si>
  <si>
    <t>460420018RT3</t>
  </si>
  <si>
    <t>Zřízení kabelového lože v rýze š.do 35 cm z písku, tloušťka vrstvy 20 cm</t>
  </si>
  <si>
    <t>460490012RT1</t>
  </si>
  <si>
    <t>Fólie výstražná z PVC, šířka 33 cm</t>
  </si>
  <si>
    <t>460570113R00</t>
  </si>
  <si>
    <t>Zához rýhy 35/30 cm, hornina třídy 3, se zhutněním</t>
  </si>
  <si>
    <t>460600001RT3</t>
  </si>
  <si>
    <t>Naložení a odvoz zeminy, odvoz na vzdálenost 5000 m</t>
  </si>
  <si>
    <t>460680024RT1</t>
  </si>
  <si>
    <t>Průraz zdivem v cihlové zdi tloušťky 60 cm, plochy do 0,09 m2</t>
  </si>
  <si>
    <t>M65</t>
  </si>
  <si>
    <t>Elektroinstalace</t>
  </si>
  <si>
    <t>650141113R00</t>
  </si>
  <si>
    <t>Ukončení vodiče v rozvaděči + zapojení do 6 mm2</t>
  </si>
  <si>
    <t>650141111R00</t>
  </si>
  <si>
    <t>Ukončení vodiče v rozvaděči + zapojení do 2,5 mm2</t>
  </si>
  <si>
    <t>650124267RT2</t>
  </si>
  <si>
    <t>Uložení kabelu Cu 5 x 6 mm2 pevně, včetně dodávky kabelu CYKY 5 x 6 mm2</t>
  </si>
  <si>
    <t>650124143RT2</t>
  </si>
  <si>
    <t>Uložení kabelu Cu 3 x 2,5 mm2 pevně, včetně dodávky kabelu CYKY 3 x 2,5 mm2</t>
  </si>
  <si>
    <t>650112611R00</t>
  </si>
  <si>
    <t>Změření zemního odporu, vč. měřícího protokolu</t>
  </si>
  <si>
    <t>650511133R00</t>
  </si>
  <si>
    <t>Revize elektroinstalace</t>
  </si>
  <si>
    <t>650111146RT2</t>
  </si>
  <si>
    <t>Uložení uzem. drátu v zemi FeZn do 10 mm, včetně dodávky drátu FeZn 10 mm</t>
  </si>
  <si>
    <t>650111713RT7</t>
  </si>
  <si>
    <t>Montáž hromosvodové svorky nad 2 šrouby, včetně dodávky svorky SP</t>
  </si>
  <si>
    <t>650052711RT3</t>
  </si>
  <si>
    <t>Montáž zásuvky zapuštěné 2P+PE IP44, včetně dodávky zásuvky a rámečku</t>
  </si>
  <si>
    <t>60</t>
  </si>
  <si>
    <t>650051311RT4</t>
  </si>
  <si>
    <t>Montáž spínače zapuštěného, řaz. 1/0 So, vč. dodávky strojku, krytu a rámečku</t>
  </si>
  <si>
    <t>62</t>
  </si>
  <si>
    <t>650511143R00</t>
  </si>
  <si>
    <t>Měření izolačního odporu na okruhu do 10 vývodů</t>
  </si>
  <si>
    <t>650012111RT3</t>
  </si>
  <si>
    <t>Uložení krabice kruhové pod omítku bez zapojení, včetně dodávky krabice KU 68-1902</t>
  </si>
  <si>
    <t>66</t>
  </si>
  <si>
    <t>650031621R00</t>
  </si>
  <si>
    <t>D+M doplnění stávajícího rozvaděče dle výkresové dokumentace, vč. dodávky vodičů a přístrojů</t>
  </si>
  <si>
    <t>RTS II / 2023</t>
  </si>
  <si>
    <t>68</t>
  </si>
  <si>
    <t>650010113R00</t>
  </si>
  <si>
    <t>D+M elektroinstalační lišty šířky do 120 mm, vč. dodávky lišty 100x40mm</t>
  </si>
  <si>
    <t>70</t>
  </si>
  <si>
    <t>Poznámka k položce:_x000D_
Montáž elektroinstalačních lišt vkládacích, hranatých, zaklapávacích atd. a příslušenství k lištám (rohy, odbočky, zakončení atd.)</t>
  </si>
  <si>
    <t>006 - Vegetace</t>
  </si>
  <si>
    <t xml:space="preserve">    18 - Zemní práce - povrchové úpravy terénu</t>
  </si>
  <si>
    <t xml:space="preserve">      18.101 - PŘÍPRAVA STANOVIŠTĚ</t>
  </si>
  <si>
    <t xml:space="preserve">      18.102 - KÁCENÍ A ODSTRANĚNÍ  STÁVAJÍCÍ ZELENĚ</t>
  </si>
  <si>
    <t xml:space="preserve">      18.103 - VYTYČENÍ VÝSADEB</t>
  </si>
  <si>
    <t xml:space="preserve">      18.104 - TERÉNNÍ ÚPRAVY SOUVISEJÍCÍ S REALIZACÍ VEGETAČNÍCH ÚPRAV</t>
  </si>
  <si>
    <t xml:space="preserve">      18.105 - VÝSADBA STROMŮ VE FORMĚ VÍCEKMENU</t>
  </si>
  <si>
    <t xml:space="preserve">      18.106 - VÝSADBA SOLITÉRNÍCH KEŘŮ VE FORMĚ VÍCEKMENU</t>
  </si>
  <si>
    <t xml:space="preserve">      18.107 - ZALOŽENÍ ZÁHONŮ KEŘŮ A TRVALEK VČ. OKRAJŮ</t>
  </si>
  <si>
    <t xml:space="preserve">      18.108 - VÝSADBA KEŘŮ</t>
  </si>
  <si>
    <t xml:space="preserve">      18.109 - VÝSADBA TRVALEK A CIBULOVIN</t>
  </si>
  <si>
    <t xml:space="preserve">      18.110 - MULČOVÁNÍ </t>
  </si>
  <si>
    <t xml:space="preserve">      18.111 - ZALOŽENÍ INTENZIVNÍHO TRÁVNÍKU VÝSEVEM</t>
  </si>
  <si>
    <t xml:space="preserve">    SPEC1 - VÝSADBOVÝ MATERIÁL</t>
  </si>
  <si>
    <t xml:space="preserve">      401 - STROMY VE FORMĚ VÍCEKMENU: 4 ks</t>
  </si>
  <si>
    <t xml:space="preserve">      402 - SOLITÉRNÍ KEŘE VE FORMĚ VÍCEKMENU: 12 ks</t>
  </si>
  <si>
    <t xml:space="preserve">      403 - PLOŠNĚ VYSAZOVANÉ DŘEVINY DO VÝŠKY 1,5 m: 280 ks</t>
  </si>
  <si>
    <t xml:space="preserve">      404 - TRVALKOVÉ VÝSADBY: 408 ks</t>
  </si>
  <si>
    <t xml:space="preserve">      405 - CIBULOVINY: 1200 ks</t>
  </si>
  <si>
    <t xml:space="preserve">    SPEC2 - POMOCNÝ MATERIÁL</t>
  </si>
  <si>
    <t>Zemní práce - povrchové úpravy terénu</t>
  </si>
  <si>
    <t>18.101</t>
  </si>
  <si>
    <t>PŘÍPRAVA STANOVIŠTĚ</t>
  </si>
  <si>
    <t>184818233</t>
  </si>
  <si>
    <t>Ochrana kmene průměru přes 500 do 700 mm bedněním výšky do 2 m</t>
  </si>
  <si>
    <t>-1543430822</t>
  </si>
  <si>
    <t>Ochrana kmene bedněním před poškozením stavebním provozem zřízení včetně odstranění výšky bednění do 2 m průměru kmene přes 500 do 700 mm</t>
  </si>
  <si>
    <t>https://podminky.urs.cz/item/CS_URS_2024_02/184818233</t>
  </si>
  <si>
    <t>"obvod kmene stromů ve v. 130 cm nad terénem:</t>
  </si>
  <si>
    <t>"jinan dvoulaločný: 212 cm; tj. průměr kmene 68 cm</t>
  </si>
  <si>
    <t>184818234</t>
  </si>
  <si>
    <t>Ochrana kmene průměru přes 700 do 900 mm bedněním výšky do 2 m</t>
  </si>
  <si>
    <t>1195530888</t>
  </si>
  <si>
    <t>Ochrana kmene bedněním před poškozením stavebním provozem zřízení včetně odstranění výšky bednění do 2 m průměru kmene přes 700 do 900 mm</t>
  </si>
  <si>
    <t>https://podminky.urs.cz/item/CS_URS_2024_02/184818234</t>
  </si>
  <si>
    <t>"dub letní: 242 cm; tj. průměr kmene 77 cm</t>
  </si>
  <si>
    <t>18.102</t>
  </si>
  <si>
    <t>KÁCENÍ A ODSTRANĚNÍ  STÁVAJÍCÍ ZELENĚ</t>
  </si>
  <si>
    <t>111212351</t>
  </si>
  <si>
    <t>Odstranění nevhodných dřevin do 100 m2 v přes 1 m s odstraněním pařezů v rovině nebo svahu do 1:5</t>
  </si>
  <si>
    <t>-1879888088</t>
  </si>
  <si>
    <t>Odstranění nevhodných dřevin průměru kmene do 100 mm výšky přes 1 m s odstraněním pařezu do 100 m2 v rovině nebo na svahu do 1:5</t>
  </si>
  <si>
    <t>https://podminky.urs.cz/item/CS_URS_2024_02/111212351</t>
  </si>
  <si>
    <t>" keře tavolníku a dřišťálu o v. do 1,5 m - 15 ks (plocha 2,0 m2/kus)</t>
  </si>
  <si>
    <t>15*2,0</t>
  </si>
  <si>
    <t>"keř jalovce obecného o v. do 5 m - 1 ks (plocha 4,0 m2/kus)</t>
  </si>
  <si>
    <t>1*4,0</t>
  </si>
  <si>
    <t>162301501</t>
  </si>
  <si>
    <t>Vodorovné přemístění křovin do 5 km D kmene do 100 mm</t>
  </si>
  <si>
    <t>-727231971</t>
  </si>
  <si>
    <t>Vodorovné přemístění smýcených křovin do průměru kmene 100 mm na vzdálenost do 5 000 m</t>
  </si>
  <si>
    <t>https://podminky.urs.cz/item/CS_URS_2024_02/162301501</t>
  </si>
  <si>
    <t>"odvoz odstraněných keřů na skládku biologického odpadu</t>
  </si>
  <si>
    <t>34,0</t>
  </si>
  <si>
    <t>162301981</t>
  </si>
  <si>
    <t>Příplatek k vodorovnému přemístění křovin D kmene do 100 mm ZKD 1 km</t>
  </si>
  <si>
    <t>-2010887443</t>
  </si>
  <si>
    <t>Vodorovné přemístění smýcených křovin Příplatek k ceně za každých dalších i započatých 1 000 m</t>
  </si>
  <si>
    <t>https://podminky.urs.cz/item/CS_URS_2024_02/162301981</t>
  </si>
  <si>
    <t>"odvoz odstraněných keřů na skládku biologického odpadu v předpokládané vzdálenosti 15 km</t>
  </si>
  <si>
    <t>34,0*10</t>
  </si>
  <si>
    <t>1901002.R</t>
  </si>
  <si>
    <t>Poplatek za uložení dřevní hmoty na skládku (skládkovné)</t>
  </si>
  <si>
    <t>-649146826</t>
  </si>
  <si>
    <t>"skládka bioodpadu; odhadované množství; bude naceněno na základě skutečnosti v rámci méně / více prací</t>
  </si>
  <si>
    <t>4,0</t>
  </si>
  <si>
    <t>18.103</t>
  </si>
  <si>
    <t>VYTYČENÍ VÝSADEB</t>
  </si>
  <si>
    <t>119005133</t>
  </si>
  <si>
    <t>Vytyčení výsadeb zapojených nebo v záhonu plochy přes 100 m2 s rozmístěním rostlin nepravidelně ve stejnorodých skupinách</t>
  </si>
  <si>
    <t>1001556969</t>
  </si>
  <si>
    <t>Vytyčení výsadeb s rozmístěním rostlin dle projektové dokumentace zapojených nebo v záhonu, plochy přes 100 m2 individuálně ve stejnorodých skupinách</t>
  </si>
  <si>
    <t>https://podminky.urs.cz/item/CS_URS_2024_02/119005133</t>
  </si>
  <si>
    <t>"záhony keřů: 93 m2</t>
  </si>
  <si>
    <t>93,0</t>
  </si>
  <si>
    <t>"záhony trvalek: 59,9 m2</t>
  </si>
  <si>
    <t>59,9</t>
  </si>
  <si>
    <t>119005153</t>
  </si>
  <si>
    <t>Vytyčení výsadeb s rozmístěním solitérních rostlin přes 10 do 50 kusů</t>
  </si>
  <si>
    <t>-333189502</t>
  </si>
  <si>
    <t>Vytyčení výsadeb s rozmístěním rostlin dle projektové dokumentace solitérních přes 10 do 50 kusů</t>
  </si>
  <si>
    <t>https://podminky.urs.cz/item/CS_URS_2024_02/119005153</t>
  </si>
  <si>
    <t>"stromy ve formě vícekmenů: 4 ks</t>
  </si>
  <si>
    <t>"solitérní dřeviny ve tvaru vícekmenů: 12 ks</t>
  </si>
  <si>
    <t>18.104</t>
  </si>
  <si>
    <t>TERÉNNÍ ÚPRAVY SOUVISEJÍCÍ S REALIZACÍ VEGETAČNÍCH ÚPRAV</t>
  </si>
  <si>
    <t>111301111</t>
  </si>
  <si>
    <t>Sejmutí drnu tl do 100 mm s přemístěním do 50 m nebo naložením na dopravní prostředek</t>
  </si>
  <si>
    <t>1019833953</t>
  </si>
  <si>
    <t>Sejmutí drnu tl. do 100 mm, v jakékoliv ploše</t>
  </si>
  <si>
    <t>https://podminky.urs.cz/item/CS_URS_2024_02/111301111</t>
  </si>
  <si>
    <t>"sejmutí drnu v tl. 100 mm v ploše stávajícího trávníku - 640,5 m2</t>
  </si>
  <si>
    <t>"v prostoru kořenové zóny stromů (dub, jinan) sejmutí drnu výlučně ručně</t>
  </si>
  <si>
    <t>640,5</t>
  </si>
  <si>
    <t>162702111</t>
  </si>
  <si>
    <t>Vodorovné přemístění drnu bez naložení se složením přes 5000 do 6000 m</t>
  </si>
  <si>
    <t>733604884</t>
  </si>
  <si>
    <t>Vodorovné přemístění drnu na suchu na vzdálenost přes 5000 do 6000 m</t>
  </si>
  <si>
    <t>https://podminky.urs.cz/item/CS_URS_2024_02/162702111</t>
  </si>
  <si>
    <t>"přemístění drnu na skládku bioodpadu</t>
  </si>
  <si>
    <t>162702119</t>
  </si>
  <si>
    <t>Příplatek k vodorovnému přemístění drnu do 6000 m ZKD 1000 m</t>
  </si>
  <si>
    <t>1524903432</t>
  </si>
  <si>
    <t>Vodorovné přemístění drnu na suchu Příplatek k ceně za každých dalších i započatých 1000 m</t>
  </si>
  <si>
    <t>https://podminky.urs.cz/item/CS_URS_2024_02/162702119</t>
  </si>
  <si>
    <t>"přemístění drnu na skládku bioodpadu v předpokládané vzdálenosti  do 15 km</t>
  </si>
  <si>
    <t>"příplatek za dalších 9 km</t>
  </si>
  <si>
    <t>640,5*9</t>
  </si>
  <si>
    <t>1901003.R</t>
  </si>
  <si>
    <t xml:space="preserve">Poplatek za uložení drnu a dalšího bioodpadu na skládku (skládkovné) </t>
  </si>
  <si>
    <t>-610054020</t>
  </si>
  <si>
    <t>"skládka bioodpadu</t>
  </si>
  <si>
    <t>640,5*0,1</t>
  </si>
  <si>
    <t>121151113</t>
  </si>
  <si>
    <t>Sejmutí ornice plochy do 500 m2 tl vrstvy do 200 mm strojně</t>
  </si>
  <si>
    <t>1553227065</t>
  </si>
  <si>
    <t>Sejmutí ornice strojně při souvislé ploše přes 100 do 500 m2, tl. vrstvy do 200 mm</t>
  </si>
  <si>
    <t>https://podminky.urs.cz/item/CS_URS_2024_02/121151113</t>
  </si>
  <si>
    <t>"postupné sejmutí ornice v tl. 200 mm v ploše stávajícího trávníku - 640,5 m2 (celkem 128,1 m3 materiálu)</t>
  </si>
  <si>
    <t>"v prostoru kořenové zóny stromů (dub, jinan) využita technologie pneumatického rýče (airspade) - 35,7 m2</t>
  </si>
  <si>
    <t>"kolem dubu na SZ: 15,6 m2</t>
  </si>
  <si>
    <t>"kolem jinanu u budovy gymnázia: 20,1 m2</t>
  </si>
  <si>
    <t>640,5-(15,6+20,1)</t>
  </si>
  <si>
    <t>183117432</t>
  </si>
  <si>
    <t>Plošné sejmutí zeminy v kořenové zóně stromu pneumatickým rýčem hl přes 150 do 300 mm v rovině nebo svahu do 1:5</t>
  </si>
  <si>
    <t>812927365</t>
  </si>
  <si>
    <t>Plošné sejmutí zeminy v kořenové zóně stromu jakékoli plochy technologií pneumatického rýče v rovině nebo na svahu do 1:5, hloubky přes 200 do 300 mm</t>
  </si>
  <si>
    <t>https://podminky.urs.cz/item/CS_URS_2024_02/183117432</t>
  </si>
  <si>
    <t>"sejmutí ornice v tl. 200 mm</t>
  </si>
  <si>
    <t>15,6+20,1</t>
  </si>
  <si>
    <t>122151101</t>
  </si>
  <si>
    <t>Odkopávky a prokopávky nezapažené v hornině třídy těžitelnosti I skupiny 1 a 2 objem do 20 m3 strojně</t>
  </si>
  <si>
    <t>885155864</t>
  </si>
  <si>
    <t>Odkopávky a prokopávky nezapažené strojně v hornině třídy těžitelnosti I skupiny 1 a 2 do 20 m3</t>
  </si>
  <si>
    <t>https://podminky.urs.cz/item/CS_URS_2024_02/122151101</t>
  </si>
  <si>
    <t>"záhon pro keře do hl. 300 mm hloubení v rámci stržení drnu a ornice, potřeba vyhloubit pouze 100 mm do podorničí - plocha 93,0 m2</t>
  </si>
  <si>
    <t>93,0*0,1</t>
  </si>
  <si>
    <t>181151331</t>
  </si>
  <si>
    <t>Plošná úprava terénu přes 500 m2 zemina skupiny 1 až 4 nerovnosti přes 150 do 200 mm v rovinně a svahu do 1:5</t>
  </si>
  <si>
    <t>928840389</t>
  </si>
  <si>
    <t>Plošná úprava terénu v zemině skupiny 1 až 4 s urovnáním povrchu bez doplnění ornice souvislé plochy přes 500 m2 při nerovnostech terénu přes 150 do 200 mm v rovině nebo na svahu do 1:5</t>
  </si>
  <si>
    <t>https://podminky.urs.cz/item/CS_URS_2024_02/181151331</t>
  </si>
  <si>
    <t>"hrubá modelace terénu na ploše záhonů i trávníku dle PD před položením vegetačních souvrství (substrátů)</t>
  </si>
  <si>
    <t>"s předpokladem využití přebytečné ornice v množství 16,478 m3</t>
  </si>
  <si>
    <t>296,7+93+59,9</t>
  </si>
  <si>
    <t>183101315</t>
  </si>
  <si>
    <t>Jamky pro výsadbu s výměnou 100 % půdy zeminy skupiny 1 až 4 obj přes 0,125 do 0,4 m3 v rovině a svahu do 1:5</t>
  </si>
  <si>
    <t>-169464818</t>
  </si>
  <si>
    <t>Hloubení jamek pro vysazování rostlin v zemině skupiny 1 až 4 s výměnou půdy z 100% v rovině nebo na svahu do 1:5, objemu přes 0,125 do 0,40 m3</t>
  </si>
  <si>
    <t>https://podminky.urs.cz/item/CS_URS_2024_02/183101315</t>
  </si>
  <si>
    <t>"12 ks solitérních keřů ve formě vícekmenu; výkop jámy 0,8x0,8x0,6 m v rámci terénních úprav; jáma vyplněna strukturním substrátem 0,384 m3/solit. keř</t>
  </si>
  <si>
    <t>183101324</t>
  </si>
  <si>
    <t>Jamky pro výsadbu s výměnou 100 % půdy zeminy skupiny 1 až 4 obj přes 3 do 4 m3 v rovině a svahu do 1:5</t>
  </si>
  <si>
    <t>1160164312</t>
  </si>
  <si>
    <t>Hloubení jamek pro vysazování rostlin v zemině skupiny 1 až 4 s výměnou půdy z 100% v rovině nebo na svahu do 1:5, objemu přes 3,00 do 4,00 m3</t>
  </si>
  <si>
    <t>https://podminky.urs.cz/item/CS_URS_2024_02/183101324</t>
  </si>
  <si>
    <t>"4 ks stromů ve formě vícekmenu; výkop jámy 2x2x0,8 m v rámci terénních úprav; jáma vyplněna strukturním substrátem 3,2 m3/strom</t>
  </si>
  <si>
    <t>162551108</t>
  </si>
  <si>
    <t>Vodorovné přemístění přes 2 500 do 3000 m výkopku/sypaniny z horniny třídy těžitelnosti I skupiny 1 až 3</t>
  </si>
  <si>
    <t>182203405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</si>
  <si>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</si>
  <si>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https://podminky.urs.cz/item/CS_URS_2024_02/162551108</t>
  </si>
  <si>
    <t>"přemístění ornice ze skrývky na mezideponii v předpokládané vzdálenosti 3 km</t>
  </si>
  <si>
    <t>"lokalita mezideponie dle dispozic investora</t>
  </si>
  <si>
    <t>640,5*0,2   "celkové množství ornice ze skrývky"</t>
  </si>
  <si>
    <t>-640,5*0,2*0,05   "odpočet nekvalitní složky ornice (počítáno s 5%) - odvoz na skládku"</t>
  </si>
  <si>
    <t>"přemístění ornice z mezideponie zpět na stavbu ke zpětnému použití (sadové úpravy)</t>
  </si>
  <si>
    <t>296,7*0,2   "ornice k rozprostření - založení zelených ploch"</t>
  </si>
  <si>
    <t>(3,2*0,1*4)+(0,384*0,1*12)+(37,2*0,8)+(17,97*0,8)   "ornice - součást strukturního substrátu"</t>
  </si>
  <si>
    <t>121,695-105,217   "přebytečná ornice s předpokladem využití pro hrubou modelaci terénu před položením vegetačních souvrství (substrátů)"</t>
  </si>
  <si>
    <t>-1888375061</t>
  </si>
  <si>
    <t>"nekvalitní složky ornice (počítáno s 5%)</t>
  </si>
  <si>
    <t>640,5*0,2*0,05</t>
  </si>
  <si>
    <t>"podorniční zemina vykopaná při hloubení jam pro výsadbu stromů, solitérních keřů a záhonu pro keře</t>
  </si>
  <si>
    <t>4*(2*2*0,5)+12*(0,8*0,8*0,3)+(93*0,1)</t>
  </si>
  <si>
    <t>245961476</t>
  </si>
  <si>
    <t>26,009*10</t>
  </si>
  <si>
    <t>-695990775</t>
  </si>
  <si>
    <t>"nakládka přebytečného výkopku a nekvalitní složky ornice k odvozu na skládku</t>
  </si>
  <si>
    <t>26,009</t>
  </si>
  <si>
    <t>"nakládka ornice na mezideponii pro přemístění na stavbu ke zpětnému použití (sadové úpravy, hrubá modelace terénu)</t>
  </si>
  <si>
    <t>121,695</t>
  </si>
  <si>
    <t>1023718609</t>
  </si>
  <si>
    <t>"nekvalitní složky ornice (počítáno s 5%); odhadované množství (odchylky budou řešeny v rámci méně / víceprací)</t>
  </si>
  <si>
    <t>640,5*0,2*0,05*1,7</t>
  </si>
  <si>
    <t>(4*(2*2*0,5)+12*(0,8*0,8*0,3)+(93*0,1))*1,7</t>
  </si>
  <si>
    <t>1798263509</t>
  </si>
  <si>
    <t>"uložení ornice ze skrývky na mezideponii</t>
  </si>
  <si>
    <t>18.105</t>
  </si>
  <si>
    <t>VÝSADBA STROMŮ VE FORMĚ VÍCEKMENU</t>
  </si>
  <si>
    <t>1848101.R</t>
  </si>
  <si>
    <t>Namíchání strukturního substrátu vč. jeho dopravy a uložení na místo do prokořenitelného prostoru a výsadbové jámy</t>
  </si>
  <si>
    <t>-2096737286</t>
  </si>
  <si>
    <t>"3,2 m3 / strom; strukturní substrát: 70% HDK fr. 16/63 mm a 30% org. složky (10% biouhel, 10% ornice, 10% kompost)</t>
  </si>
  <si>
    <t>(2*2*0,8)*4</t>
  </si>
  <si>
    <t>184102115</t>
  </si>
  <si>
    <t>Výsadba dřeviny s balem D přes 0,5 do 0,6 m do jamky se zalitím v rovině a svahu do 1:5</t>
  </si>
  <si>
    <t>-443193393</t>
  </si>
  <si>
    <t>Výsadba dřeviny s balem do předem vyhloubené jamky se zalitím v rovině nebo na svahu do 1:5, při průměru balu přes 500 do 600 mm</t>
  </si>
  <si>
    <t>https://podminky.urs.cz/item/CS_URS_2024_02/184102115</t>
  </si>
  <si>
    <t>919791013</t>
  </si>
  <si>
    <t>Montáž ochrany stromů v komunikaci s vnitřní výplní a zabetonovaným rámem plochy přes 1 m2</t>
  </si>
  <si>
    <t>-683901307</t>
  </si>
  <si>
    <t>Montáž ochrany stromů v komunikaci s vnitřní litinovou nebo ocelovou výplní (mříží) se zabetonováním ocelového rámu, plochy přes 1 m2</t>
  </si>
  <si>
    <t>https://podminky.urs.cz/item/CS_URS_2024_02/919791013</t>
  </si>
  <si>
    <t>"kotvení stromové mříže</t>
  </si>
  <si>
    <t>184215231</t>
  </si>
  <si>
    <t>Podzemní ukotvení kmene dřevin do ocelové výztuže obvodu kmene do 200 mm, v do 5 m</t>
  </si>
  <si>
    <t>-240814436</t>
  </si>
  <si>
    <t>Ukotvení dřeviny podzemním kotvením na konstrukci, obvodu kmene do 200 mm, výšky do 5 m</t>
  </si>
  <si>
    <t>https://podminky.urs.cz/item/CS_URS_2024_02/184215231</t>
  </si>
  <si>
    <t>"zemní kotvení balu; viz popis v technické zprávě</t>
  </si>
  <si>
    <t>184852321</t>
  </si>
  <si>
    <t>Řez stromu výchovný špičáků a keřových stromů v do 4 m</t>
  </si>
  <si>
    <t>1116274866</t>
  </si>
  <si>
    <t>Řez stromů prováděný lezeckou technikou výchovný (S-RV) špičáky a keřové stromy, výšky do 4 m</t>
  </si>
  <si>
    <t>https://podminky.urs.cz/item/CS_URS_2024_02/184852321</t>
  </si>
  <si>
    <t>"odborný povýsadbový řez, obvodové zakrácení výhonů a terminálu vyloučeno!</t>
  </si>
  <si>
    <t>185851121</t>
  </si>
  <si>
    <t>Dovoz vody pro zálivku rostlin za vzdálenost do 1000 m</t>
  </si>
  <si>
    <t>1622737340</t>
  </si>
  <si>
    <t>Dovoz vody pro zálivku rostlin na vzdálenost do 1000 m</t>
  </si>
  <si>
    <t>https://podminky.urs.cz/item/CS_URS_2024_02/185851121</t>
  </si>
  <si>
    <t>"100 l / strom; vodu poskytne Gymnázium</t>
  </si>
  <si>
    <t>0,1*4</t>
  </si>
  <si>
    <t>1848111.R</t>
  </si>
  <si>
    <t>Přihnojení rostlin hnojivem Osmocote</t>
  </si>
  <si>
    <t>1020657222</t>
  </si>
  <si>
    <t>"50 g / rostlina; vč. zapravení do půdy</t>
  </si>
  <si>
    <t>1335755250</t>
  </si>
  <si>
    <t>0,1</t>
  </si>
  <si>
    <t>18.106</t>
  </si>
  <si>
    <t>VÝSADBA SOLITÉRNÍCH KEŘŮ VE FORMĚ VÍCEKMENU</t>
  </si>
  <si>
    <t>-1035590772</t>
  </si>
  <si>
    <t>"0,384 m3 / solitér. keř; strukturní substrát: 70% HDK fr. 16/63 mm a 30% org. složky (10% biouhel, 10% ornice, 10% kompost)</t>
  </si>
  <si>
    <t>(0,6*0,8*0,8)*12</t>
  </si>
  <si>
    <t>184102114</t>
  </si>
  <si>
    <t>Výsadba dřeviny s balem D přes 0,4 do 0,5 m do jamky se zalitím v rovině a svahu do 1:5</t>
  </si>
  <si>
    <t>1326817166</t>
  </si>
  <si>
    <t>Výsadba dřeviny s balem do předem vyhloubené jamky se zalitím v rovině nebo na svahu do 1:5, při průměru balu přes 400 do 500 mm</t>
  </si>
  <si>
    <t>https://podminky.urs.cz/item/CS_URS_2024_02/184102114</t>
  </si>
  <si>
    <t>184215112</t>
  </si>
  <si>
    <t>Ukotvení kmene dřevin v rovině nebo na svahu do 1:5 jedním kůlem D do 0,1 m dl přes 1 do 2 m</t>
  </si>
  <si>
    <t>991590648</t>
  </si>
  <si>
    <t>Ukotvení dřeviny kůly v rovině nebo na svahu do 1:5 jedním kůlem, délky přes 1 do 2 m</t>
  </si>
  <si>
    <t>https://podminky.urs.cz/item/CS_URS_2024_02/184215112</t>
  </si>
  <si>
    <t>-730084629</t>
  </si>
  <si>
    <t>-753705636</t>
  </si>
  <si>
    <t>"100 l / solitérní keř; vodu poskytne Gymnázium</t>
  </si>
  <si>
    <t>0,1*12</t>
  </si>
  <si>
    <t>118471159</t>
  </si>
  <si>
    <t>1548367698</t>
  </si>
  <si>
    <t>0,2</t>
  </si>
  <si>
    <t>18.107</t>
  </si>
  <si>
    <t>ZALOŽENÍ ZÁHONŮ KEŘŮ A TRVALEK VČ. OKRAJŮ</t>
  </si>
  <si>
    <t>183205111</t>
  </si>
  <si>
    <t>Založení záhonu v rovině a svahu do 1:5 zemina skupiny 1 a 2</t>
  </si>
  <si>
    <t>-1630823666</t>
  </si>
  <si>
    <t>Založení záhonu pro výsadbu rostlin v rovině nebo na svahu do 1:5 v zemině skupiny 1 až 2</t>
  </si>
  <si>
    <t>https://podminky.urs.cz/item/CS_URS_2024_02/183205111</t>
  </si>
  <si>
    <t>"záhony s keři - 93,0 m2</t>
  </si>
  <si>
    <t>"záhony s trvalkami - 59,9 m2</t>
  </si>
  <si>
    <t>9163703.R</t>
  </si>
  <si>
    <t>Osazení ocelového obrubníku s ocel. trny 100/5 mm pro ukotvení do betonových patek / do terénu</t>
  </si>
  <si>
    <t>-2087977070</t>
  </si>
  <si>
    <t>"montáž - ocel. obrubník z PL 100/5 mm; pomocí navařených roxorů kotven do terénu / bet. patek tak, aby byla zajištěna potřebná tuhost okrajů</t>
  </si>
  <si>
    <t>"celková délka 67,8 m</t>
  </si>
  <si>
    <t>67,8</t>
  </si>
  <si>
    <t>18.108</t>
  </si>
  <si>
    <t>VÝSADBA KEŘŮ</t>
  </si>
  <si>
    <t>183402121</t>
  </si>
  <si>
    <t>Rozrušení půdy souvislé pl přes 100 do 500 m2 hl přes 50 do 150 mm v rovině a svahu do 1:5</t>
  </si>
  <si>
    <t>-1509115524</t>
  </si>
  <si>
    <t>Rozrušení půdy na hloubku přes 50 do 150 mm souvislé plochy do 500 m2 v rovině nebo na svahu do 1:5</t>
  </si>
  <si>
    <t>https://podminky.urs.cz/item/CS_URS_2024_02/183402121</t>
  </si>
  <si>
    <t>"rozrušení dna záhonu</t>
  </si>
  <si>
    <t>1848102.R</t>
  </si>
  <si>
    <t>Namíchání substrátu pro keře vč. jeho dopravy a rozprostření do záhonu v tl. vrstvy 400 mm</t>
  </si>
  <si>
    <t>998626850</t>
  </si>
  <si>
    <t>"do záhonů doplněna ornice (80%) obohacená vyzrálým kompostem (20%) o min. mocnosti 400 mm - plocha záhonu 93,0 m2</t>
  </si>
  <si>
    <t>93,0*0,4</t>
  </si>
  <si>
    <t>183101113</t>
  </si>
  <si>
    <t>Hloubení jamek bez výměny půdy zeminy skupiny 1 až 4 obj přes 0,02 do 0,05 m3 v rovině a svahu do 1:5</t>
  </si>
  <si>
    <t>2029161893</t>
  </si>
  <si>
    <t>Hloubení jamek pro vysazování rostlin v zemině skupiny 1 až 4 bez výměny půdy v rovině nebo na svahu do 1:5, objemu přes 0,02 do 0,05 m3</t>
  </si>
  <si>
    <t>https://podminky.urs.cz/item/CS_URS_2024_02/183101113</t>
  </si>
  <si>
    <t>"hloubení jamek v záhoně s již připraveným substrátem</t>
  </si>
  <si>
    <t>280,0</t>
  </si>
  <si>
    <t>184102112</t>
  </si>
  <si>
    <t>Výsadba dřeviny s balem D přes 0,2 do 0,3 m do jamky se zalitím v rovině a svahu do 1:5</t>
  </si>
  <si>
    <t>1675032714</t>
  </si>
  <si>
    <t>Výsadba dřeviny s balem do předem vyhloubené jamky se zalitím v rovině nebo na svahu do 1:5, při průměru balu přes 200 do 300 mm</t>
  </si>
  <si>
    <t>https://podminky.urs.cz/item/CS_URS_2024_02/184102112</t>
  </si>
  <si>
    <t>"plošně vysazované dřeviny se zalitím! - 280 ks</t>
  </si>
  <si>
    <t>280</t>
  </si>
  <si>
    <t>184851411</t>
  </si>
  <si>
    <t>Zpětný řez netrnitých keřů po výsadbě v do 0,5 m</t>
  </si>
  <si>
    <t>-60771888</t>
  </si>
  <si>
    <t>Zpětný řez keřů po výsadbě netrnitých, výšky do 0,5 m</t>
  </si>
  <si>
    <t>https://podminky.urs.cz/item/CS_URS_2024_02/184851411</t>
  </si>
  <si>
    <t>"odborný povýsadbový řez</t>
  </si>
  <si>
    <t>-1119762959</t>
  </si>
  <si>
    <t>"20 l / keř; vodu poskytne Gymnázium</t>
  </si>
  <si>
    <t>0,02*280</t>
  </si>
  <si>
    <t>350943382</t>
  </si>
  <si>
    <t>18.109</t>
  </si>
  <si>
    <t>VÝSADBA TRVALEK A CIBULOVIN</t>
  </si>
  <si>
    <t>1790842725</t>
  </si>
  <si>
    <t>1848103.R</t>
  </si>
  <si>
    <t>Namíchání substrátu pro trvalky vč. jeho dopravy a rozprostření do záhonu v tl. vrstvy 300 mm</t>
  </si>
  <si>
    <t>-1808707091</t>
  </si>
  <si>
    <t>"do záhonů doplněna ornice (80%) obohacená vyzrálým kompostem (20%) o min. mocnosti 300 mm - plocha záhonu 59,9 m2</t>
  </si>
  <si>
    <t>59,9*0,3</t>
  </si>
  <si>
    <t>116161134</t>
  </si>
  <si>
    <t>408,0</t>
  </si>
  <si>
    <t>183211322</t>
  </si>
  <si>
    <t>Výsadba květin krytokořenných průměru kontejneru přes 80 do 120 mm</t>
  </si>
  <si>
    <t>-1487219929</t>
  </si>
  <si>
    <t>Výsadba květin do připravené půdy se zalitím do připravené půdy, se zalitím květin krytokořenných o průměru kontejneru přes 80 do 120 mm</t>
  </si>
  <si>
    <t>https://podminky.urs.cz/item/CS_URS_2024_02/183211322</t>
  </si>
  <si>
    <t>"výsadba trvalek se zalitím! - 408 ks</t>
  </si>
  <si>
    <t>408</t>
  </si>
  <si>
    <t>183211313</t>
  </si>
  <si>
    <t>Výsadba cibulí nebo hlíz</t>
  </si>
  <si>
    <t>-1159252353</t>
  </si>
  <si>
    <t>Výsadba květin do připravené půdy se zalitím do připravené půdy, se zalitím cibulí nebo hlíz</t>
  </si>
  <si>
    <t>https://podminky.urs.cz/item/CS_URS_2024_02/183211313</t>
  </si>
  <si>
    <t>"výsadba cibulovin se zalitím! - 1200 ks</t>
  </si>
  <si>
    <t>1200</t>
  </si>
  <si>
    <t>-1766364730</t>
  </si>
  <si>
    <t>"20 l / m2; vodu poskytne Gymnázium</t>
  </si>
  <si>
    <t>0,02*59,9</t>
  </si>
  <si>
    <t>-343827843</t>
  </si>
  <si>
    <t>18.110</t>
  </si>
  <si>
    <t xml:space="preserve">MULČOVÁNÍ </t>
  </si>
  <si>
    <t>184911421</t>
  </si>
  <si>
    <t>Mulčování rostlin kůrou tl do 0,1 m v rovině a svahu do 1:5</t>
  </si>
  <si>
    <t>-2107547951</t>
  </si>
  <si>
    <t>Mulčování vysazených rostlin mulčovací kůrou, tl. do 100 mm v rovině nebo na svahu do 1:5</t>
  </si>
  <si>
    <t>https://podminky.urs.cz/item/CS_URS_2024_02/184911421</t>
  </si>
  <si>
    <t>18.111</t>
  </si>
  <si>
    <t>ZALOŽENÍ INTENZIVNÍHO TRÁVNÍKU VÝSEVEM</t>
  </si>
  <si>
    <t>-1295020323</t>
  </si>
  <si>
    <t>"rozrušení utužené plochy po pojezdu těžkou technikou</t>
  </si>
  <si>
    <t>296,7</t>
  </si>
  <si>
    <t>181351103</t>
  </si>
  <si>
    <t>Rozprostření ornice tl vrstvy do 200 mm pl přes 100 do 500 m2 v rovině nebo ve svahu do 1:5 strojně</t>
  </si>
  <si>
    <t>35736582</t>
  </si>
  <si>
    <t>Rozprostření a urovnání ornice v rovině nebo ve svahu sklonu do 1:5 strojně při souvislé ploše přes 100 do 500 m2, tl. vrstvy do 200 mm</t>
  </si>
  <si>
    <t>https://podminky.urs.cz/item/CS_URS_2024_02/181351103</t>
  </si>
  <si>
    <t xml:space="preserve">"využita ornice z deponie; vrstva 200 mm; celkem 59,34 m3 ornice </t>
  </si>
  <si>
    <t>162251102</t>
  </si>
  <si>
    <t>Vodorovné přemístění přes 20 do 50 m výkopku/sypaniny z horniny třídy těžitelnosti I skupiny 1 až 3</t>
  </si>
  <si>
    <t>-917221006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</si>
  <si>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</si>
  <si>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https://podminky.urs.cz/item/CS_URS_2024_02/162251102</t>
  </si>
  <si>
    <t>"přemístění ornice ze staveništní deponie k rozprostření - celkem 59,34 m3</t>
  </si>
  <si>
    <t>296,7*0,2</t>
  </si>
  <si>
    <t>1099458508</t>
  </si>
  <si>
    <t>"nakládka ornice na staveništní deponie při přemístění k rozprostření - celkem 59,34 m3</t>
  </si>
  <si>
    <t>1813501.R</t>
  </si>
  <si>
    <t>Rozprostření jemného křemičitého písku FR. 0/2 mm tl vrstvy 50 mm v rovině nebo ve svahu do 1:5 a jeho zapravení do ornice strojně</t>
  </si>
  <si>
    <t>24219669</t>
  </si>
  <si>
    <t>"písčitá složka tl.vrstvy 5 cm</t>
  </si>
  <si>
    <t>153137796</t>
  </si>
  <si>
    <t xml:space="preserve">"jemné modelace v travnaté ploše; dořešní plynulých návazností na zpevněné povrchy </t>
  </si>
  <si>
    <t>63</t>
  </si>
  <si>
    <t>183403153</t>
  </si>
  <si>
    <t>Obdělání půdy hrabáním v rovině a svahu do 1:5</t>
  </si>
  <si>
    <t>322610811</t>
  </si>
  <si>
    <t>Obdělání půdy hrabáním v rovině nebo na svahu do 1:5</t>
  </si>
  <si>
    <t>https://podminky.urs.cz/item/CS_URS_2024_02/183403153</t>
  </si>
  <si>
    <t>183403161</t>
  </si>
  <si>
    <t>Obdělání půdy válením v rovině a svahu do 1:5</t>
  </si>
  <si>
    <t>-1964411767</t>
  </si>
  <si>
    <t>Obdělání půdy válením v rovině nebo na svahu do 1:5</t>
  </si>
  <si>
    <t>https://podminky.urs.cz/item/CS_URS_2024_02/183403161</t>
  </si>
  <si>
    <t>65</t>
  </si>
  <si>
    <t>181411131</t>
  </si>
  <si>
    <t>Založení parkového trávníku výsevem pl do 1000 m2 v rovině a ve svahu do 1:5</t>
  </si>
  <si>
    <t>306564761</t>
  </si>
  <si>
    <t>Založení trávníku na půdě předem připravené plochy do 1000 m2 výsevem včetně utažení parkového v rovině nebo na svahu do 1:5</t>
  </si>
  <si>
    <t>https://podminky.urs.cz/item/CS_URS_2024_02/181411131</t>
  </si>
  <si>
    <t>185802113</t>
  </si>
  <si>
    <t>Hnojení půdy umělým hnojivem na široko v rovině a svahu do 1:5</t>
  </si>
  <si>
    <t>-808124147</t>
  </si>
  <si>
    <t>Hnojení půdy nebo trávníku v rovině nebo na svahu do 1:5 umělým hnojivem na široko</t>
  </si>
  <si>
    <t>https://podminky.urs.cz/item/CS_URS_2024_02/185802113</t>
  </si>
  <si>
    <t>"trávník; cca 30 g/m2</t>
  </si>
  <si>
    <t>"vč. rozprostření nebo rozdělení hnojiva</t>
  </si>
  <si>
    <t>296,7*0,03*0,001</t>
  </si>
  <si>
    <t>67</t>
  </si>
  <si>
    <t>2116282967</t>
  </si>
  <si>
    <t>521119957</t>
  </si>
  <si>
    <t>"10 l / m2; vodu poskytne Gymnáziuum</t>
  </si>
  <si>
    <t>0,01*296,7</t>
  </si>
  <si>
    <t>69</t>
  </si>
  <si>
    <t>185804312</t>
  </si>
  <si>
    <t>Zalití rostlin vodou plocha přes 20 m2</t>
  </si>
  <si>
    <t>1294429227</t>
  </si>
  <si>
    <t>Zalití rostlin vodou plochy záhonů jednotlivě přes 20 m2</t>
  </si>
  <si>
    <t>https://podminky.urs.cz/item/CS_URS_2024_02/185804312</t>
  </si>
  <si>
    <t>998231311</t>
  </si>
  <si>
    <t>Přesun hmot pro sadovnické a krajinářské úpravy vodorovně do 5000 m</t>
  </si>
  <si>
    <t>-761168917</t>
  </si>
  <si>
    <t>Přesun hmot pro sadovnické a krajinářské úpravy strojně dopravní vzdálenost do 5000 m</t>
  </si>
  <si>
    <t>https://podminky.urs.cz/item/CS_URS_2024_02/998231311</t>
  </si>
  <si>
    <t>"manipulace s rostlinami, s dřevní hmotou, se štěpkou atp.  v rámci pozemku</t>
  </si>
  <si>
    <t>SPEC1</t>
  </si>
  <si>
    <t>VÝSADBOVÝ MATERIÁL</t>
  </si>
  <si>
    <t>401</t>
  </si>
  <si>
    <t>STROMY VE FORMĚ VÍCEKMENU: 4 ks</t>
  </si>
  <si>
    <t>71</t>
  </si>
  <si>
    <t>401001_AGi</t>
  </si>
  <si>
    <t xml:space="preserve">Acer ginnala </t>
  </si>
  <si>
    <t>-1195127289</t>
  </si>
  <si>
    <t>Poznámka k položce:_x000D_
v. 250-300 cm; bal; strom ve formě vícekmenu; min. 4 kmínky</t>
  </si>
  <si>
    <t>72</t>
  </si>
  <si>
    <t>401002_MGe</t>
  </si>
  <si>
    <t>Mespilus germanica</t>
  </si>
  <si>
    <t>-1139557836</t>
  </si>
  <si>
    <t>Poznámka k položce:_x000D_
v. 200-250 cm; bal; strom ve formě vícekmenu; min. 4 kmínky</t>
  </si>
  <si>
    <t>402</t>
  </si>
  <si>
    <t>SOLITÉRNÍ KEŘE VE FORMĚ VÍCEKMENU: 12 ks</t>
  </si>
  <si>
    <t>73</t>
  </si>
  <si>
    <t>402001_AB</t>
  </si>
  <si>
    <t>Amelanchier ”Ballerina”</t>
  </si>
  <si>
    <t>-72343179</t>
  </si>
  <si>
    <t>Poznámka k položce:_x000D_
v. 150-180 cm; bal; keř ve formě vícekmenu; min. 4 kmínky</t>
  </si>
  <si>
    <t>403</t>
  </si>
  <si>
    <t>PLOŠNĚ VYSAZOVANÉ DŘEVINY DO VÝŠKY 1,5 m: 280 ks</t>
  </si>
  <si>
    <t>74</t>
  </si>
  <si>
    <t>403001_LvuL</t>
  </si>
  <si>
    <t>Ligustrum vulgare "Lodense"</t>
  </si>
  <si>
    <t>469418534</t>
  </si>
  <si>
    <t>Poznámka k položce:_x000D_
v. 50-60 cm; keře v zápoji; podsadba</t>
  </si>
  <si>
    <t>75</t>
  </si>
  <si>
    <t>403002_PopRL</t>
  </si>
  <si>
    <t xml:space="preserve">Physocarpus opulifolius "Rasberry Lemonade" </t>
  </si>
  <si>
    <t>1527906551</t>
  </si>
  <si>
    <t>404</t>
  </si>
  <si>
    <t>TRVALKOVÉ VÝSADBY: 408 ks</t>
  </si>
  <si>
    <t>76</t>
  </si>
  <si>
    <t>404001_AR</t>
  </si>
  <si>
    <t>Anemone tomentosa 'Robustissima'</t>
  </si>
  <si>
    <t>275944085</t>
  </si>
  <si>
    <t>77</t>
  </si>
  <si>
    <t>404002_A</t>
  </si>
  <si>
    <t xml:space="preserve">Aster ageratoides 'Asran' </t>
  </si>
  <si>
    <t>-1438072441</t>
  </si>
  <si>
    <t>78</t>
  </si>
  <si>
    <t>404003_ber</t>
  </si>
  <si>
    <t>Bergenia 'Morgenröte'</t>
  </si>
  <si>
    <t>1463579783</t>
  </si>
  <si>
    <t>79</t>
  </si>
  <si>
    <t>404004_C</t>
  </si>
  <si>
    <t xml:space="preserve">Campanula latifolia var. macrantha ´Alba´ </t>
  </si>
  <si>
    <t>-1397752804</t>
  </si>
  <si>
    <t>80</t>
  </si>
  <si>
    <t>404005_D</t>
  </si>
  <si>
    <t>Dryopteris filix-mas</t>
  </si>
  <si>
    <t>-1921610565</t>
  </si>
  <si>
    <t>81</t>
  </si>
  <si>
    <t>404006_eu</t>
  </si>
  <si>
    <t xml:space="preserve">Euphorbia amygdaloides `Purpurea'  </t>
  </si>
  <si>
    <t>-1662788412</t>
  </si>
  <si>
    <t>82</t>
  </si>
  <si>
    <t>404007_ger</t>
  </si>
  <si>
    <t xml:space="preserve">Geranium macrorrhizum 'Bevan' </t>
  </si>
  <si>
    <t>2074255047</t>
  </si>
  <si>
    <t>405</t>
  </si>
  <si>
    <t>CIBULOVINY: 1200 ks</t>
  </si>
  <si>
    <t>83</t>
  </si>
  <si>
    <t>405001</t>
  </si>
  <si>
    <t>Anemone blanda ´Blue Shade'</t>
  </si>
  <si>
    <t>-920512384</t>
  </si>
  <si>
    <t xml:space="preserve">Euphorbia amygdaloides `Purpurea` </t>
  </si>
  <si>
    <t>Poznámka k položce:_x000D_
sázet po 5-ti ks</t>
  </si>
  <si>
    <t>84</t>
  </si>
  <si>
    <t>405002</t>
  </si>
  <si>
    <t>Anemone blanda ‘White Splendour’</t>
  </si>
  <si>
    <t>-1264994098</t>
  </si>
  <si>
    <t>85</t>
  </si>
  <si>
    <t>405003</t>
  </si>
  <si>
    <t>Chianodoxa luciliae</t>
  </si>
  <si>
    <t>-741344191</t>
  </si>
  <si>
    <t>86</t>
  </si>
  <si>
    <t>405004</t>
  </si>
  <si>
    <t>Muscari azureum</t>
  </si>
  <si>
    <t>-2129019834</t>
  </si>
  <si>
    <t>87</t>
  </si>
  <si>
    <t>405005</t>
  </si>
  <si>
    <t>Narcissus 'Jetfire'</t>
  </si>
  <si>
    <t>171879274</t>
  </si>
  <si>
    <t>SPEC2</t>
  </si>
  <si>
    <t>POMOCNÝ MATERIÁL</t>
  </si>
  <si>
    <t>88</t>
  </si>
  <si>
    <t>181001.M</t>
  </si>
  <si>
    <t>Štěpka z listnatých stromů, jemně drcená, výběrová štěpka / alt. borka – mulč k dřevinám</t>
  </si>
  <si>
    <t>-115041016</t>
  </si>
  <si>
    <t>Poznámka k položce:_x000D_
vrstva min. 100 mm k dřevinám</t>
  </si>
  <si>
    <t>89</t>
  </si>
  <si>
    <t>181002.M</t>
  </si>
  <si>
    <t>Jemně drcená kompostovaná borka (označení pro trvalky/růže) – mulč k trvalkám</t>
  </si>
  <si>
    <t>1117669984</t>
  </si>
  <si>
    <t>Poznámka k položce:_x000D_
vrstva 50 mm k trvalkám</t>
  </si>
  <si>
    <t>59,9*0,05</t>
  </si>
  <si>
    <t>90</t>
  </si>
  <si>
    <t>181003.M</t>
  </si>
  <si>
    <t>Podzemní kotvení stromů – set</t>
  </si>
  <si>
    <t>250020132</t>
  </si>
  <si>
    <t>Poznámka k položce:_x000D_
kotvení stromů za bal</t>
  </si>
  <si>
    <t>91</t>
  </si>
  <si>
    <t>181004.M</t>
  </si>
  <si>
    <t>Dřevěné kůly d=60 mm, dl.1500 mm</t>
  </si>
  <si>
    <t>-407128948</t>
  </si>
  <si>
    <t>"kotvení vícekmenných solitérních dřevin - 12 ks</t>
  </si>
  <si>
    <t>92</t>
  </si>
  <si>
    <t>181005.M</t>
  </si>
  <si>
    <t>Pomocný materiál ke kotvení (úvazky)</t>
  </si>
  <si>
    <t>1653415914</t>
  </si>
  <si>
    <t>93</t>
  </si>
  <si>
    <t>181006.M</t>
  </si>
  <si>
    <t>Ocelový obrubník s ocel trny 100/5 mm pro ukotvení do betonových patek / do terénu</t>
  </si>
  <si>
    <t>-541442047</t>
  </si>
  <si>
    <t>Poznámka k položce:_x000D_
výška obrubníku cca 100 mm; tl. 5 mm; pomocí navařených roxorů kotven do terénu / betonových patek tak, aby byla zajištěna potřebná tuhost okrajů</t>
  </si>
  <si>
    <t>94</t>
  </si>
  <si>
    <t>181007.M</t>
  </si>
  <si>
    <t>Ochranná stromová mříž vč. instalačního ocelového rámu a betonového kotvení</t>
  </si>
  <si>
    <t>-151872178</t>
  </si>
  <si>
    <t>Poznámka k položce:_x000D_
průměr cca 1200 mm; barva RAL 7022</t>
  </si>
  <si>
    <t>95</t>
  </si>
  <si>
    <t>181008.M</t>
  </si>
  <si>
    <t>Travní osivo: hřišťová /sportovní travní směs odolná vůči sešlapu</t>
  </si>
  <si>
    <t>625485110</t>
  </si>
  <si>
    <t>"dávkování 30 g/m2</t>
  </si>
  <si>
    <t>296,7*0,03</t>
  </si>
  <si>
    <t>96</t>
  </si>
  <si>
    <t>181009.M</t>
  </si>
  <si>
    <t>Hnojivo Osmocote</t>
  </si>
  <si>
    <t>1704001922</t>
  </si>
  <si>
    <t>"ke stromům a vícekmenům 50 g/kus</t>
  </si>
  <si>
    <t>16,0*0,05</t>
  </si>
  <si>
    <t>181010.M</t>
  </si>
  <si>
    <t>Trávníkové hnojivo (typ Basacote)</t>
  </si>
  <si>
    <t>1110727487</t>
  </si>
  <si>
    <t>98</t>
  </si>
  <si>
    <t>181011.M</t>
  </si>
  <si>
    <t>Jemný křemičitý písek</t>
  </si>
  <si>
    <t>1517879744</t>
  </si>
  <si>
    <t xml:space="preserve">"zapraven do ornice ve vrstvě 5 cm; součást výsevního souvrství pro trávník </t>
  </si>
  <si>
    <t>296,7*0,05</t>
  </si>
  <si>
    <t>99</t>
  </si>
  <si>
    <t>181012.M</t>
  </si>
  <si>
    <t>HDK fr. 16/63 mm do strukturálního substrátu</t>
  </si>
  <si>
    <t>-1238256169</t>
  </si>
  <si>
    <t>"70 % strukturního substrátu pro stromy a soliterní vícekmeny</t>
  </si>
  <si>
    <t>(3,2*0,7*4)+(0,384*0,7*12)</t>
  </si>
  <si>
    <t>100</t>
  </si>
  <si>
    <t>181013.M</t>
  </si>
  <si>
    <t>Vyzrálý kompost</t>
  </si>
  <si>
    <t>857716255</t>
  </si>
  <si>
    <t>"10% do strukturního substrátu pro stromy a soliterní keře; 20 % do substrátu pro nízké keře a 10% do substrátu pro trvalky</t>
  </si>
  <si>
    <t>(3,2*0,1*4)+(0,384*0,1*12)+(37,2*0,2)+(17,97*0,1)</t>
  </si>
  <si>
    <t>101</t>
  </si>
  <si>
    <t>181014.M</t>
  </si>
  <si>
    <t>Biouhel do strukturálního a výsadbového substrátu o vel. zrn 2-20 mm</t>
  </si>
  <si>
    <t>-710195597</t>
  </si>
  <si>
    <t>"10% do strukturního substrátu pro stromy a keře a 10% do substrátu pro trvalky</t>
  </si>
  <si>
    <t>(3,2*0,1*4)+(0,384*0,1*12)+(17,97*0,1)</t>
  </si>
  <si>
    <t>102</t>
  </si>
  <si>
    <t>181015.M</t>
  </si>
  <si>
    <t>Ornice</t>
  </si>
  <si>
    <t>-515631980</t>
  </si>
  <si>
    <t>"POLOŽKU NEOCEŇOVAT!!</t>
  </si>
  <si>
    <t>"VYUŽITA ORNICE STRŽENÁ NA POZEMKU!!</t>
  </si>
  <si>
    <t>"10% do struktur. substrátu pro stromy a solit. keře; 80 % do subs. pro nízké keře a 80% do subs. pro trvalky; cca vrstva 200 mm na plochu trávníku</t>
  </si>
  <si>
    <t>(3,2*0,1*4)+(0,384*0,1*12)+(37,2*0,8)+(17,97*0,8)+(296,7*0,2)</t>
  </si>
  <si>
    <t>"přebytečná ornice s předpokladem využití pro hrubou modelaci terénu před položením vegetačních souvrství (substrátů)"</t>
  </si>
  <si>
    <t>121,695-105,217</t>
  </si>
  <si>
    <t>601 - Následná péče o vysazenou zeleň - 3 roky</t>
  </si>
  <si>
    <t>HSV - HSV</t>
  </si>
  <si>
    <t xml:space="preserve">    18.2 - Rozvojová péče po dobu 3 let</t>
  </si>
  <si>
    <t xml:space="preserve">      18.201 - STÁVAJÍCÍ VZROSTLÉ STROMY</t>
  </si>
  <si>
    <t xml:space="preserve">      18.202 - STROMY VE FORMĚ VÍCEKMENU</t>
  </si>
  <si>
    <t xml:space="preserve">      18.203 - SOLITÉRNÍ KEŘE VE FORMĚ VÍCEKMENU</t>
  </si>
  <si>
    <t xml:space="preserve">      18.204 - ZÁHONY KEŘŮ A TRVALEK</t>
  </si>
  <si>
    <t xml:space="preserve">      18.205 - TRAVNATÁ PLOCHA</t>
  </si>
  <si>
    <t>18.2</t>
  </si>
  <si>
    <t>Rozvojová péče po dobu 3 let</t>
  </si>
  <si>
    <t>18.201</t>
  </si>
  <si>
    <t>STÁVAJÍCÍ VZROSTLÉ STROMY</t>
  </si>
  <si>
    <t>1848130.R</t>
  </si>
  <si>
    <t>Kontrola a posouzení zdravotního stavu stávajících vzrostlých stromů certifikovaným arboristou</t>
  </si>
  <si>
    <t>2051457342</t>
  </si>
  <si>
    <t>"realizace 1x/rok</t>
  </si>
  <si>
    <t>"stávající vzrostlý dub a jinan</t>
  </si>
  <si>
    <t>18.202</t>
  </si>
  <si>
    <t>STROMY VE FORMĚ VÍCEKMENU</t>
  </si>
  <si>
    <t>1046025516</t>
  </si>
  <si>
    <t>"realizace 1x/3 roky</t>
  </si>
  <si>
    <t>"odborný výchovný řez, obvodové zakrácení výhonů a terminálu vyloučeno!</t>
  </si>
  <si>
    <t>4*1</t>
  </si>
  <si>
    <t>991687076</t>
  </si>
  <si>
    <t>"realizace 12x/rok</t>
  </si>
  <si>
    <t>"100 l / strom</t>
  </si>
  <si>
    <t>(4*0,1*12)*3</t>
  </si>
  <si>
    <t>-2006203551</t>
  </si>
  <si>
    <t>185851129</t>
  </si>
  <si>
    <t>Příplatek k dovozu vody pro zálivku rostlin do 1000 m ZKD 1000 m</t>
  </si>
  <si>
    <t>496208787</t>
  </si>
  <si>
    <t>Dovoz vody pro zálivku rostlin Příplatek k ceně za každých dalších i započatých 1000 m</t>
  </si>
  <si>
    <t>https://podminky.urs.cz/item/CS_URS_2024_02/185851129</t>
  </si>
  <si>
    <t>"předpoklad dovozu vody ze vzdálenosti 5 km</t>
  </si>
  <si>
    <t>14,4*4</t>
  </si>
  <si>
    <t>1578617311</t>
  </si>
  <si>
    <t>-2008500030</t>
  </si>
  <si>
    <t>"bude naceněno na základě skutečnosti v rámci méně / více prací</t>
  </si>
  <si>
    <t>18.203</t>
  </si>
  <si>
    <t>SOLITÉRNÍ KEŘE VE FORMĚ VÍCEKMENU</t>
  </si>
  <si>
    <t>1648086698</t>
  </si>
  <si>
    <t>12*1</t>
  </si>
  <si>
    <t>961082559</t>
  </si>
  <si>
    <t>"50 l / solitérní keř</t>
  </si>
  <si>
    <t>(12*0,05*12)*3</t>
  </si>
  <si>
    <t>-476277307</t>
  </si>
  <si>
    <t>1621766732</t>
  </si>
  <si>
    <t>21,6*4</t>
  </si>
  <si>
    <t>836354991</t>
  </si>
  <si>
    <t>184215152</t>
  </si>
  <si>
    <t>Odstranění ukotvení kmene dřevin jedním kůlem D do 0,1 m dl přes 1 do 2 m</t>
  </si>
  <si>
    <t>-7426197</t>
  </si>
  <si>
    <t>Odstranění ukotvení dřeviny kůly jedním kůlem, délky přes 1 do 2 m</t>
  </si>
  <si>
    <t>https://podminky.urs.cz/item/CS_URS_2024_02/184215152</t>
  </si>
  <si>
    <t>-104130357</t>
  </si>
  <si>
    <t>"skládka bioodpadu, bude naceněno na základě skutečnosti v rámci méně / více prací</t>
  </si>
  <si>
    <t>0,5</t>
  </si>
  <si>
    <t>18.204</t>
  </si>
  <si>
    <t>ZÁHONY KEŘŮ A TRVALEK</t>
  </si>
  <si>
    <t>111111112</t>
  </si>
  <si>
    <t>Pletí záhonu vytrháváním při slabém zaplevelení v zemině lehce obdělávatelné</t>
  </si>
  <si>
    <t>ar</t>
  </si>
  <si>
    <t>1358654741</t>
  </si>
  <si>
    <t>Pletí záhonu vytrháváním při slabém zaplevelení, v zemině obdělávatelné lehce</t>
  </si>
  <si>
    <t>https://podminky.urs.cz/item/CS_URS_2024_02/111111112</t>
  </si>
  <si>
    <t>"realizace 8x/rok</t>
  </si>
  <si>
    <t>3*(152,9/100)*8</t>
  </si>
  <si>
    <t>184806151</t>
  </si>
  <si>
    <t>Řez keřů netrnitých průklestem D koruny do 1,5 m</t>
  </si>
  <si>
    <t>-1374061468</t>
  </si>
  <si>
    <t>Řez stromů, keřů nebo růží průklestem keřů netrnitých, o průměru koruny do 1,5 m</t>
  </si>
  <si>
    <t>https://podminky.urs.cz/item/CS_URS_2024_02/184806151</t>
  </si>
  <si>
    <t>185804252</t>
  </si>
  <si>
    <t>Odstranění odkvetlých a odumřelých částí trvalek s odklizením odpadu do 20 km</t>
  </si>
  <si>
    <t>-593677231</t>
  </si>
  <si>
    <t>Odstranění odkvetlých a odumřelých částí rostlin ze záhonů trvalek</t>
  </si>
  <si>
    <t>https://podminky.urs.cz/item/CS_URS_2024_02/185804252</t>
  </si>
  <si>
    <t>59,9*3</t>
  </si>
  <si>
    <t>1676401021</t>
  </si>
  <si>
    <t>"hnojit pouze keře, trvalky nehnojit!!!!</t>
  </si>
  <si>
    <t>"hnojivo Osmocote cca 50 g/m2</t>
  </si>
  <si>
    <t>93,0*0,05*0,001</t>
  </si>
  <si>
    <t>-1234221868</t>
  </si>
  <si>
    <t>"20 l / m2</t>
  </si>
  <si>
    <t>(93,0+59,9)*0,02*12*3</t>
  </si>
  <si>
    <t>107487002</t>
  </si>
  <si>
    <t>-2023807607</t>
  </si>
  <si>
    <t>110,088*4</t>
  </si>
  <si>
    <t>346069027</t>
  </si>
  <si>
    <t>2116837526</t>
  </si>
  <si>
    <t>1901005.R</t>
  </si>
  <si>
    <t xml:space="preserve">Poplatek za uložení plevele a zbytků bylin na skládku (skládkovné) </t>
  </si>
  <si>
    <t>529350529</t>
  </si>
  <si>
    <t>"realizace 1x/ rok</t>
  </si>
  <si>
    <t>18.205</t>
  </si>
  <si>
    <t>TRAVNATÁ PLOCHA</t>
  </si>
  <si>
    <t>111151121</t>
  </si>
  <si>
    <t>Pokosení trávníku parkového pl do 1000 m2 s odvozem do 20 km v rovině a svahu do 1:5</t>
  </si>
  <si>
    <t>1032301536</t>
  </si>
  <si>
    <t>Pokosení trávníku při souvislé ploše do 1000 m2 parkového v rovině nebo svahu do 1:5</t>
  </si>
  <si>
    <t>https://podminky.urs.cz/item/CS_URS_2024_02/111151121</t>
  </si>
  <si>
    <t>"přizpůsobeno aktuální potřebě; ideální výška trávníku 5 cm</t>
  </si>
  <si>
    <t>-959509026</t>
  </si>
  <si>
    <t>"hnojivo trávníkové cca 30 g/m2</t>
  </si>
  <si>
    <t>-552411071</t>
  </si>
  <si>
    <t>"10 l / m2</t>
  </si>
  <si>
    <t>296,7*0,01*12*3</t>
  </si>
  <si>
    <t>618241042</t>
  </si>
  <si>
    <t>1929812093</t>
  </si>
  <si>
    <t>106,812*4</t>
  </si>
  <si>
    <t>1901004.R</t>
  </si>
  <si>
    <t xml:space="preserve">Poplatek za uložení posekané travní hmoty na skládku (skládkovné) </t>
  </si>
  <si>
    <t>1661885372</t>
  </si>
  <si>
    <t>(296,7*0,01)*12*3</t>
  </si>
  <si>
    <t>-81646600</t>
  </si>
  <si>
    <t>-571825324</t>
  </si>
  <si>
    <t>-1950140145</t>
  </si>
  <si>
    <t>-118680501</t>
  </si>
  <si>
    <t>"stromy a vícekmeny - 50 g/kus</t>
  </si>
  <si>
    <t>"keře - 50 g/m2</t>
  </si>
  <si>
    <t>93,0*0,05</t>
  </si>
  <si>
    <t>-1913993581</t>
  </si>
  <si>
    <t>007 -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</si>
  <si>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</si>
  <si>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</si>
  <si>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</si>
  <si>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</si>
  <si>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</si>
  <si>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</si>
  <si>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VRN8 - Přesun stavebních kapacit</t>
  </si>
  <si>
    <t>VRN</t>
  </si>
  <si>
    <t>Vedlejší rozpočtové náklady</t>
  </si>
  <si>
    <t>VRN1</t>
  </si>
  <si>
    <t>Průzkumné, geodetické a projektové práce</t>
  </si>
  <si>
    <t>012203000</t>
  </si>
  <si>
    <t>Zeměměřičské práce před výstavbou</t>
  </si>
  <si>
    <t>1024</t>
  </si>
  <si>
    <t>-1457178501</t>
  </si>
  <si>
    <t>https://podminky.urs.cz/item/CS_URS_2024_02/012203000</t>
  </si>
  <si>
    <t>"vytýčení stavebních objektů a konstrukcí</t>
  </si>
  <si>
    <t>012303000</t>
  </si>
  <si>
    <t>Zeměměřičské práce při provádění stavby</t>
  </si>
  <si>
    <t>1236236004</t>
  </si>
  <si>
    <t>https://podminky.urs.cz/item/CS_URS_2024_02/012303000</t>
  </si>
  <si>
    <t>Poznámka k položce:_x000D_
- geodetické zaměření skutečného provedení stavby_x000D_
- součástí je vyhotovení geometrického plánu</t>
  </si>
  <si>
    <t>013294000</t>
  </si>
  <si>
    <t>Ostatní dokumentace stavby</t>
  </si>
  <si>
    <t>-1908020966</t>
  </si>
  <si>
    <t>https://podminky.urs.cz/item/CS_URS_2024_02/013294000</t>
  </si>
  <si>
    <t>Poznámka k položce:_x000D_
Výrobní (dodavatelská a dílenská) dokumentace pro drobné stavby:_x000D_
1) SO.01 PŘÍSTŘEŠEK NA KOLA_x000D_
2) SO.02 ZÁBRADLÍ_x000D_
3) SO.03 DŘEVĚNÉ STUPNĚ NA SEZENÍ_x000D_
4) SO.04 – STŮL A SEDÁTKA_x000D_
5) SO.05 – PŮLKRUHOVÁ LAVICE</t>
  </si>
  <si>
    <t>VRN3</t>
  </si>
  <si>
    <t>Zařízení staveniště</t>
  </si>
  <si>
    <t>030001000</t>
  </si>
  <si>
    <t>312973280</t>
  </si>
  <si>
    <t>https://podminky.urs.cz/item/CS_URS_2024_02/030001000</t>
  </si>
  <si>
    <t>Poznámka k položce:_x000D_
ZŘÍZENÍ, PROVOZ, DEMONTÁŽ ZS_x000D_
- projednání, zřízení ploch ZS, jejich napojení na sítě, provoz, údržba, příp. přesuny a likvidace, uvedení ploch ZS do původního, resp. dohodnutého stavu_x000D_
- zahrnuje veškeré zázemí zhotovitele k vypracování díla, vč. např. ostrahy staveniště a vybavení dle ZOV a předpokládaného trvání stavby_x000D_
- potřebné zdroje vody a energie budou odebírány z objektu gymnazia po zajištění provizorních přípojek včetně měření_x000D_
- předpoklad trvání stavby v délce 3-4 měsíce</t>
  </si>
  <si>
    <t>034503000</t>
  </si>
  <si>
    <t>Informační tabule na staveništi</t>
  </si>
  <si>
    <t>-1464433593</t>
  </si>
  <si>
    <t>https://podminky.urs.cz/item/CS_URS_2024_02/034503000</t>
  </si>
  <si>
    <t>Poznámka k položce:_x000D_
označení stavby dle BOZP</t>
  </si>
  <si>
    <t>035002000</t>
  </si>
  <si>
    <t>Pronájem ploch, objektů</t>
  </si>
  <si>
    <t>-2137662305</t>
  </si>
  <si>
    <t>https://podminky.urs.cz/item/CS_URS_2024_02/035002000</t>
  </si>
  <si>
    <t>Poznámka k položce:_x000D_
- pronájmy dočasných záborů a plochy centrálního ZS</t>
  </si>
  <si>
    <t>VRN4</t>
  </si>
  <si>
    <t>Inženýrská činnost</t>
  </si>
  <si>
    <t>041414000</t>
  </si>
  <si>
    <t>Plán BOZP</t>
  </si>
  <si>
    <t>1992287506</t>
  </si>
  <si>
    <t>https://podminky.urs.cz/item/CS_URS_2024_02/041414000</t>
  </si>
  <si>
    <t>045002000</t>
  </si>
  <si>
    <t>Kompletační a koordinační činnost</t>
  </si>
  <si>
    <t>-149125703</t>
  </si>
  <si>
    <t>https://podminky.urs.cz/item/CS_URS_2024_02/045002000</t>
  </si>
  <si>
    <t>0491001.R</t>
  </si>
  <si>
    <t>Přípravné a dokončovací práce, projednání + povolení záborů</t>
  </si>
  <si>
    <t>485859039</t>
  </si>
  <si>
    <t>Poznámka k položce:_x000D_
Součástí je:_x000D_
- před zahájením stavby žádost na příslušný silniční správní úřad o vydání povolení zvláštního užívání komunikace</t>
  </si>
  <si>
    <t>VRN6</t>
  </si>
  <si>
    <t>Územní vlivy</t>
  </si>
  <si>
    <t>065002000</t>
  </si>
  <si>
    <t>Mimostaveništní doprava materiálů, výrobků a strojů</t>
  </si>
  <si>
    <t>1112983075</t>
  </si>
  <si>
    <t>https://podminky.urs.cz/item/CS_URS_2024_02/065002000</t>
  </si>
  <si>
    <t>VRN7</t>
  </si>
  <si>
    <t>Provozní vlivy</t>
  </si>
  <si>
    <t>071103000</t>
  </si>
  <si>
    <t>Provoz investora</t>
  </si>
  <si>
    <t>1009299776</t>
  </si>
  <si>
    <t>https://podminky.urs.cz/item/CS_URS_2024_02/071103000</t>
  </si>
  <si>
    <t>072103000</t>
  </si>
  <si>
    <t>Silniční provoz - projednání DIO a zajištění DIR</t>
  </si>
  <si>
    <t>-956016376</t>
  </si>
  <si>
    <t>https://podminky.urs.cz/item/CS_URS_2024_02/072103000</t>
  </si>
  <si>
    <t>Poznámka k položce:_x000D_
Součástí jsou:_x000D_
- projekt DIO dle podrobnosti projektu _x000D_
- DIR - montáž, demontáž, nájemné a údržba_x000D_
- předpokládaná doba výstavby - 4 měsíce_x000D_
- projednání DIO na příslušném dopravním inspektorátu Policie ČR_x000D_
_x000D_
Dočasné dopravní značení je záležitostí dodavatele stavby dle postupu realizace.</t>
  </si>
  <si>
    <t>"výjezd vozidel ze stavby</t>
  </si>
  <si>
    <t>0722001.R</t>
  </si>
  <si>
    <t>Čištění přilehlé komunikace po dobu provádění stavebních prací</t>
  </si>
  <si>
    <t>-278223078</t>
  </si>
  <si>
    <t>VRN8</t>
  </si>
  <si>
    <t>Přesun stavebních kapacit</t>
  </si>
  <si>
    <t>081103000</t>
  </si>
  <si>
    <t>Denní doprava pracovníků na pracoviště</t>
  </si>
  <si>
    <t>1099142989</t>
  </si>
  <si>
    <t>https://podminky.urs.cz/item/CS_URS_2024_02/081103000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</si>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</sst>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22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podminky.urs.cz/item/CS_URS_2024_02/741372831.1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22151101" TargetMode="External"/><Relationship Id="rId18" Type="http://schemas.openxmlformats.org/officeDocument/2006/relationships/hyperlink" Target="https://podminky.urs.cz/item/CS_URS_2024_02/162751117" TargetMode="External"/><Relationship Id="rId26" Type="http://schemas.openxmlformats.org/officeDocument/2006/relationships/hyperlink" Target="https://podminky.urs.cz/item/CS_URS_2024_02/184852321" TargetMode="External"/><Relationship Id="rId39" Type="http://schemas.openxmlformats.org/officeDocument/2006/relationships/hyperlink" Target="https://podminky.urs.cz/item/CS_URS_2024_02/183101113" TargetMode="External"/><Relationship Id="rId21" Type="http://schemas.openxmlformats.org/officeDocument/2006/relationships/hyperlink" Target="https://podminky.urs.cz/item/CS_URS_2024_02/171201231" TargetMode="External"/><Relationship Id="rId34" Type="http://schemas.openxmlformats.org/officeDocument/2006/relationships/hyperlink" Target="https://podminky.urs.cz/item/CS_URS_2024_02/183101113" TargetMode="External"/><Relationship Id="rId42" Type="http://schemas.openxmlformats.org/officeDocument/2006/relationships/hyperlink" Target="https://podminky.urs.cz/item/CS_URS_2024_02/185851121" TargetMode="External"/><Relationship Id="rId47" Type="http://schemas.openxmlformats.org/officeDocument/2006/relationships/hyperlink" Target="https://podminky.urs.cz/item/CS_URS_2024_02/167151101" TargetMode="External"/><Relationship Id="rId50" Type="http://schemas.openxmlformats.org/officeDocument/2006/relationships/hyperlink" Target="https://podminky.urs.cz/item/CS_URS_2024_02/183403161" TargetMode="External"/><Relationship Id="rId55" Type="http://schemas.openxmlformats.org/officeDocument/2006/relationships/hyperlink" Target="https://podminky.urs.cz/item/CS_URS_2024_02/185804312" TargetMode="External"/><Relationship Id="rId7" Type="http://schemas.openxmlformats.org/officeDocument/2006/relationships/hyperlink" Target="https://podminky.urs.cz/item/CS_URS_2024_02/119005153" TargetMode="External"/><Relationship Id="rId12" Type="http://schemas.openxmlformats.org/officeDocument/2006/relationships/hyperlink" Target="https://podminky.urs.cz/item/CS_URS_2024_02/183117432" TargetMode="External"/><Relationship Id="rId17" Type="http://schemas.openxmlformats.org/officeDocument/2006/relationships/hyperlink" Target="https://podminky.urs.cz/item/CS_URS_2024_02/162551108" TargetMode="External"/><Relationship Id="rId25" Type="http://schemas.openxmlformats.org/officeDocument/2006/relationships/hyperlink" Target="https://podminky.urs.cz/item/CS_URS_2024_02/184215231" TargetMode="External"/><Relationship Id="rId33" Type="http://schemas.openxmlformats.org/officeDocument/2006/relationships/hyperlink" Target="https://podminky.urs.cz/item/CS_URS_2024_02/183402121" TargetMode="External"/><Relationship Id="rId38" Type="http://schemas.openxmlformats.org/officeDocument/2006/relationships/hyperlink" Target="https://podminky.urs.cz/item/CS_URS_2024_02/183402121" TargetMode="External"/><Relationship Id="rId46" Type="http://schemas.openxmlformats.org/officeDocument/2006/relationships/hyperlink" Target="https://podminky.urs.cz/item/CS_URS_2024_02/162251102" TargetMode="External"/><Relationship Id="rId2" Type="http://schemas.openxmlformats.org/officeDocument/2006/relationships/hyperlink" Target="https://podminky.urs.cz/item/CS_URS_2024_02/184818234" TargetMode="External"/><Relationship Id="rId16" Type="http://schemas.openxmlformats.org/officeDocument/2006/relationships/hyperlink" Target="https://podminky.urs.cz/item/CS_URS_2024_02/183101324" TargetMode="External"/><Relationship Id="rId20" Type="http://schemas.openxmlformats.org/officeDocument/2006/relationships/hyperlink" Target="https://podminky.urs.cz/item/CS_URS_2024_02/167151101" TargetMode="External"/><Relationship Id="rId29" Type="http://schemas.openxmlformats.org/officeDocument/2006/relationships/hyperlink" Target="https://podminky.urs.cz/item/CS_URS_2024_02/184215112" TargetMode="External"/><Relationship Id="rId41" Type="http://schemas.openxmlformats.org/officeDocument/2006/relationships/hyperlink" Target="https://podminky.urs.cz/item/CS_URS_2024_02/183211313" TargetMode="External"/><Relationship Id="rId54" Type="http://schemas.openxmlformats.org/officeDocument/2006/relationships/hyperlink" Target="https://podminky.urs.cz/item/CS_URS_2024_02/185851121" TargetMode="External"/><Relationship Id="rId1" Type="http://schemas.openxmlformats.org/officeDocument/2006/relationships/hyperlink" Target="https://podminky.urs.cz/item/CS_URS_2024_02/184818233" TargetMode="External"/><Relationship Id="rId6" Type="http://schemas.openxmlformats.org/officeDocument/2006/relationships/hyperlink" Target="https://podminky.urs.cz/item/CS_URS_2024_02/119005133" TargetMode="External"/><Relationship Id="rId11" Type="http://schemas.openxmlformats.org/officeDocument/2006/relationships/hyperlink" Target="https://podminky.urs.cz/item/CS_URS_2024_02/121151113" TargetMode="External"/><Relationship Id="rId24" Type="http://schemas.openxmlformats.org/officeDocument/2006/relationships/hyperlink" Target="https://podminky.urs.cz/item/CS_URS_2024_02/919791013" TargetMode="External"/><Relationship Id="rId32" Type="http://schemas.openxmlformats.org/officeDocument/2006/relationships/hyperlink" Target="https://podminky.urs.cz/item/CS_URS_2024_02/183205111" TargetMode="External"/><Relationship Id="rId37" Type="http://schemas.openxmlformats.org/officeDocument/2006/relationships/hyperlink" Target="https://podminky.urs.cz/item/CS_URS_2024_02/185851121" TargetMode="External"/><Relationship Id="rId40" Type="http://schemas.openxmlformats.org/officeDocument/2006/relationships/hyperlink" Target="https://podminky.urs.cz/item/CS_URS_2024_02/183211322" TargetMode="External"/><Relationship Id="rId45" Type="http://schemas.openxmlformats.org/officeDocument/2006/relationships/hyperlink" Target="https://podminky.urs.cz/item/CS_URS_2024_02/181351103" TargetMode="External"/><Relationship Id="rId53" Type="http://schemas.openxmlformats.org/officeDocument/2006/relationships/hyperlink" Target="https://podminky.urs.cz/item/CS_URS_2024_02/183403161" TargetMode="External"/><Relationship Id="rId5" Type="http://schemas.openxmlformats.org/officeDocument/2006/relationships/hyperlink" Target="https://podminky.urs.cz/item/CS_URS_2024_02/162301981" TargetMode="External"/><Relationship Id="rId15" Type="http://schemas.openxmlformats.org/officeDocument/2006/relationships/hyperlink" Target="https://podminky.urs.cz/item/CS_URS_2024_02/183101315" TargetMode="External"/><Relationship Id="rId23" Type="http://schemas.openxmlformats.org/officeDocument/2006/relationships/hyperlink" Target="https://podminky.urs.cz/item/CS_URS_2024_02/184102115" TargetMode="External"/><Relationship Id="rId28" Type="http://schemas.openxmlformats.org/officeDocument/2006/relationships/hyperlink" Target="https://podminky.urs.cz/item/CS_URS_2024_02/184102114" TargetMode="External"/><Relationship Id="rId36" Type="http://schemas.openxmlformats.org/officeDocument/2006/relationships/hyperlink" Target="https://podminky.urs.cz/item/CS_URS_2024_02/184851411" TargetMode="External"/><Relationship Id="rId49" Type="http://schemas.openxmlformats.org/officeDocument/2006/relationships/hyperlink" Target="https://podminky.urs.cz/item/CS_URS_2024_02/183403153" TargetMode="External"/><Relationship Id="rId57" Type="http://schemas.openxmlformats.org/officeDocument/2006/relationships/drawing" Target="../drawings/drawing11.xml"/><Relationship Id="rId10" Type="http://schemas.openxmlformats.org/officeDocument/2006/relationships/hyperlink" Target="https://podminky.urs.cz/item/CS_URS_2024_02/162702119" TargetMode="External"/><Relationship Id="rId19" Type="http://schemas.openxmlformats.org/officeDocument/2006/relationships/hyperlink" Target="https://podminky.urs.cz/item/CS_URS_2024_02/162751119" TargetMode="External"/><Relationship Id="rId31" Type="http://schemas.openxmlformats.org/officeDocument/2006/relationships/hyperlink" Target="https://podminky.urs.cz/item/CS_URS_2024_02/185851121" TargetMode="External"/><Relationship Id="rId44" Type="http://schemas.openxmlformats.org/officeDocument/2006/relationships/hyperlink" Target="https://podminky.urs.cz/item/CS_URS_2024_02/183402121" TargetMode="External"/><Relationship Id="rId52" Type="http://schemas.openxmlformats.org/officeDocument/2006/relationships/hyperlink" Target="https://podminky.urs.cz/item/CS_URS_2024_02/185802113" TargetMode="External"/><Relationship Id="rId4" Type="http://schemas.openxmlformats.org/officeDocument/2006/relationships/hyperlink" Target="https://podminky.urs.cz/item/CS_URS_2024_02/162301501" TargetMode="External"/><Relationship Id="rId9" Type="http://schemas.openxmlformats.org/officeDocument/2006/relationships/hyperlink" Target="https://podminky.urs.cz/item/CS_URS_2024_02/162702111" TargetMode="External"/><Relationship Id="rId14" Type="http://schemas.openxmlformats.org/officeDocument/2006/relationships/hyperlink" Target="https://podminky.urs.cz/item/CS_URS_2024_02/181151331" TargetMode="External"/><Relationship Id="rId22" Type="http://schemas.openxmlformats.org/officeDocument/2006/relationships/hyperlink" Target="https://podminky.urs.cz/item/CS_URS_2024_02/171251201" TargetMode="External"/><Relationship Id="rId27" Type="http://schemas.openxmlformats.org/officeDocument/2006/relationships/hyperlink" Target="https://podminky.urs.cz/item/CS_URS_2024_02/185851121" TargetMode="External"/><Relationship Id="rId30" Type="http://schemas.openxmlformats.org/officeDocument/2006/relationships/hyperlink" Target="https://podminky.urs.cz/item/CS_URS_2024_02/184852321" TargetMode="External"/><Relationship Id="rId35" Type="http://schemas.openxmlformats.org/officeDocument/2006/relationships/hyperlink" Target="https://podminky.urs.cz/item/CS_URS_2024_02/184102112" TargetMode="External"/><Relationship Id="rId43" Type="http://schemas.openxmlformats.org/officeDocument/2006/relationships/hyperlink" Target="https://podminky.urs.cz/item/CS_URS_2024_02/184911421" TargetMode="External"/><Relationship Id="rId48" Type="http://schemas.openxmlformats.org/officeDocument/2006/relationships/hyperlink" Target="https://podminky.urs.cz/item/CS_URS_2024_02/181151331" TargetMode="External"/><Relationship Id="rId56" Type="http://schemas.openxmlformats.org/officeDocument/2006/relationships/hyperlink" Target="https://podminky.urs.cz/item/CS_URS_2024_02/998231311" TargetMode="External"/><Relationship Id="rId8" Type="http://schemas.openxmlformats.org/officeDocument/2006/relationships/hyperlink" Target="https://podminky.urs.cz/item/CS_URS_2024_02/111301111" TargetMode="External"/><Relationship Id="rId51" Type="http://schemas.openxmlformats.org/officeDocument/2006/relationships/hyperlink" Target="https://podminky.urs.cz/item/CS_URS_2024_02/181411131" TargetMode="External"/><Relationship Id="rId3" Type="http://schemas.openxmlformats.org/officeDocument/2006/relationships/hyperlink" Target="https://podminky.urs.cz/item/CS_URS_2024_02/111212351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5851129" TargetMode="External"/><Relationship Id="rId13" Type="http://schemas.openxmlformats.org/officeDocument/2006/relationships/hyperlink" Target="https://podminky.urs.cz/item/CS_URS_2024_02/185802113" TargetMode="External"/><Relationship Id="rId18" Type="http://schemas.openxmlformats.org/officeDocument/2006/relationships/hyperlink" Target="https://podminky.urs.cz/item/CS_URS_2024_02/111151121" TargetMode="External"/><Relationship Id="rId3" Type="http://schemas.openxmlformats.org/officeDocument/2006/relationships/hyperlink" Target="https://podminky.urs.cz/item/CS_URS_2024_02/185851121" TargetMode="External"/><Relationship Id="rId21" Type="http://schemas.openxmlformats.org/officeDocument/2006/relationships/hyperlink" Target="https://podminky.urs.cz/item/CS_URS_2024_02/185851121" TargetMode="External"/><Relationship Id="rId7" Type="http://schemas.openxmlformats.org/officeDocument/2006/relationships/hyperlink" Target="https://podminky.urs.cz/item/CS_URS_2024_02/185851121" TargetMode="External"/><Relationship Id="rId12" Type="http://schemas.openxmlformats.org/officeDocument/2006/relationships/hyperlink" Target="https://podminky.urs.cz/item/CS_URS_2024_02/185804252" TargetMode="External"/><Relationship Id="rId17" Type="http://schemas.openxmlformats.org/officeDocument/2006/relationships/hyperlink" Target="https://podminky.urs.cz/item/CS_URS_2024_02/184911421" TargetMode="External"/><Relationship Id="rId2" Type="http://schemas.openxmlformats.org/officeDocument/2006/relationships/hyperlink" Target="https://podminky.urs.cz/item/CS_URS_2024_02/185804312" TargetMode="External"/><Relationship Id="rId16" Type="http://schemas.openxmlformats.org/officeDocument/2006/relationships/hyperlink" Target="https://podminky.urs.cz/item/CS_URS_2024_02/185851129" TargetMode="External"/><Relationship Id="rId20" Type="http://schemas.openxmlformats.org/officeDocument/2006/relationships/hyperlink" Target="https://podminky.urs.cz/item/CS_URS_2024_02/185804312" TargetMode="External"/><Relationship Id="rId1" Type="http://schemas.openxmlformats.org/officeDocument/2006/relationships/hyperlink" Target="https://podminky.urs.cz/item/CS_URS_2024_02/184852321" TargetMode="External"/><Relationship Id="rId6" Type="http://schemas.openxmlformats.org/officeDocument/2006/relationships/hyperlink" Target="https://podminky.urs.cz/item/CS_URS_2024_02/185804312" TargetMode="External"/><Relationship Id="rId11" Type="http://schemas.openxmlformats.org/officeDocument/2006/relationships/hyperlink" Target="https://podminky.urs.cz/item/CS_URS_2024_02/184806151" TargetMode="External"/><Relationship Id="rId24" Type="http://schemas.openxmlformats.org/officeDocument/2006/relationships/drawing" Target="../drawings/drawing12.xml"/><Relationship Id="rId5" Type="http://schemas.openxmlformats.org/officeDocument/2006/relationships/hyperlink" Target="https://podminky.urs.cz/item/CS_URS_2024_02/184852321" TargetMode="External"/><Relationship Id="rId15" Type="http://schemas.openxmlformats.org/officeDocument/2006/relationships/hyperlink" Target="https://podminky.urs.cz/item/CS_URS_2024_02/185851121" TargetMode="External"/><Relationship Id="rId23" Type="http://schemas.openxmlformats.org/officeDocument/2006/relationships/hyperlink" Target="https://podminky.urs.cz/item/CS_URS_2024_02/998231311" TargetMode="External"/><Relationship Id="rId10" Type="http://schemas.openxmlformats.org/officeDocument/2006/relationships/hyperlink" Target="https://podminky.urs.cz/item/CS_URS_2024_02/111111112" TargetMode="External"/><Relationship Id="rId19" Type="http://schemas.openxmlformats.org/officeDocument/2006/relationships/hyperlink" Target="https://podminky.urs.cz/item/CS_URS_2024_02/185802113" TargetMode="External"/><Relationship Id="rId4" Type="http://schemas.openxmlformats.org/officeDocument/2006/relationships/hyperlink" Target="https://podminky.urs.cz/item/CS_URS_2024_02/185851129" TargetMode="External"/><Relationship Id="rId9" Type="http://schemas.openxmlformats.org/officeDocument/2006/relationships/hyperlink" Target="https://podminky.urs.cz/item/CS_URS_2024_02/184215152" TargetMode="External"/><Relationship Id="rId14" Type="http://schemas.openxmlformats.org/officeDocument/2006/relationships/hyperlink" Target="https://podminky.urs.cz/item/CS_URS_2024_02/185804312" TargetMode="External"/><Relationship Id="rId22" Type="http://schemas.openxmlformats.org/officeDocument/2006/relationships/hyperlink" Target="https://podminky.urs.cz/item/CS_URS_2024_02/185851129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45002000" TargetMode="External"/><Relationship Id="rId13" Type="http://schemas.openxmlformats.org/officeDocument/2006/relationships/drawing" Target="../drawings/drawing13.xml"/><Relationship Id="rId3" Type="http://schemas.openxmlformats.org/officeDocument/2006/relationships/hyperlink" Target="https://podminky.urs.cz/item/CS_URS_2024_02/013294000" TargetMode="External"/><Relationship Id="rId7" Type="http://schemas.openxmlformats.org/officeDocument/2006/relationships/hyperlink" Target="https://podminky.urs.cz/item/CS_URS_2024_02/041414000" TargetMode="External"/><Relationship Id="rId12" Type="http://schemas.openxmlformats.org/officeDocument/2006/relationships/hyperlink" Target="https://podminky.urs.cz/item/CS_URS_2024_02/081103000" TargetMode="External"/><Relationship Id="rId2" Type="http://schemas.openxmlformats.org/officeDocument/2006/relationships/hyperlink" Target="https://podminky.urs.cz/item/CS_URS_2024_02/012303000" TargetMode="External"/><Relationship Id="rId1" Type="http://schemas.openxmlformats.org/officeDocument/2006/relationships/hyperlink" Target="https://podminky.urs.cz/item/CS_URS_2024_02/012203000" TargetMode="External"/><Relationship Id="rId6" Type="http://schemas.openxmlformats.org/officeDocument/2006/relationships/hyperlink" Target="https://podminky.urs.cz/item/CS_URS_2024_02/035002000" TargetMode="External"/><Relationship Id="rId11" Type="http://schemas.openxmlformats.org/officeDocument/2006/relationships/hyperlink" Target="https://podminky.urs.cz/item/CS_URS_2024_02/072103000" TargetMode="External"/><Relationship Id="rId5" Type="http://schemas.openxmlformats.org/officeDocument/2006/relationships/hyperlink" Target="https://podminky.urs.cz/item/CS_URS_2024_02/034503000" TargetMode="External"/><Relationship Id="rId10" Type="http://schemas.openxmlformats.org/officeDocument/2006/relationships/hyperlink" Target="https://podminky.urs.cz/item/CS_URS_2024_02/071103000" TargetMode="External"/><Relationship Id="rId4" Type="http://schemas.openxmlformats.org/officeDocument/2006/relationships/hyperlink" Target="https://podminky.urs.cz/item/CS_URS_2024_02/030001000" TargetMode="External"/><Relationship Id="rId9" Type="http://schemas.openxmlformats.org/officeDocument/2006/relationships/hyperlink" Target="https://podminky.urs.cz/item/CS_URS_2024_02/065002000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79054451" TargetMode="External"/><Relationship Id="rId13" Type="http://schemas.openxmlformats.org/officeDocument/2006/relationships/hyperlink" Target="https://podminky.urs.cz/item/CS_URS_2024_02/997221611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podminky.urs.cz/item/CS_URS_2024_02/113107322" TargetMode="External"/><Relationship Id="rId7" Type="http://schemas.openxmlformats.org/officeDocument/2006/relationships/hyperlink" Target="https://podminky.urs.cz/item/CS_URS_2024_02/961044111" TargetMode="External"/><Relationship Id="rId12" Type="http://schemas.openxmlformats.org/officeDocument/2006/relationships/hyperlink" Target="https://podminky.urs.cz/item/CS_URS_2024_02/997221569" TargetMode="External"/><Relationship Id="rId17" Type="http://schemas.openxmlformats.org/officeDocument/2006/relationships/hyperlink" Target="https://podminky.urs.cz/item/CS_URS_2024_02/767161822" TargetMode="External"/><Relationship Id="rId2" Type="http://schemas.openxmlformats.org/officeDocument/2006/relationships/hyperlink" Target="https://podminky.urs.cz/item/CS_URS_2024_02/113106123.1" TargetMode="External"/><Relationship Id="rId16" Type="http://schemas.openxmlformats.org/officeDocument/2006/relationships/hyperlink" Target="https://podminky.urs.cz/item/CS_URS_2024_02/767161813" TargetMode="External"/><Relationship Id="rId1" Type="http://schemas.openxmlformats.org/officeDocument/2006/relationships/hyperlink" Target="https://podminky.urs.cz/item/CS_URS_2024_02/113106121" TargetMode="External"/><Relationship Id="rId6" Type="http://schemas.openxmlformats.org/officeDocument/2006/relationships/hyperlink" Target="https://podminky.urs.cz/item/CS_URS_2024_02/174111101" TargetMode="External"/><Relationship Id="rId11" Type="http://schemas.openxmlformats.org/officeDocument/2006/relationships/hyperlink" Target="https://podminky.urs.cz/item/CS_URS_2024_02/997221561" TargetMode="External"/><Relationship Id="rId5" Type="http://schemas.openxmlformats.org/officeDocument/2006/relationships/hyperlink" Target="https://podminky.urs.cz/item/CS_URS_2024_02/113202111" TargetMode="External"/><Relationship Id="rId15" Type="http://schemas.openxmlformats.org/officeDocument/2006/relationships/hyperlink" Target="https://podminky.urs.cz/item/CS_URS_2024_02/997221873" TargetMode="External"/><Relationship Id="rId10" Type="http://schemas.openxmlformats.org/officeDocument/2006/relationships/hyperlink" Target="https://podminky.urs.cz/item/CS_URS_2024_02/997221559" TargetMode="External"/><Relationship Id="rId4" Type="http://schemas.openxmlformats.org/officeDocument/2006/relationships/hyperlink" Target="https://podminky.urs.cz/item/CS_URS_2024_02/113107323" TargetMode="External"/><Relationship Id="rId9" Type="http://schemas.openxmlformats.org/officeDocument/2006/relationships/hyperlink" Target="https://podminky.urs.cz/item/CS_URS_2024_02/997221551" TargetMode="External"/><Relationship Id="rId14" Type="http://schemas.openxmlformats.org/officeDocument/2006/relationships/hyperlink" Target="https://podminky.urs.cz/item/CS_URS_2024_02/99722186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1951112.1" TargetMode="External"/><Relationship Id="rId13" Type="http://schemas.openxmlformats.org/officeDocument/2006/relationships/hyperlink" Target="https://podminky.urs.cz/item/CS_URS_2024_02/564871011" TargetMode="External"/><Relationship Id="rId18" Type="http://schemas.openxmlformats.org/officeDocument/2006/relationships/hyperlink" Target="https://podminky.urs.cz/item/CS_URS_2024_02/916241213" TargetMode="External"/><Relationship Id="rId3" Type="http://schemas.openxmlformats.org/officeDocument/2006/relationships/hyperlink" Target="https://podminky.urs.cz/item/CS_URS_2024_02/162751119" TargetMode="External"/><Relationship Id="rId21" Type="http://schemas.openxmlformats.org/officeDocument/2006/relationships/hyperlink" Target="https://podminky.urs.cz/item/CS_URS_2024_02/998223011" TargetMode="External"/><Relationship Id="rId7" Type="http://schemas.openxmlformats.org/officeDocument/2006/relationships/hyperlink" Target="https://podminky.urs.cz/item/CS_URS_2024_02/181951112" TargetMode="External"/><Relationship Id="rId12" Type="http://schemas.openxmlformats.org/officeDocument/2006/relationships/hyperlink" Target="https://podminky.urs.cz/item/CS_URS_2024_02/564841011" TargetMode="External"/><Relationship Id="rId17" Type="http://schemas.openxmlformats.org/officeDocument/2006/relationships/hyperlink" Target="https://podminky.urs.cz/item/CS_URS_2024_02/596991112" TargetMode="External"/><Relationship Id="rId2" Type="http://schemas.openxmlformats.org/officeDocument/2006/relationships/hyperlink" Target="https://podminky.urs.cz/item/CS_URS_2024_02/162751117" TargetMode="External"/><Relationship Id="rId16" Type="http://schemas.openxmlformats.org/officeDocument/2006/relationships/hyperlink" Target="https://podminky.urs.cz/item/CS_URS_2024_02/591211111" TargetMode="External"/><Relationship Id="rId20" Type="http://schemas.openxmlformats.org/officeDocument/2006/relationships/hyperlink" Target="https://podminky.urs.cz/item/CS_URS_2024_02/936104213" TargetMode="External"/><Relationship Id="rId1" Type="http://schemas.openxmlformats.org/officeDocument/2006/relationships/hyperlink" Target="https://podminky.urs.cz/item/CS_URS_2024_02/122251101" TargetMode="External"/><Relationship Id="rId6" Type="http://schemas.openxmlformats.org/officeDocument/2006/relationships/hyperlink" Target="https://podminky.urs.cz/item/CS_URS_2024_02/171251201" TargetMode="External"/><Relationship Id="rId11" Type="http://schemas.openxmlformats.org/officeDocument/2006/relationships/hyperlink" Target="https://podminky.urs.cz/item/CS_URS_2024_02/564831011" TargetMode="External"/><Relationship Id="rId5" Type="http://schemas.openxmlformats.org/officeDocument/2006/relationships/hyperlink" Target="https://podminky.urs.cz/item/CS_URS_2024_02/171201231" TargetMode="External"/><Relationship Id="rId15" Type="http://schemas.openxmlformats.org/officeDocument/2006/relationships/hyperlink" Target="https://podminky.urs.cz/item/CS_URS_2024_02/591111111" TargetMode="External"/><Relationship Id="rId10" Type="http://schemas.openxmlformats.org/officeDocument/2006/relationships/hyperlink" Target="https://podminky.urs.cz/item/CS_URS_2024_02/564750101.1" TargetMode="External"/><Relationship Id="rId19" Type="http://schemas.openxmlformats.org/officeDocument/2006/relationships/hyperlink" Target="https://podminky.urs.cz/item/CS_URS_2024_02/916991121" TargetMode="External"/><Relationship Id="rId4" Type="http://schemas.openxmlformats.org/officeDocument/2006/relationships/hyperlink" Target="https://podminky.urs.cz/item/CS_URS_2024_02/167151101" TargetMode="External"/><Relationship Id="rId9" Type="http://schemas.openxmlformats.org/officeDocument/2006/relationships/hyperlink" Target="https://podminky.urs.cz/item/CS_URS_2024_02/564730101.1" TargetMode="External"/><Relationship Id="rId14" Type="http://schemas.openxmlformats.org/officeDocument/2006/relationships/hyperlink" Target="https://podminky.urs.cz/item/CS_URS_2024_02/591111111" TargetMode="External"/><Relationship Id="rId2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1251201" TargetMode="External"/><Relationship Id="rId13" Type="http://schemas.openxmlformats.org/officeDocument/2006/relationships/hyperlink" Target="https://podminky.urs.cz/item/CS_URS_2024_02/953961113.1" TargetMode="External"/><Relationship Id="rId18" Type="http://schemas.openxmlformats.org/officeDocument/2006/relationships/hyperlink" Target="https://podminky.urs.cz/item/CS_URS_2024_02/764311613" TargetMode="External"/><Relationship Id="rId26" Type="http://schemas.openxmlformats.org/officeDocument/2006/relationships/hyperlink" Target="https://podminky.urs.cz/item/CS_URS_2024_02/998767311" TargetMode="External"/><Relationship Id="rId3" Type="http://schemas.openxmlformats.org/officeDocument/2006/relationships/hyperlink" Target="https://podminky.urs.cz/item/CS_URS_2024_02/162211319" TargetMode="External"/><Relationship Id="rId21" Type="http://schemas.openxmlformats.org/officeDocument/2006/relationships/hyperlink" Target="https://podminky.urs.cz/item/CS_URS_2024_02/764511661.1" TargetMode="External"/><Relationship Id="rId7" Type="http://schemas.openxmlformats.org/officeDocument/2006/relationships/hyperlink" Target="https://podminky.urs.cz/item/CS_URS_2024_02/171201231" TargetMode="External"/><Relationship Id="rId12" Type="http://schemas.openxmlformats.org/officeDocument/2006/relationships/hyperlink" Target="https://podminky.urs.cz/item/CS_URS_2024_02/936174311" TargetMode="External"/><Relationship Id="rId17" Type="http://schemas.openxmlformats.org/officeDocument/2006/relationships/hyperlink" Target="https://podminky.urs.cz/item/CS_URS_2024_02/998018001" TargetMode="External"/><Relationship Id="rId25" Type="http://schemas.openxmlformats.org/officeDocument/2006/relationships/hyperlink" Target="https://podminky.urs.cz/item/CS_URS_2024_02/767995113" TargetMode="External"/><Relationship Id="rId2" Type="http://schemas.openxmlformats.org/officeDocument/2006/relationships/hyperlink" Target="https://podminky.urs.cz/item/CS_URS_2024_02/162211311" TargetMode="External"/><Relationship Id="rId16" Type="http://schemas.openxmlformats.org/officeDocument/2006/relationships/hyperlink" Target="https://podminky.urs.cz/item/CS_URS_2024_02/953965124" TargetMode="External"/><Relationship Id="rId20" Type="http://schemas.openxmlformats.org/officeDocument/2006/relationships/hyperlink" Target="https://podminky.urs.cz/item/CS_URS_2024_02/764511632.1" TargetMode="External"/><Relationship Id="rId1" Type="http://schemas.openxmlformats.org/officeDocument/2006/relationships/hyperlink" Target="https://podminky.urs.cz/item/CS_URS_2024_02/133212811" TargetMode="External"/><Relationship Id="rId6" Type="http://schemas.openxmlformats.org/officeDocument/2006/relationships/hyperlink" Target="https://podminky.urs.cz/item/CS_URS_2024_02/167151101" TargetMode="External"/><Relationship Id="rId11" Type="http://schemas.openxmlformats.org/officeDocument/2006/relationships/hyperlink" Target="https://podminky.urs.cz/item/CS_URS_2024_02/275351122" TargetMode="External"/><Relationship Id="rId24" Type="http://schemas.openxmlformats.org/officeDocument/2006/relationships/hyperlink" Target="https://podminky.urs.cz/item/CS_URS_2024_02/767391112" TargetMode="External"/><Relationship Id="rId5" Type="http://schemas.openxmlformats.org/officeDocument/2006/relationships/hyperlink" Target="https://podminky.urs.cz/item/CS_URS_2024_02/162751119" TargetMode="External"/><Relationship Id="rId15" Type="http://schemas.openxmlformats.org/officeDocument/2006/relationships/hyperlink" Target="https://podminky.urs.cz/item/CS_URS_2024_02/953965123" TargetMode="External"/><Relationship Id="rId23" Type="http://schemas.openxmlformats.org/officeDocument/2006/relationships/hyperlink" Target="https://podminky.urs.cz/item/CS_URS_2024_02/998766311" TargetMode="External"/><Relationship Id="rId10" Type="http://schemas.openxmlformats.org/officeDocument/2006/relationships/hyperlink" Target="https://podminky.urs.cz/item/CS_URS_2024_02/275351121" TargetMode="External"/><Relationship Id="rId19" Type="http://schemas.openxmlformats.org/officeDocument/2006/relationships/hyperlink" Target="https://podminky.urs.cz/item/CS_URS_2024_02/764511612.1" TargetMode="External"/><Relationship Id="rId4" Type="http://schemas.openxmlformats.org/officeDocument/2006/relationships/hyperlink" Target="https://podminky.urs.cz/item/CS_URS_2024_02/162751117" TargetMode="External"/><Relationship Id="rId9" Type="http://schemas.openxmlformats.org/officeDocument/2006/relationships/hyperlink" Target="https://podminky.urs.cz/item/CS_URS_2024_02/275321311" TargetMode="External"/><Relationship Id="rId14" Type="http://schemas.openxmlformats.org/officeDocument/2006/relationships/hyperlink" Target="https://podminky.urs.cz/item/CS_URS_2024_02/953962113.1" TargetMode="External"/><Relationship Id="rId22" Type="http://schemas.openxmlformats.org/officeDocument/2006/relationships/hyperlink" Target="https://podminky.urs.cz/item/CS_URS_2024_02/998764201" TargetMode="External"/><Relationship Id="rId27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1251201" TargetMode="External"/><Relationship Id="rId13" Type="http://schemas.openxmlformats.org/officeDocument/2006/relationships/hyperlink" Target="https://podminky.urs.cz/item/CS_URS_2024_02/953965123" TargetMode="External"/><Relationship Id="rId18" Type="http://schemas.openxmlformats.org/officeDocument/2006/relationships/drawing" Target="../drawings/drawing5.xml"/><Relationship Id="rId3" Type="http://schemas.openxmlformats.org/officeDocument/2006/relationships/hyperlink" Target="https://podminky.urs.cz/item/CS_URS_2024_02/162211319" TargetMode="External"/><Relationship Id="rId7" Type="http://schemas.openxmlformats.org/officeDocument/2006/relationships/hyperlink" Target="https://podminky.urs.cz/item/CS_URS_2024_02/171201231" TargetMode="External"/><Relationship Id="rId12" Type="http://schemas.openxmlformats.org/officeDocument/2006/relationships/hyperlink" Target="https://podminky.urs.cz/item/CS_URS_2024_02/953961113.1" TargetMode="External"/><Relationship Id="rId17" Type="http://schemas.openxmlformats.org/officeDocument/2006/relationships/hyperlink" Target="https://podminky.urs.cz/item/CS_URS_2024_02/998767311" TargetMode="External"/><Relationship Id="rId2" Type="http://schemas.openxmlformats.org/officeDocument/2006/relationships/hyperlink" Target="https://podminky.urs.cz/item/CS_URS_2024_02/162211311" TargetMode="External"/><Relationship Id="rId16" Type="http://schemas.openxmlformats.org/officeDocument/2006/relationships/hyperlink" Target="https://podminky.urs.cz/item/CS_URS_2024_02/767995113" TargetMode="External"/><Relationship Id="rId1" Type="http://schemas.openxmlformats.org/officeDocument/2006/relationships/hyperlink" Target="https://podminky.urs.cz/item/CS_URS_2024_02/133212811" TargetMode="External"/><Relationship Id="rId6" Type="http://schemas.openxmlformats.org/officeDocument/2006/relationships/hyperlink" Target="https://podminky.urs.cz/item/CS_URS_2024_02/167151101" TargetMode="External"/><Relationship Id="rId11" Type="http://schemas.openxmlformats.org/officeDocument/2006/relationships/hyperlink" Target="https://podminky.urs.cz/item/CS_URS_2024_02/275351122" TargetMode="External"/><Relationship Id="rId5" Type="http://schemas.openxmlformats.org/officeDocument/2006/relationships/hyperlink" Target="https://podminky.urs.cz/item/CS_URS_2024_02/162751119" TargetMode="External"/><Relationship Id="rId15" Type="http://schemas.openxmlformats.org/officeDocument/2006/relationships/hyperlink" Target="https://podminky.urs.cz/item/CS_URS_2024_02/998766311" TargetMode="External"/><Relationship Id="rId10" Type="http://schemas.openxmlformats.org/officeDocument/2006/relationships/hyperlink" Target="https://podminky.urs.cz/item/CS_URS_2024_02/275351121" TargetMode="External"/><Relationship Id="rId4" Type="http://schemas.openxmlformats.org/officeDocument/2006/relationships/hyperlink" Target="https://podminky.urs.cz/item/CS_URS_2024_02/162751117" TargetMode="External"/><Relationship Id="rId9" Type="http://schemas.openxmlformats.org/officeDocument/2006/relationships/hyperlink" Target="https://podminky.urs.cz/item/CS_URS_2024_02/275321311" TargetMode="External"/><Relationship Id="rId14" Type="http://schemas.openxmlformats.org/officeDocument/2006/relationships/hyperlink" Target="https://podminky.urs.cz/item/CS_URS_2024_02/99801800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1251201" TargetMode="External"/><Relationship Id="rId13" Type="http://schemas.openxmlformats.org/officeDocument/2006/relationships/hyperlink" Target="https://podminky.urs.cz/item/CS_URS_2024_02/953965132.1" TargetMode="External"/><Relationship Id="rId18" Type="http://schemas.openxmlformats.org/officeDocument/2006/relationships/hyperlink" Target="https://podminky.urs.cz/item/CS_URS_2024_02/998767311" TargetMode="External"/><Relationship Id="rId3" Type="http://schemas.openxmlformats.org/officeDocument/2006/relationships/hyperlink" Target="https://podminky.urs.cz/item/CS_URS_2024_02/162211319" TargetMode="External"/><Relationship Id="rId7" Type="http://schemas.openxmlformats.org/officeDocument/2006/relationships/hyperlink" Target="https://podminky.urs.cz/item/CS_URS_2024_02/171201231" TargetMode="External"/><Relationship Id="rId12" Type="http://schemas.openxmlformats.org/officeDocument/2006/relationships/hyperlink" Target="https://podminky.urs.cz/item/CS_URS_2024_02/953961114.1" TargetMode="External"/><Relationship Id="rId17" Type="http://schemas.openxmlformats.org/officeDocument/2006/relationships/hyperlink" Target="https://podminky.urs.cz/item/CS_URS_2024_02/767995114" TargetMode="External"/><Relationship Id="rId2" Type="http://schemas.openxmlformats.org/officeDocument/2006/relationships/hyperlink" Target="https://podminky.urs.cz/item/CS_URS_2024_02/162211311" TargetMode="External"/><Relationship Id="rId16" Type="http://schemas.openxmlformats.org/officeDocument/2006/relationships/hyperlink" Target="https://podminky.urs.cz/item/CS_URS_2024_02/767995112" TargetMode="External"/><Relationship Id="rId1" Type="http://schemas.openxmlformats.org/officeDocument/2006/relationships/hyperlink" Target="https://podminky.urs.cz/item/CS_URS_2024_02/133212811" TargetMode="External"/><Relationship Id="rId6" Type="http://schemas.openxmlformats.org/officeDocument/2006/relationships/hyperlink" Target="https://podminky.urs.cz/item/CS_URS_2024_02/167151101" TargetMode="External"/><Relationship Id="rId11" Type="http://schemas.openxmlformats.org/officeDocument/2006/relationships/hyperlink" Target="https://podminky.urs.cz/item/CS_URS_2024_02/275351122" TargetMode="External"/><Relationship Id="rId5" Type="http://schemas.openxmlformats.org/officeDocument/2006/relationships/hyperlink" Target="https://podminky.urs.cz/item/CS_URS_2024_02/162751119" TargetMode="External"/><Relationship Id="rId15" Type="http://schemas.openxmlformats.org/officeDocument/2006/relationships/hyperlink" Target="https://podminky.urs.cz/item/CS_URS_2024_02/998766311" TargetMode="External"/><Relationship Id="rId10" Type="http://schemas.openxmlformats.org/officeDocument/2006/relationships/hyperlink" Target="https://podminky.urs.cz/item/CS_URS_2024_02/275351121" TargetMode="External"/><Relationship Id="rId19" Type="http://schemas.openxmlformats.org/officeDocument/2006/relationships/drawing" Target="../drawings/drawing6.xml"/><Relationship Id="rId4" Type="http://schemas.openxmlformats.org/officeDocument/2006/relationships/hyperlink" Target="https://podminky.urs.cz/item/CS_URS_2024_02/162751117" TargetMode="External"/><Relationship Id="rId9" Type="http://schemas.openxmlformats.org/officeDocument/2006/relationships/hyperlink" Target="https://podminky.urs.cz/item/CS_URS_2024_02/275321311" TargetMode="External"/><Relationship Id="rId14" Type="http://schemas.openxmlformats.org/officeDocument/2006/relationships/hyperlink" Target="https://podminky.urs.cz/item/CS_URS_2024_02/99801800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998767311" TargetMode="External"/><Relationship Id="rId2" Type="http://schemas.openxmlformats.org/officeDocument/2006/relationships/hyperlink" Target="https://podminky.urs.cz/item/CS_URS_2024_02/767995112" TargetMode="External"/><Relationship Id="rId1" Type="http://schemas.openxmlformats.org/officeDocument/2006/relationships/hyperlink" Target="https://podminky.urs.cz/item/CS_URS_2024_02/998766311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1251201" TargetMode="External"/><Relationship Id="rId13" Type="http://schemas.openxmlformats.org/officeDocument/2006/relationships/hyperlink" Target="https://podminky.urs.cz/item/CS_URS_2024_02/953965123" TargetMode="External"/><Relationship Id="rId18" Type="http://schemas.openxmlformats.org/officeDocument/2006/relationships/drawing" Target="../drawings/drawing8.xml"/><Relationship Id="rId3" Type="http://schemas.openxmlformats.org/officeDocument/2006/relationships/hyperlink" Target="https://podminky.urs.cz/item/CS_URS_2024_02/162211319" TargetMode="External"/><Relationship Id="rId7" Type="http://schemas.openxmlformats.org/officeDocument/2006/relationships/hyperlink" Target="https://podminky.urs.cz/item/CS_URS_2024_02/171201231" TargetMode="External"/><Relationship Id="rId12" Type="http://schemas.openxmlformats.org/officeDocument/2006/relationships/hyperlink" Target="https://podminky.urs.cz/item/CS_URS_2024_02/953961113.1" TargetMode="External"/><Relationship Id="rId17" Type="http://schemas.openxmlformats.org/officeDocument/2006/relationships/hyperlink" Target="https://podminky.urs.cz/item/CS_URS_2024_02/998767311" TargetMode="External"/><Relationship Id="rId2" Type="http://schemas.openxmlformats.org/officeDocument/2006/relationships/hyperlink" Target="https://podminky.urs.cz/item/CS_URS_2024_02/162211311" TargetMode="External"/><Relationship Id="rId16" Type="http://schemas.openxmlformats.org/officeDocument/2006/relationships/hyperlink" Target="https://podminky.urs.cz/item/CS_URS_2024_02/767995112" TargetMode="External"/><Relationship Id="rId1" Type="http://schemas.openxmlformats.org/officeDocument/2006/relationships/hyperlink" Target="https://podminky.urs.cz/item/CS_URS_2024_02/133212811" TargetMode="External"/><Relationship Id="rId6" Type="http://schemas.openxmlformats.org/officeDocument/2006/relationships/hyperlink" Target="https://podminky.urs.cz/item/CS_URS_2024_02/167151101" TargetMode="External"/><Relationship Id="rId11" Type="http://schemas.openxmlformats.org/officeDocument/2006/relationships/hyperlink" Target="https://podminky.urs.cz/item/CS_URS_2024_02/275351122" TargetMode="External"/><Relationship Id="rId5" Type="http://schemas.openxmlformats.org/officeDocument/2006/relationships/hyperlink" Target="https://podminky.urs.cz/item/CS_URS_2024_02/162751119" TargetMode="External"/><Relationship Id="rId15" Type="http://schemas.openxmlformats.org/officeDocument/2006/relationships/hyperlink" Target="https://podminky.urs.cz/item/CS_URS_2024_02/998766311" TargetMode="External"/><Relationship Id="rId10" Type="http://schemas.openxmlformats.org/officeDocument/2006/relationships/hyperlink" Target="https://podminky.urs.cz/item/CS_URS_2024_02/275351121" TargetMode="External"/><Relationship Id="rId4" Type="http://schemas.openxmlformats.org/officeDocument/2006/relationships/hyperlink" Target="https://podminky.urs.cz/item/CS_URS_2024_02/162751117" TargetMode="External"/><Relationship Id="rId9" Type="http://schemas.openxmlformats.org/officeDocument/2006/relationships/hyperlink" Target="https://podminky.urs.cz/item/CS_URS_2024_02/275321311" TargetMode="External"/><Relationship Id="rId14" Type="http://schemas.openxmlformats.org/officeDocument/2006/relationships/hyperlink" Target="https://podminky.urs.cz/item/CS_URS_2024_02/99801800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1201221" TargetMode="External"/><Relationship Id="rId13" Type="http://schemas.openxmlformats.org/officeDocument/2006/relationships/hyperlink" Target="https://podminky.urs.cz/item/CS_URS_2024_02/212532111" TargetMode="External"/><Relationship Id="rId18" Type="http://schemas.openxmlformats.org/officeDocument/2006/relationships/hyperlink" Target="https://podminky.urs.cz/item/CS_URS_2024_02/871313123" TargetMode="External"/><Relationship Id="rId26" Type="http://schemas.openxmlformats.org/officeDocument/2006/relationships/hyperlink" Target="https://podminky.urs.cz/item/CS_URS_2024_02/899133111.1" TargetMode="External"/><Relationship Id="rId3" Type="http://schemas.openxmlformats.org/officeDocument/2006/relationships/hyperlink" Target="https://podminky.urs.cz/item/CS_URS_2024_02/151101102" TargetMode="External"/><Relationship Id="rId21" Type="http://schemas.openxmlformats.org/officeDocument/2006/relationships/hyperlink" Target="https://podminky.urs.cz/item/CS_URS_2024_02/877310330" TargetMode="External"/><Relationship Id="rId34" Type="http://schemas.openxmlformats.org/officeDocument/2006/relationships/hyperlink" Target="https://podminky.urs.cz/item/CS_URS_2024_02/997221569" TargetMode="External"/><Relationship Id="rId7" Type="http://schemas.openxmlformats.org/officeDocument/2006/relationships/hyperlink" Target="https://podminky.urs.cz/item/CS_URS_2024_02/162751139" TargetMode="External"/><Relationship Id="rId12" Type="http://schemas.openxmlformats.org/officeDocument/2006/relationships/hyperlink" Target="https://podminky.urs.cz/item/CS_URS_2024_02/211971110" TargetMode="External"/><Relationship Id="rId17" Type="http://schemas.openxmlformats.org/officeDocument/2006/relationships/hyperlink" Target="https://podminky.urs.cz/item/CS_URS_2024_02/452351112" TargetMode="External"/><Relationship Id="rId25" Type="http://schemas.openxmlformats.org/officeDocument/2006/relationships/hyperlink" Target="https://podminky.urs.cz/item/CS_URS_2024_02/895941322" TargetMode="External"/><Relationship Id="rId33" Type="http://schemas.openxmlformats.org/officeDocument/2006/relationships/hyperlink" Target="https://podminky.urs.cz/item/CS_URS_2024_02/997221561" TargetMode="External"/><Relationship Id="rId38" Type="http://schemas.openxmlformats.org/officeDocument/2006/relationships/drawing" Target="../drawings/drawing9.xml"/><Relationship Id="rId2" Type="http://schemas.openxmlformats.org/officeDocument/2006/relationships/hyperlink" Target="https://podminky.urs.cz/item/CS_URS_2024_02/139001101" TargetMode="External"/><Relationship Id="rId16" Type="http://schemas.openxmlformats.org/officeDocument/2006/relationships/hyperlink" Target="https://podminky.urs.cz/item/CS_URS_2024_02/452351111" TargetMode="External"/><Relationship Id="rId20" Type="http://schemas.openxmlformats.org/officeDocument/2006/relationships/hyperlink" Target="https://podminky.urs.cz/item/CS_URS_2024_02/877310320" TargetMode="External"/><Relationship Id="rId29" Type="http://schemas.openxmlformats.org/officeDocument/2006/relationships/hyperlink" Target="https://podminky.urs.cz/item/CS_URS_2024_02/935113111" TargetMode="External"/><Relationship Id="rId1" Type="http://schemas.openxmlformats.org/officeDocument/2006/relationships/hyperlink" Target="https://podminky.urs.cz/item/CS_URS_2024_02/132354201" TargetMode="External"/><Relationship Id="rId6" Type="http://schemas.openxmlformats.org/officeDocument/2006/relationships/hyperlink" Target="https://podminky.urs.cz/item/CS_URS_2024_02/162751137" TargetMode="External"/><Relationship Id="rId11" Type="http://schemas.openxmlformats.org/officeDocument/2006/relationships/hyperlink" Target="https://podminky.urs.cz/item/CS_URS_2024_02/175151101" TargetMode="External"/><Relationship Id="rId24" Type="http://schemas.openxmlformats.org/officeDocument/2006/relationships/hyperlink" Target="https://podminky.urs.cz/item/CS_URS_2024_02/895941312" TargetMode="External"/><Relationship Id="rId32" Type="http://schemas.openxmlformats.org/officeDocument/2006/relationships/hyperlink" Target="https://podminky.urs.cz/item/CS_URS_2024_02/966008221" TargetMode="External"/><Relationship Id="rId37" Type="http://schemas.openxmlformats.org/officeDocument/2006/relationships/hyperlink" Target="https://podminky.urs.cz/item/CS_URS_2024_02/998276101" TargetMode="External"/><Relationship Id="rId5" Type="http://schemas.openxmlformats.org/officeDocument/2006/relationships/hyperlink" Target="https://podminky.urs.cz/item/CS_URS_2024_02/162251122" TargetMode="External"/><Relationship Id="rId15" Type="http://schemas.openxmlformats.org/officeDocument/2006/relationships/hyperlink" Target="https://podminky.urs.cz/item/CS_URS_2024_02/451573111" TargetMode="External"/><Relationship Id="rId23" Type="http://schemas.openxmlformats.org/officeDocument/2006/relationships/hyperlink" Target="https://podminky.urs.cz/item/CS_URS_2024_02/895941302" TargetMode="External"/><Relationship Id="rId28" Type="http://schemas.openxmlformats.org/officeDocument/2006/relationships/hyperlink" Target="https://podminky.urs.cz/item/CS_URS_2024_02/899204112" TargetMode="External"/><Relationship Id="rId36" Type="http://schemas.openxmlformats.org/officeDocument/2006/relationships/hyperlink" Target="https://podminky.urs.cz/item/CS_URS_2024_02/997221861" TargetMode="External"/><Relationship Id="rId10" Type="http://schemas.openxmlformats.org/officeDocument/2006/relationships/hyperlink" Target="https://podminky.urs.cz/item/CS_URS_2024_02/174151101" TargetMode="External"/><Relationship Id="rId19" Type="http://schemas.openxmlformats.org/officeDocument/2006/relationships/hyperlink" Target="https://podminky.urs.cz/item/CS_URS_2024_02/877310310" TargetMode="External"/><Relationship Id="rId31" Type="http://schemas.openxmlformats.org/officeDocument/2006/relationships/hyperlink" Target="https://podminky.urs.cz/item/CS_URS_2024_02/935923216" TargetMode="External"/><Relationship Id="rId4" Type="http://schemas.openxmlformats.org/officeDocument/2006/relationships/hyperlink" Target="https://podminky.urs.cz/item/CS_URS_2024_02/151101112" TargetMode="External"/><Relationship Id="rId9" Type="http://schemas.openxmlformats.org/officeDocument/2006/relationships/hyperlink" Target="https://podminky.urs.cz/item/CS_URS_2024_02/171251201" TargetMode="External"/><Relationship Id="rId14" Type="http://schemas.openxmlformats.org/officeDocument/2006/relationships/hyperlink" Target="https://podminky.urs.cz/item/CS_URS_2024_02/212755214" TargetMode="External"/><Relationship Id="rId22" Type="http://schemas.openxmlformats.org/officeDocument/2006/relationships/hyperlink" Target="https://podminky.urs.cz/item/CS_URS_2024_02/877355123" TargetMode="External"/><Relationship Id="rId27" Type="http://schemas.openxmlformats.org/officeDocument/2006/relationships/hyperlink" Target="https://podminky.urs.cz/item/CS_URS_2024_02/899201211" TargetMode="External"/><Relationship Id="rId30" Type="http://schemas.openxmlformats.org/officeDocument/2006/relationships/hyperlink" Target="https://podminky.urs.cz/item/CS_URS_2024_02/935113111" TargetMode="External"/><Relationship Id="rId35" Type="http://schemas.openxmlformats.org/officeDocument/2006/relationships/hyperlink" Target="https://podminky.urs.cz/item/CS_URS_2024_02/997221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70"/>
  <sheetViews>
    <sheetView showGridLines="0" tabSelected="1" workbookViewId="0">
      <selection activeCell="D5" sqref="D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64" t="s">
        <v>14</v>
      </c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25"/>
      <c r="AQ5" s="25"/>
      <c r="AR5" s="23"/>
      <c r="BE5" s="361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66" t="s">
        <v>17</v>
      </c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25"/>
      <c r="AQ6" s="25"/>
      <c r="AR6" s="23"/>
      <c r="BE6" s="362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62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62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62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62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62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62"/>
      <c r="BS12" s="20" t="s">
        <v>6</v>
      </c>
    </row>
    <row r="13" spans="1:74" s="1" customFormat="1" ht="12" customHeight="1">
      <c r="B13" s="24"/>
      <c r="C13" s="25"/>
      <c r="D13" s="32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32</v>
      </c>
      <c r="AO13" s="25"/>
      <c r="AP13" s="25"/>
      <c r="AQ13" s="25"/>
      <c r="AR13" s="23"/>
      <c r="BE13" s="362"/>
      <c r="BS13" s="20" t="s">
        <v>6</v>
      </c>
    </row>
    <row r="14" spans="1:74" ht="12.75">
      <c r="B14" s="24"/>
      <c r="C14" s="25"/>
      <c r="D14" s="25"/>
      <c r="E14" s="367" t="s">
        <v>32</v>
      </c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2" t="s">
        <v>29</v>
      </c>
      <c r="AL14" s="25"/>
      <c r="AM14" s="25"/>
      <c r="AN14" s="34" t="s">
        <v>32</v>
      </c>
      <c r="AO14" s="25"/>
      <c r="AP14" s="25"/>
      <c r="AQ14" s="25"/>
      <c r="AR14" s="23"/>
      <c r="BE14" s="362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62"/>
      <c r="BS15" s="20" t="s">
        <v>4</v>
      </c>
    </row>
    <row r="16" spans="1:74" s="1" customFormat="1" ht="12" customHeight="1">
      <c r="B16" s="24"/>
      <c r="C16" s="25"/>
      <c r="D16" s="32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62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62"/>
      <c r="BS17" s="20" t="s">
        <v>36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62"/>
      <c r="BS18" s="20" t="s">
        <v>6</v>
      </c>
    </row>
    <row r="19" spans="1:71" s="1" customFormat="1" ht="12" customHeight="1">
      <c r="B19" s="24"/>
      <c r="C19" s="25"/>
      <c r="D19" s="32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38</v>
      </c>
      <c r="AO19" s="25"/>
      <c r="AP19" s="25"/>
      <c r="AQ19" s="25"/>
      <c r="AR19" s="23"/>
      <c r="BE19" s="362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62"/>
      <c r="BS20" s="20" t="s">
        <v>36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62"/>
    </row>
    <row r="22" spans="1:71" s="1" customFormat="1" ht="12" customHeight="1">
      <c r="B22" s="24"/>
      <c r="C22" s="25"/>
      <c r="D22" s="32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62"/>
    </row>
    <row r="23" spans="1:71" s="1" customFormat="1" ht="119.25" customHeight="1">
      <c r="B23" s="24"/>
      <c r="C23" s="25"/>
      <c r="D23" s="25"/>
      <c r="E23" s="369" t="s">
        <v>41</v>
      </c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25"/>
      <c r="AP23" s="25"/>
      <c r="AQ23" s="25"/>
      <c r="AR23" s="23"/>
      <c r="BE23" s="362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62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62"/>
    </row>
    <row r="26" spans="1:71" s="2" customFormat="1" ht="25.9" customHeight="1">
      <c r="A26" s="37"/>
      <c r="B26" s="38"/>
      <c r="C26" s="39"/>
      <c r="D26" s="40" t="s">
        <v>42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0">
        <f>ROUND(AG54,2)</f>
        <v>0</v>
      </c>
      <c r="AL26" s="371"/>
      <c r="AM26" s="371"/>
      <c r="AN26" s="371"/>
      <c r="AO26" s="371"/>
      <c r="AP26" s="39"/>
      <c r="AQ26" s="39"/>
      <c r="AR26" s="42"/>
      <c r="BE26" s="362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2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2" t="s">
        <v>43</v>
      </c>
      <c r="M28" s="372"/>
      <c r="N28" s="372"/>
      <c r="O28" s="372"/>
      <c r="P28" s="372"/>
      <c r="Q28" s="39"/>
      <c r="R28" s="39"/>
      <c r="S28" s="39"/>
      <c r="T28" s="39"/>
      <c r="U28" s="39"/>
      <c r="V28" s="39"/>
      <c r="W28" s="372" t="s">
        <v>44</v>
      </c>
      <c r="X28" s="372"/>
      <c r="Y28" s="372"/>
      <c r="Z28" s="372"/>
      <c r="AA28" s="372"/>
      <c r="AB28" s="372"/>
      <c r="AC28" s="372"/>
      <c r="AD28" s="372"/>
      <c r="AE28" s="372"/>
      <c r="AF28" s="39"/>
      <c r="AG28" s="39"/>
      <c r="AH28" s="39"/>
      <c r="AI28" s="39"/>
      <c r="AJ28" s="39"/>
      <c r="AK28" s="372" t="s">
        <v>45</v>
      </c>
      <c r="AL28" s="372"/>
      <c r="AM28" s="372"/>
      <c r="AN28" s="372"/>
      <c r="AO28" s="372"/>
      <c r="AP28" s="39"/>
      <c r="AQ28" s="39"/>
      <c r="AR28" s="42"/>
      <c r="BE28" s="362"/>
    </row>
    <row r="29" spans="1:71" s="3" customFormat="1" ht="14.45" customHeight="1">
      <c r="B29" s="43"/>
      <c r="C29" s="44"/>
      <c r="D29" s="32" t="s">
        <v>46</v>
      </c>
      <c r="E29" s="44"/>
      <c r="F29" s="32" t="s">
        <v>47</v>
      </c>
      <c r="G29" s="44"/>
      <c r="H29" s="44"/>
      <c r="I29" s="44"/>
      <c r="J29" s="44"/>
      <c r="K29" s="44"/>
      <c r="L29" s="375">
        <v>0.21</v>
      </c>
      <c r="M29" s="374"/>
      <c r="N29" s="374"/>
      <c r="O29" s="374"/>
      <c r="P29" s="374"/>
      <c r="Q29" s="44"/>
      <c r="R29" s="44"/>
      <c r="S29" s="44"/>
      <c r="T29" s="44"/>
      <c r="U29" s="44"/>
      <c r="V29" s="44"/>
      <c r="W29" s="373">
        <f>ROUND(AZ54, 2)</f>
        <v>0</v>
      </c>
      <c r="X29" s="374"/>
      <c r="Y29" s="374"/>
      <c r="Z29" s="374"/>
      <c r="AA29" s="374"/>
      <c r="AB29" s="374"/>
      <c r="AC29" s="374"/>
      <c r="AD29" s="374"/>
      <c r="AE29" s="374"/>
      <c r="AF29" s="44"/>
      <c r="AG29" s="44"/>
      <c r="AH29" s="44"/>
      <c r="AI29" s="44"/>
      <c r="AJ29" s="44"/>
      <c r="AK29" s="373">
        <f>ROUND(AV54, 2)</f>
        <v>0</v>
      </c>
      <c r="AL29" s="374"/>
      <c r="AM29" s="374"/>
      <c r="AN29" s="374"/>
      <c r="AO29" s="374"/>
      <c r="AP29" s="44"/>
      <c r="AQ29" s="44"/>
      <c r="AR29" s="45"/>
      <c r="BE29" s="363"/>
    </row>
    <row r="30" spans="1:71" s="3" customFormat="1" ht="14.45" customHeight="1">
      <c r="B30" s="43"/>
      <c r="C30" s="44"/>
      <c r="D30" s="44"/>
      <c r="E30" s="44"/>
      <c r="F30" s="32" t="s">
        <v>48</v>
      </c>
      <c r="G30" s="44"/>
      <c r="H30" s="44"/>
      <c r="I30" s="44"/>
      <c r="J30" s="44"/>
      <c r="K30" s="44"/>
      <c r="L30" s="375">
        <v>0.12</v>
      </c>
      <c r="M30" s="374"/>
      <c r="N30" s="374"/>
      <c r="O30" s="374"/>
      <c r="P30" s="374"/>
      <c r="Q30" s="44"/>
      <c r="R30" s="44"/>
      <c r="S30" s="44"/>
      <c r="T30" s="44"/>
      <c r="U30" s="44"/>
      <c r="V30" s="44"/>
      <c r="W30" s="373">
        <f>ROUND(BA54, 2)</f>
        <v>0</v>
      </c>
      <c r="X30" s="374"/>
      <c r="Y30" s="374"/>
      <c r="Z30" s="374"/>
      <c r="AA30" s="374"/>
      <c r="AB30" s="374"/>
      <c r="AC30" s="374"/>
      <c r="AD30" s="374"/>
      <c r="AE30" s="374"/>
      <c r="AF30" s="44"/>
      <c r="AG30" s="44"/>
      <c r="AH30" s="44"/>
      <c r="AI30" s="44"/>
      <c r="AJ30" s="44"/>
      <c r="AK30" s="373">
        <f>ROUND(AW54, 2)</f>
        <v>0</v>
      </c>
      <c r="AL30" s="374"/>
      <c r="AM30" s="374"/>
      <c r="AN30" s="374"/>
      <c r="AO30" s="374"/>
      <c r="AP30" s="44"/>
      <c r="AQ30" s="44"/>
      <c r="AR30" s="45"/>
      <c r="BE30" s="363"/>
    </row>
    <row r="31" spans="1:71" s="3" customFormat="1" ht="14.45" hidden="1" customHeight="1">
      <c r="B31" s="43"/>
      <c r="C31" s="44"/>
      <c r="D31" s="44"/>
      <c r="E31" s="44"/>
      <c r="F31" s="32" t="s">
        <v>49</v>
      </c>
      <c r="G31" s="44"/>
      <c r="H31" s="44"/>
      <c r="I31" s="44"/>
      <c r="J31" s="44"/>
      <c r="K31" s="44"/>
      <c r="L31" s="375">
        <v>0.21</v>
      </c>
      <c r="M31" s="374"/>
      <c r="N31" s="374"/>
      <c r="O31" s="374"/>
      <c r="P31" s="374"/>
      <c r="Q31" s="44"/>
      <c r="R31" s="44"/>
      <c r="S31" s="44"/>
      <c r="T31" s="44"/>
      <c r="U31" s="44"/>
      <c r="V31" s="44"/>
      <c r="W31" s="373">
        <f>ROUND(BB54, 2)</f>
        <v>0</v>
      </c>
      <c r="X31" s="374"/>
      <c r="Y31" s="374"/>
      <c r="Z31" s="374"/>
      <c r="AA31" s="374"/>
      <c r="AB31" s="374"/>
      <c r="AC31" s="374"/>
      <c r="AD31" s="374"/>
      <c r="AE31" s="374"/>
      <c r="AF31" s="44"/>
      <c r="AG31" s="44"/>
      <c r="AH31" s="44"/>
      <c r="AI31" s="44"/>
      <c r="AJ31" s="44"/>
      <c r="AK31" s="373">
        <v>0</v>
      </c>
      <c r="AL31" s="374"/>
      <c r="AM31" s="374"/>
      <c r="AN31" s="374"/>
      <c r="AO31" s="374"/>
      <c r="AP31" s="44"/>
      <c r="AQ31" s="44"/>
      <c r="AR31" s="45"/>
      <c r="BE31" s="363"/>
    </row>
    <row r="32" spans="1:71" s="3" customFormat="1" ht="14.45" hidden="1" customHeight="1">
      <c r="B32" s="43"/>
      <c r="C32" s="44"/>
      <c r="D32" s="44"/>
      <c r="E32" s="44"/>
      <c r="F32" s="32" t="s">
        <v>50</v>
      </c>
      <c r="G32" s="44"/>
      <c r="H32" s="44"/>
      <c r="I32" s="44"/>
      <c r="J32" s="44"/>
      <c r="K32" s="44"/>
      <c r="L32" s="375">
        <v>0.12</v>
      </c>
      <c r="M32" s="374"/>
      <c r="N32" s="374"/>
      <c r="O32" s="374"/>
      <c r="P32" s="374"/>
      <c r="Q32" s="44"/>
      <c r="R32" s="44"/>
      <c r="S32" s="44"/>
      <c r="T32" s="44"/>
      <c r="U32" s="44"/>
      <c r="V32" s="44"/>
      <c r="W32" s="373">
        <f>ROUND(BC54, 2)</f>
        <v>0</v>
      </c>
      <c r="X32" s="374"/>
      <c r="Y32" s="374"/>
      <c r="Z32" s="374"/>
      <c r="AA32" s="374"/>
      <c r="AB32" s="374"/>
      <c r="AC32" s="374"/>
      <c r="AD32" s="374"/>
      <c r="AE32" s="374"/>
      <c r="AF32" s="44"/>
      <c r="AG32" s="44"/>
      <c r="AH32" s="44"/>
      <c r="AI32" s="44"/>
      <c r="AJ32" s="44"/>
      <c r="AK32" s="373">
        <v>0</v>
      </c>
      <c r="AL32" s="374"/>
      <c r="AM32" s="374"/>
      <c r="AN32" s="374"/>
      <c r="AO32" s="374"/>
      <c r="AP32" s="44"/>
      <c r="AQ32" s="44"/>
      <c r="AR32" s="45"/>
      <c r="BE32" s="363"/>
    </row>
    <row r="33" spans="1:57" s="3" customFormat="1" ht="14.45" hidden="1" customHeight="1">
      <c r="B33" s="43"/>
      <c r="C33" s="44"/>
      <c r="D33" s="44"/>
      <c r="E33" s="44"/>
      <c r="F33" s="32" t="s">
        <v>51</v>
      </c>
      <c r="G33" s="44"/>
      <c r="H33" s="44"/>
      <c r="I33" s="44"/>
      <c r="J33" s="44"/>
      <c r="K33" s="44"/>
      <c r="L33" s="375">
        <v>0</v>
      </c>
      <c r="M33" s="374"/>
      <c r="N33" s="374"/>
      <c r="O33" s="374"/>
      <c r="P33" s="374"/>
      <c r="Q33" s="44"/>
      <c r="R33" s="44"/>
      <c r="S33" s="44"/>
      <c r="T33" s="44"/>
      <c r="U33" s="44"/>
      <c r="V33" s="44"/>
      <c r="W33" s="373">
        <f>ROUND(BD54, 2)</f>
        <v>0</v>
      </c>
      <c r="X33" s="374"/>
      <c r="Y33" s="374"/>
      <c r="Z33" s="374"/>
      <c r="AA33" s="374"/>
      <c r="AB33" s="374"/>
      <c r="AC33" s="374"/>
      <c r="AD33" s="374"/>
      <c r="AE33" s="374"/>
      <c r="AF33" s="44"/>
      <c r="AG33" s="44"/>
      <c r="AH33" s="44"/>
      <c r="AI33" s="44"/>
      <c r="AJ33" s="44"/>
      <c r="AK33" s="373">
        <v>0</v>
      </c>
      <c r="AL33" s="374"/>
      <c r="AM33" s="374"/>
      <c r="AN33" s="374"/>
      <c r="AO33" s="374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52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53</v>
      </c>
      <c r="U35" s="48"/>
      <c r="V35" s="48"/>
      <c r="W35" s="48"/>
      <c r="X35" s="379" t="s">
        <v>54</v>
      </c>
      <c r="Y35" s="377"/>
      <c r="Z35" s="377"/>
      <c r="AA35" s="377"/>
      <c r="AB35" s="377"/>
      <c r="AC35" s="48"/>
      <c r="AD35" s="48"/>
      <c r="AE35" s="48"/>
      <c r="AF35" s="48"/>
      <c r="AG35" s="48"/>
      <c r="AH35" s="48"/>
      <c r="AI35" s="48"/>
      <c r="AJ35" s="48"/>
      <c r="AK35" s="376">
        <f>SUM(AK26:AK33)</f>
        <v>0</v>
      </c>
      <c r="AL35" s="377"/>
      <c r="AM35" s="377"/>
      <c r="AN35" s="377"/>
      <c r="AO35" s="378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55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2024090443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8" t="str">
        <f>K6</f>
        <v>Krajinářské úpravy prostoru u sochy J. Hrzána</v>
      </c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k.ú. Tábor, parc. č. 1889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87" t="str">
        <f>IF(AN8= "","",AN8)</f>
        <v>29. 4. 2025</v>
      </c>
      <c r="AN47" s="387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TÁBOR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33</v>
      </c>
      <c r="AJ49" s="39"/>
      <c r="AK49" s="39"/>
      <c r="AL49" s="39"/>
      <c r="AM49" s="388" t="str">
        <f>IF(E17="","",E17)</f>
        <v>Ing. Magdalena Smetanová</v>
      </c>
      <c r="AN49" s="389"/>
      <c r="AO49" s="389"/>
      <c r="AP49" s="389"/>
      <c r="AQ49" s="39"/>
      <c r="AR49" s="42"/>
      <c r="AS49" s="390" t="s">
        <v>56</v>
      </c>
      <c r="AT49" s="391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31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37</v>
      </c>
      <c r="AJ50" s="39"/>
      <c r="AK50" s="39"/>
      <c r="AL50" s="39"/>
      <c r="AM50" s="388" t="str">
        <f>IF(E20="","",E20)</f>
        <v>Ing. Pavel Vochozka</v>
      </c>
      <c r="AN50" s="389"/>
      <c r="AO50" s="389"/>
      <c r="AP50" s="389"/>
      <c r="AQ50" s="39"/>
      <c r="AR50" s="42"/>
      <c r="AS50" s="392"/>
      <c r="AT50" s="393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94"/>
      <c r="AT51" s="395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53" t="s">
        <v>57</v>
      </c>
      <c r="D52" s="354"/>
      <c r="E52" s="354"/>
      <c r="F52" s="354"/>
      <c r="G52" s="354"/>
      <c r="H52" s="69"/>
      <c r="I52" s="357" t="s">
        <v>58</v>
      </c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86" t="s">
        <v>59</v>
      </c>
      <c r="AH52" s="354"/>
      <c r="AI52" s="354"/>
      <c r="AJ52" s="354"/>
      <c r="AK52" s="354"/>
      <c r="AL52" s="354"/>
      <c r="AM52" s="354"/>
      <c r="AN52" s="357" t="s">
        <v>60</v>
      </c>
      <c r="AO52" s="354"/>
      <c r="AP52" s="354"/>
      <c r="AQ52" s="70" t="s">
        <v>61</v>
      </c>
      <c r="AR52" s="42"/>
      <c r="AS52" s="71" t="s">
        <v>62</v>
      </c>
      <c r="AT52" s="72" t="s">
        <v>63</v>
      </c>
      <c r="AU52" s="72" t="s">
        <v>64</v>
      </c>
      <c r="AV52" s="72" t="s">
        <v>65</v>
      </c>
      <c r="AW52" s="72" t="s">
        <v>66</v>
      </c>
      <c r="AX52" s="72" t="s">
        <v>67</v>
      </c>
      <c r="AY52" s="72" t="s">
        <v>68</v>
      </c>
      <c r="AZ52" s="72" t="s">
        <v>69</v>
      </c>
      <c r="BA52" s="72" t="s">
        <v>70</v>
      </c>
      <c r="BB52" s="72" t="s">
        <v>71</v>
      </c>
      <c r="BC52" s="72" t="s">
        <v>72</v>
      </c>
      <c r="BD52" s="73" t="s">
        <v>73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74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60">
        <f>ROUND(AG55+AG56+AG57+SUM(AG63:AG65)+AG68,2)</f>
        <v>0</v>
      </c>
      <c r="AH54" s="360"/>
      <c r="AI54" s="360"/>
      <c r="AJ54" s="360"/>
      <c r="AK54" s="360"/>
      <c r="AL54" s="360"/>
      <c r="AM54" s="360"/>
      <c r="AN54" s="396">
        <f t="shared" ref="AN54:AN68" si="0">SUM(AG54,AT54)</f>
        <v>0</v>
      </c>
      <c r="AO54" s="396"/>
      <c r="AP54" s="396"/>
      <c r="AQ54" s="81" t="s">
        <v>19</v>
      </c>
      <c r="AR54" s="82"/>
      <c r="AS54" s="83">
        <f>ROUND(AS55+AS56+AS57+SUM(AS63:AS65)+AS68,2)</f>
        <v>0</v>
      </c>
      <c r="AT54" s="84">
        <f t="shared" ref="AT54:AT68" si="1">ROUND(SUM(AV54:AW54),2)</f>
        <v>0</v>
      </c>
      <c r="AU54" s="85">
        <f>ROUND(AU55+AU56+AU57+SUM(AU63:AU65)+AU68,5)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ROUND(AZ55+AZ56+AZ57+SUM(AZ63:AZ65)+AZ68,2)</f>
        <v>0</v>
      </c>
      <c r="BA54" s="84">
        <f>ROUND(BA55+BA56+BA57+SUM(BA63:BA65)+BA68,2)</f>
        <v>0</v>
      </c>
      <c r="BB54" s="84">
        <f>ROUND(BB55+BB56+BB57+SUM(BB63:BB65)+BB68,2)</f>
        <v>0</v>
      </c>
      <c r="BC54" s="84">
        <f>ROUND(BC55+BC56+BC57+SUM(BC63:BC65)+BC68,2)</f>
        <v>0</v>
      </c>
      <c r="BD54" s="86">
        <f>ROUND(BD55+BD56+BD57+SUM(BD63:BD65)+BD68,2)</f>
        <v>0</v>
      </c>
      <c r="BS54" s="87" t="s">
        <v>75</v>
      </c>
      <c r="BT54" s="87" t="s">
        <v>76</v>
      </c>
      <c r="BU54" s="88" t="s">
        <v>77</v>
      </c>
      <c r="BV54" s="87" t="s">
        <v>78</v>
      </c>
      <c r="BW54" s="87" t="s">
        <v>5</v>
      </c>
      <c r="BX54" s="87" t="s">
        <v>79</v>
      </c>
      <c r="CL54" s="87" t="s">
        <v>19</v>
      </c>
    </row>
    <row r="55" spans="1:91" s="7" customFormat="1" ht="16.5" customHeight="1">
      <c r="A55" s="89" t="s">
        <v>80</v>
      </c>
      <c r="B55" s="90"/>
      <c r="C55" s="91"/>
      <c r="D55" s="355" t="s">
        <v>81</v>
      </c>
      <c r="E55" s="355"/>
      <c r="F55" s="355"/>
      <c r="G55" s="355"/>
      <c r="H55" s="355"/>
      <c r="I55" s="92"/>
      <c r="J55" s="355" t="s">
        <v>82</v>
      </c>
      <c r="K55" s="355"/>
      <c r="L55" s="355"/>
      <c r="M55" s="355"/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83">
        <f>'001 - Bourací práce, demo...'!J30</f>
        <v>0</v>
      </c>
      <c r="AH55" s="384"/>
      <c r="AI55" s="384"/>
      <c r="AJ55" s="384"/>
      <c r="AK55" s="384"/>
      <c r="AL55" s="384"/>
      <c r="AM55" s="384"/>
      <c r="AN55" s="383">
        <f t="shared" si="0"/>
        <v>0</v>
      </c>
      <c r="AO55" s="384"/>
      <c r="AP55" s="384"/>
      <c r="AQ55" s="93" t="s">
        <v>83</v>
      </c>
      <c r="AR55" s="94"/>
      <c r="AS55" s="95">
        <v>0</v>
      </c>
      <c r="AT55" s="96">
        <f t="shared" si="1"/>
        <v>0</v>
      </c>
      <c r="AU55" s="97">
        <f>'001 - Bourací práce, demo...'!P85</f>
        <v>0</v>
      </c>
      <c r="AV55" s="96">
        <f>'001 - Bourací práce, demo...'!J33</f>
        <v>0</v>
      </c>
      <c r="AW55" s="96">
        <f>'001 - Bourací práce, demo...'!J34</f>
        <v>0</v>
      </c>
      <c r="AX55" s="96">
        <f>'001 - Bourací práce, demo...'!J35</f>
        <v>0</v>
      </c>
      <c r="AY55" s="96">
        <f>'001 - Bourací práce, demo...'!J36</f>
        <v>0</v>
      </c>
      <c r="AZ55" s="96">
        <f>'001 - Bourací práce, demo...'!F33</f>
        <v>0</v>
      </c>
      <c r="BA55" s="96">
        <f>'001 - Bourací práce, demo...'!F34</f>
        <v>0</v>
      </c>
      <c r="BB55" s="96">
        <f>'001 - Bourací práce, demo...'!F35</f>
        <v>0</v>
      </c>
      <c r="BC55" s="96">
        <f>'001 - Bourací práce, demo...'!F36</f>
        <v>0</v>
      </c>
      <c r="BD55" s="98">
        <f>'001 - Bourací práce, demo...'!F37</f>
        <v>0</v>
      </c>
      <c r="BT55" s="99" t="s">
        <v>84</v>
      </c>
      <c r="BV55" s="99" t="s">
        <v>78</v>
      </c>
      <c r="BW55" s="99" t="s">
        <v>85</v>
      </c>
      <c r="BX55" s="99" t="s">
        <v>5</v>
      </c>
      <c r="CL55" s="99" t="s">
        <v>19</v>
      </c>
      <c r="CM55" s="99" t="s">
        <v>86</v>
      </c>
    </row>
    <row r="56" spans="1:91" s="7" customFormat="1" ht="16.5" customHeight="1">
      <c r="A56" s="89" t="s">
        <v>80</v>
      </c>
      <c r="B56" s="90"/>
      <c r="C56" s="91"/>
      <c r="D56" s="355" t="s">
        <v>87</v>
      </c>
      <c r="E56" s="355"/>
      <c r="F56" s="355"/>
      <c r="G56" s="355"/>
      <c r="H56" s="355"/>
      <c r="I56" s="92"/>
      <c r="J56" s="355" t="s">
        <v>88</v>
      </c>
      <c r="K56" s="355"/>
      <c r="L56" s="355"/>
      <c r="M56" s="355"/>
      <c r="N56" s="355"/>
      <c r="O56" s="355"/>
      <c r="P56" s="355"/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83">
        <f>'002 - Zpevněné plochy'!J30</f>
        <v>0</v>
      </c>
      <c r="AH56" s="384"/>
      <c r="AI56" s="384"/>
      <c r="AJ56" s="384"/>
      <c r="AK56" s="384"/>
      <c r="AL56" s="384"/>
      <c r="AM56" s="384"/>
      <c r="AN56" s="383">
        <f t="shared" si="0"/>
        <v>0</v>
      </c>
      <c r="AO56" s="384"/>
      <c r="AP56" s="384"/>
      <c r="AQ56" s="93" t="s">
        <v>83</v>
      </c>
      <c r="AR56" s="94"/>
      <c r="AS56" s="95">
        <v>0</v>
      </c>
      <c r="AT56" s="96">
        <f t="shared" si="1"/>
        <v>0</v>
      </c>
      <c r="AU56" s="97">
        <f>'002 - Zpevněné plochy'!P86</f>
        <v>0</v>
      </c>
      <c r="AV56" s="96">
        <f>'002 - Zpevněné plochy'!J33</f>
        <v>0</v>
      </c>
      <c r="AW56" s="96">
        <f>'002 - Zpevněné plochy'!J34</f>
        <v>0</v>
      </c>
      <c r="AX56" s="96">
        <f>'002 - Zpevněné plochy'!J35</f>
        <v>0</v>
      </c>
      <c r="AY56" s="96">
        <f>'002 - Zpevněné plochy'!J36</f>
        <v>0</v>
      </c>
      <c r="AZ56" s="96">
        <f>'002 - Zpevněné plochy'!F33</f>
        <v>0</v>
      </c>
      <c r="BA56" s="96">
        <f>'002 - Zpevněné plochy'!F34</f>
        <v>0</v>
      </c>
      <c r="BB56" s="96">
        <f>'002 - Zpevněné plochy'!F35</f>
        <v>0</v>
      </c>
      <c r="BC56" s="96">
        <f>'002 - Zpevněné plochy'!F36</f>
        <v>0</v>
      </c>
      <c r="BD56" s="98">
        <f>'002 - Zpevněné plochy'!F37</f>
        <v>0</v>
      </c>
      <c r="BT56" s="99" t="s">
        <v>84</v>
      </c>
      <c r="BV56" s="99" t="s">
        <v>78</v>
      </c>
      <c r="BW56" s="99" t="s">
        <v>89</v>
      </c>
      <c r="BX56" s="99" t="s">
        <v>5</v>
      </c>
      <c r="CL56" s="99" t="s">
        <v>19</v>
      </c>
      <c r="CM56" s="99" t="s">
        <v>86</v>
      </c>
    </row>
    <row r="57" spans="1:91" s="7" customFormat="1" ht="16.5" customHeight="1">
      <c r="B57" s="90"/>
      <c r="C57" s="91"/>
      <c r="D57" s="355" t="s">
        <v>90</v>
      </c>
      <c r="E57" s="355"/>
      <c r="F57" s="355"/>
      <c r="G57" s="355"/>
      <c r="H57" s="355"/>
      <c r="I57" s="92"/>
      <c r="J57" s="355" t="s">
        <v>91</v>
      </c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85">
        <f>ROUND(SUM(AG58:AG62),2)</f>
        <v>0</v>
      </c>
      <c r="AH57" s="384"/>
      <c r="AI57" s="384"/>
      <c r="AJ57" s="384"/>
      <c r="AK57" s="384"/>
      <c r="AL57" s="384"/>
      <c r="AM57" s="384"/>
      <c r="AN57" s="383">
        <f t="shared" si="0"/>
        <v>0</v>
      </c>
      <c r="AO57" s="384"/>
      <c r="AP57" s="384"/>
      <c r="AQ57" s="93" t="s">
        <v>83</v>
      </c>
      <c r="AR57" s="94"/>
      <c r="AS57" s="95">
        <f>ROUND(SUM(AS58:AS62),2)</f>
        <v>0</v>
      </c>
      <c r="AT57" s="96">
        <f t="shared" si="1"/>
        <v>0</v>
      </c>
      <c r="AU57" s="97">
        <f>ROUND(SUM(AU58:AU62),5)</f>
        <v>0</v>
      </c>
      <c r="AV57" s="96">
        <f>ROUND(AZ57*L29,2)</f>
        <v>0</v>
      </c>
      <c r="AW57" s="96">
        <f>ROUND(BA57*L30,2)</f>
        <v>0</v>
      </c>
      <c r="AX57" s="96">
        <f>ROUND(BB57*L29,2)</f>
        <v>0</v>
      </c>
      <c r="AY57" s="96">
        <f>ROUND(BC57*L30,2)</f>
        <v>0</v>
      </c>
      <c r="AZ57" s="96">
        <f>ROUND(SUM(AZ58:AZ62),2)</f>
        <v>0</v>
      </c>
      <c r="BA57" s="96">
        <f>ROUND(SUM(BA58:BA62),2)</f>
        <v>0</v>
      </c>
      <c r="BB57" s="96">
        <f>ROUND(SUM(BB58:BB62),2)</f>
        <v>0</v>
      </c>
      <c r="BC57" s="96">
        <f>ROUND(SUM(BC58:BC62),2)</f>
        <v>0</v>
      </c>
      <c r="BD57" s="98">
        <f>ROUND(SUM(BD58:BD62),2)</f>
        <v>0</v>
      </c>
      <c r="BS57" s="99" t="s">
        <v>75</v>
      </c>
      <c r="BT57" s="99" t="s">
        <v>84</v>
      </c>
      <c r="BU57" s="99" t="s">
        <v>77</v>
      </c>
      <c r="BV57" s="99" t="s">
        <v>78</v>
      </c>
      <c r="BW57" s="99" t="s">
        <v>92</v>
      </c>
      <c r="BX57" s="99" t="s">
        <v>5</v>
      </c>
      <c r="CL57" s="99" t="s">
        <v>19</v>
      </c>
      <c r="CM57" s="99" t="s">
        <v>86</v>
      </c>
    </row>
    <row r="58" spans="1:91" s="4" customFormat="1" ht="16.5" customHeight="1">
      <c r="A58" s="89" t="s">
        <v>80</v>
      </c>
      <c r="B58" s="54"/>
      <c r="C58" s="100"/>
      <c r="D58" s="100"/>
      <c r="E58" s="356" t="s">
        <v>93</v>
      </c>
      <c r="F58" s="356"/>
      <c r="G58" s="356"/>
      <c r="H58" s="356"/>
      <c r="I58" s="356"/>
      <c r="J58" s="100"/>
      <c r="K58" s="356" t="s">
        <v>94</v>
      </c>
      <c r="L58" s="356"/>
      <c r="M58" s="356"/>
      <c r="N58" s="356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  <c r="AE58" s="356"/>
      <c r="AF58" s="356"/>
      <c r="AG58" s="381">
        <f>'301 - SO.01 - Přístřešek ...'!J32</f>
        <v>0</v>
      </c>
      <c r="AH58" s="382"/>
      <c r="AI58" s="382"/>
      <c r="AJ58" s="382"/>
      <c r="AK58" s="382"/>
      <c r="AL58" s="382"/>
      <c r="AM58" s="382"/>
      <c r="AN58" s="381">
        <f t="shared" si="0"/>
        <v>0</v>
      </c>
      <c r="AO58" s="382"/>
      <c r="AP58" s="382"/>
      <c r="AQ58" s="101" t="s">
        <v>95</v>
      </c>
      <c r="AR58" s="56"/>
      <c r="AS58" s="102">
        <v>0</v>
      </c>
      <c r="AT58" s="103">
        <f t="shared" si="1"/>
        <v>0</v>
      </c>
      <c r="AU58" s="104">
        <f>'301 - SO.01 - Přístřešek ...'!P95</f>
        <v>0</v>
      </c>
      <c r="AV58" s="103">
        <f>'301 - SO.01 - Přístřešek ...'!J35</f>
        <v>0</v>
      </c>
      <c r="AW58" s="103">
        <f>'301 - SO.01 - Přístřešek ...'!J36</f>
        <v>0</v>
      </c>
      <c r="AX58" s="103">
        <f>'301 - SO.01 - Přístřešek ...'!J37</f>
        <v>0</v>
      </c>
      <c r="AY58" s="103">
        <f>'301 - SO.01 - Přístřešek ...'!J38</f>
        <v>0</v>
      </c>
      <c r="AZ58" s="103">
        <f>'301 - SO.01 - Přístřešek ...'!F35</f>
        <v>0</v>
      </c>
      <c r="BA58" s="103">
        <f>'301 - SO.01 - Přístřešek ...'!F36</f>
        <v>0</v>
      </c>
      <c r="BB58" s="103">
        <f>'301 - SO.01 - Přístřešek ...'!F37</f>
        <v>0</v>
      </c>
      <c r="BC58" s="103">
        <f>'301 - SO.01 - Přístřešek ...'!F38</f>
        <v>0</v>
      </c>
      <c r="BD58" s="105">
        <f>'301 - SO.01 - Přístřešek ...'!F39</f>
        <v>0</v>
      </c>
      <c r="BT58" s="106" t="s">
        <v>86</v>
      </c>
      <c r="BV58" s="106" t="s">
        <v>78</v>
      </c>
      <c r="BW58" s="106" t="s">
        <v>96</v>
      </c>
      <c r="BX58" s="106" t="s">
        <v>92</v>
      </c>
      <c r="CL58" s="106" t="s">
        <v>19</v>
      </c>
    </row>
    <row r="59" spans="1:91" s="4" customFormat="1" ht="16.5" customHeight="1">
      <c r="A59" s="89" t="s">
        <v>80</v>
      </c>
      <c r="B59" s="54"/>
      <c r="C59" s="100"/>
      <c r="D59" s="100"/>
      <c r="E59" s="356" t="s">
        <v>97</v>
      </c>
      <c r="F59" s="356"/>
      <c r="G59" s="356"/>
      <c r="H59" s="356"/>
      <c r="I59" s="356"/>
      <c r="J59" s="100"/>
      <c r="K59" s="356" t="s">
        <v>98</v>
      </c>
      <c r="L59" s="356"/>
      <c r="M59" s="356"/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  <c r="AG59" s="381">
        <f>'302 - SO.02 - Zábradlí'!J32</f>
        <v>0</v>
      </c>
      <c r="AH59" s="382"/>
      <c r="AI59" s="382"/>
      <c r="AJ59" s="382"/>
      <c r="AK59" s="382"/>
      <c r="AL59" s="382"/>
      <c r="AM59" s="382"/>
      <c r="AN59" s="381">
        <f t="shared" si="0"/>
        <v>0</v>
      </c>
      <c r="AO59" s="382"/>
      <c r="AP59" s="382"/>
      <c r="AQ59" s="101" t="s">
        <v>95</v>
      </c>
      <c r="AR59" s="56"/>
      <c r="AS59" s="102">
        <v>0</v>
      </c>
      <c r="AT59" s="103">
        <f t="shared" si="1"/>
        <v>0</v>
      </c>
      <c r="AU59" s="104">
        <f>'302 - SO.02 - Zábradlí'!P94</f>
        <v>0</v>
      </c>
      <c r="AV59" s="103">
        <f>'302 - SO.02 - Zábradlí'!J35</f>
        <v>0</v>
      </c>
      <c r="AW59" s="103">
        <f>'302 - SO.02 - Zábradlí'!J36</f>
        <v>0</v>
      </c>
      <c r="AX59" s="103">
        <f>'302 - SO.02 - Zábradlí'!J37</f>
        <v>0</v>
      </c>
      <c r="AY59" s="103">
        <f>'302 - SO.02 - Zábradlí'!J38</f>
        <v>0</v>
      </c>
      <c r="AZ59" s="103">
        <f>'302 - SO.02 - Zábradlí'!F35</f>
        <v>0</v>
      </c>
      <c r="BA59" s="103">
        <f>'302 - SO.02 - Zábradlí'!F36</f>
        <v>0</v>
      </c>
      <c r="BB59" s="103">
        <f>'302 - SO.02 - Zábradlí'!F37</f>
        <v>0</v>
      </c>
      <c r="BC59" s="103">
        <f>'302 - SO.02 - Zábradlí'!F38</f>
        <v>0</v>
      </c>
      <c r="BD59" s="105">
        <f>'302 - SO.02 - Zábradlí'!F39</f>
        <v>0</v>
      </c>
      <c r="BT59" s="106" t="s">
        <v>86</v>
      </c>
      <c r="BV59" s="106" t="s">
        <v>78</v>
      </c>
      <c r="BW59" s="106" t="s">
        <v>99</v>
      </c>
      <c r="BX59" s="106" t="s">
        <v>92</v>
      </c>
      <c r="CL59" s="106" t="s">
        <v>19</v>
      </c>
    </row>
    <row r="60" spans="1:91" s="4" customFormat="1" ht="16.5" customHeight="1">
      <c r="A60" s="89" t="s">
        <v>80</v>
      </c>
      <c r="B60" s="54"/>
      <c r="C60" s="100"/>
      <c r="D60" s="100"/>
      <c r="E60" s="356" t="s">
        <v>100</v>
      </c>
      <c r="F60" s="356"/>
      <c r="G60" s="356"/>
      <c r="H60" s="356"/>
      <c r="I60" s="356"/>
      <c r="J60" s="100"/>
      <c r="K60" s="356" t="s">
        <v>101</v>
      </c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81">
        <f>'303 - SO.03 - Dřevěné stu...'!J32</f>
        <v>0</v>
      </c>
      <c r="AH60" s="382"/>
      <c r="AI60" s="382"/>
      <c r="AJ60" s="382"/>
      <c r="AK60" s="382"/>
      <c r="AL60" s="382"/>
      <c r="AM60" s="382"/>
      <c r="AN60" s="381">
        <f t="shared" si="0"/>
        <v>0</v>
      </c>
      <c r="AO60" s="382"/>
      <c r="AP60" s="382"/>
      <c r="AQ60" s="101" t="s">
        <v>95</v>
      </c>
      <c r="AR60" s="56"/>
      <c r="AS60" s="102">
        <v>0</v>
      </c>
      <c r="AT60" s="103">
        <f t="shared" si="1"/>
        <v>0</v>
      </c>
      <c r="AU60" s="104">
        <f>'303 - SO.03 - Dřevěné stu...'!P94</f>
        <v>0</v>
      </c>
      <c r="AV60" s="103">
        <f>'303 - SO.03 - Dřevěné stu...'!J35</f>
        <v>0</v>
      </c>
      <c r="AW60" s="103">
        <f>'303 - SO.03 - Dřevěné stu...'!J36</f>
        <v>0</v>
      </c>
      <c r="AX60" s="103">
        <f>'303 - SO.03 - Dřevěné stu...'!J37</f>
        <v>0</v>
      </c>
      <c r="AY60" s="103">
        <f>'303 - SO.03 - Dřevěné stu...'!J38</f>
        <v>0</v>
      </c>
      <c r="AZ60" s="103">
        <f>'303 - SO.03 - Dřevěné stu...'!F35</f>
        <v>0</v>
      </c>
      <c r="BA60" s="103">
        <f>'303 - SO.03 - Dřevěné stu...'!F36</f>
        <v>0</v>
      </c>
      <c r="BB60" s="103">
        <f>'303 - SO.03 - Dřevěné stu...'!F37</f>
        <v>0</v>
      </c>
      <c r="BC60" s="103">
        <f>'303 - SO.03 - Dřevěné stu...'!F38</f>
        <v>0</v>
      </c>
      <c r="BD60" s="105">
        <f>'303 - SO.03 - Dřevěné stu...'!F39</f>
        <v>0</v>
      </c>
      <c r="BT60" s="106" t="s">
        <v>86</v>
      </c>
      <c r="BV60" s="106" t="s">
        <v>78</v>
      </c>
      <c r="BW60" s="106" t="s">
        <v>102</v>
      </c>
      <c r="BX60" s="106" t="s">
        <v>92</v>
      </c>
      <c r="CL60" s="106" t="s">
        <v>19</v>
      </c>
    </row>
    <row r="61" spans="1:91" s="4" customFormat="1" ht="16.5" customHeight="1">
      <c r="A61" s="89" t="s">
        <v>80</v>
      </c>
      <c r="B61" s="54"/>
      <c r="C61" s="100"/>
      <c r="D61" s="100"/>
      <c r="E61" s="356" t="s">
        <v>103</v>
      </c>
      <c r="F61" s="356"/>
      <c r="G61" s="356"/>
      <c r="H61" s="356"/>
      <c r="I61" s="356"/>
      <c r="J61" s="100"/>
      <c r="K61" s="356" t="s">
        <v>104</v>
      </c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  <c r="AG61" s="381">
        <f>'304 - SO.04 - Stůl a sedátka'!J32</f>
        <v>0</v>
      </c>
      <c r="AH61" s="382"/>
      <c r="AI61" s="382"/>
      <c r="AJ61" s="382"/>
      <c r="AK61" s="382"/>
      <c r="AL61" s="382"/>
      <c r="AM61" s="382"/>
      <c r="AN61" s="381">
        <f t="shared" si="0"/>
        <v>0</v>
      </c>
      <c r="AO61" s="382"/>
      <c r="AP61" s="382"/>
      <c r="AQ61" s="101" t="s">
        <v>95</v>
      </c>
      <c r="AR61" s="56"/>
      <c r="AS61" s="102">
        <v>0</v>
      </c>
      <c r="AT61" s="103">
        <f t="shared" si="1"/>
        <v>0</v>
      </c>
      <c r="AU61" s="104">
        <f>'304 - SO.04 - Stůl a sedátka'!P89</f>
        <v>0</v>
      </c>
      <c r="AV61" s="103">
        <f>'304 - SO.04 - Stůl a sedátka'!J35</f>
        <v>0</v>
      </c>
      <c r="AW61" s="103">
        <f>'304 - SO.04 - Stůl a sedátka'!J36</f>
        <v>0</v>
      </c>
      <c r="AX61" s="103">
        <f>'304 - SO.04 - Stůl a sedátka'!J37</f>
        <v>0</v>
      </c>
      <c r="AY61" s="103">
        <f>'304 - SO.04 - Stůl a sedátka'!J38</f>
        <v>0</v>
      </c>
      <c r="AZ61" s="103">
        <f>'304 - SO.04 - Stůl a sedátka'!F35</f>
        <v>0</v>
      </c>
      <c r="BA61" s="103">
        <f>'304 - SO.04 - Stůl a sedátka'!F36</f>
        <v>0</v>
      </c>
      <c r="BB61" s="103">
        <f>'304 - SO.04 - Stůl a sedátka'!F37</f>
        <v>0</v>
      </c>
      <c r="BC61" s="103">
        <f>'304 - SO.04 - Stůl a sedátka'!F38</f>
        <v>0</v>
      </c>
      <c r="BD61" s="105">
        <f>'304 - SO.04 - Stůl a sedátka'!F39</f>
        <v>0</v>
      </c>
      <c r="BT61" s="106" t="s">
        <v>86</v>
      </c>
      <c r="BV61" s="106" t="s">
        <v>78</v>
      </c>
      <c r="BW61" s="106" t="s">
        <v>105</v>
      </c>
      <c r="BX61" s="106" t="s">
        <v>92</v>
      </c>
      <c r="CL61" s="106" t="s">
        <v>19</v>
      </c>
    </row>
    <row r="62" spans="1:91" s="4" customFormat="1" ht="16.5" customHeight="1">
      <c r="A62" s="89" t="s">
        <v>80</v>
      </c>
      <c r="B62" s="54"/>
      <c r="C62" s="100"/>
      <c r="D62" s="100"/>
      <c r="E62" s="356" t="s">
        <v>106</v>
      </c>
      <c r="F62" s="356"/>
      <c r="G62" s="356"/>
      <c r="H62" s="356"/>
      <c r="I62" s="356"/>
      <c r="J62" s="100"/>
      <c r="K62" s="356" t="s">
        <v>107</v>
      </c>
      <c r="L62" s="356"/>
      <c r="M62" s="356"/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  <c r="AD62" s="356"/>
      <c r="AE62" s="356"/>
      <c r="AF62" s="356"/>
      <c r="AG62" s="381">
        <f>'305 - SO.05 - Půlkruhová ...'!J32</f>
        <v>0</v>
      </c>
      <c r="AH62" s="382"/>
      <c r="AI62" s="382"/>
      <c r="AJ62" s="382"/>
      <c r="AK62" s="382"/>
      <c r="AL62" s="382"/>
      <c r="AM62" s="382"/>
      <c r="AN62" s="381">
        <f t="shared" si="0"/>
        <v>0</v>
      </c>
      <c r="AO62" s="382"/>
      <c r="AP62" s="382"/>
      <c r="AQ62" s="101" t="s">
        <v>95</v>
      </c>
      <c r="AR62" s="56"/>
      <c r="AS62" s="102">
        <v>0</v>
      </c>
      <c r="AT62" s="103">
        <f t="shared" si="1"/>
        <v>0</v>
      </c>
      <c r="AU62" s="104">
        <f>'305 - SO.05 - Půlkruhová ...'!P94</f>
        <v>0</v>
      </c>
      <c r="AV62" s="103">
        <f>'305 - SO.05 - Půlkruhová ...'!J35</f>
        <v>0</v>
      </c>
      <c r="AW62" s="103">
        <f>'305 - SO.05 - Půlkruhová ...'!J36</f>
        <v>0</v>
      </c>
      <c r="AX62" s="103">
        <f>'305 - SO.05 - Půlkruhová ...'!J37</f>
        <v>0</v>
      </c>
      <c r="AY62" s="103">
        <f>'305 - SO.05 - Půlkruhová ...'!J38</f>
        <v>0</v>
      </c>
      <c r="AZ62" s="103">
        <f>'305 - SO.05 - Půlkruhová ...'!F35</f>
        <v>0</v>
      </c>
      <c r="BA62" s="103">
        <f>'305 - SO.05 - Půlkruhová ...'!F36</f>
        <v>0</v>
      </c>
      <c r="BB62" s="103">
        <f>'305 - SO.05 - Půlkruhová ...'!F37</f>
        <v>0</v>
      </c>
      <c r="BC62" s="103">
        <f>'305 - SO.05 - Půlkruhová ...'!F38</f>
        <v>0</v>
      </c>
      <c r="BD62" s="105">
        <f>'305 - SO.05 - Půlkruhová ...'!F39</f>
        <v>0</v>
      </c>
      <c r="BT62" s="106" t="s">
        <v>86</v>
      </c>
      <c r="BV62" s="106" t="s">
        <v>78</v>
      </c>
      <c r="BW62" s="106" t="s">
        <v>108</v>
      </c>
      <c r="BX62" s="106" t="s">
        <v>92</v>
      </c>
      <c r="CL62" s="106" t="s">
        <v>19</v>
      </c>
    </row>
    <row r="63" spans="1:91" s="7" customFormat="1" ht="16.5" customHeight="1">
      <c r="A63" s="89" t="s">
        <v>80</v>
      </c>
      <c r="B63" s="90"/>
      <c r="C63" s="91"/>
      <c r="D63" s="355" t="s">
        <v>109</v>
      </c>
      <c r="E63" s="355"/>
      <c r="F63" s="355"/>
      <c r="G63" s="355"/>
      <c r="H63" s="355"/>
      <c r="I63" s="92"/>
      <c r="J63" s="355" t="s">
        <v>110</v>
      </c>
      <c r="K63" s="355"/>
      <c r="L63" s="355"/>
      <c r="M63" s="355"/>
      <c r="N63" s="355"/>
      <c r="O63" s="355"/>
      <c r="P63" s="355"/>
      <c r="Q63" s="355"/>
      <c r="R63" s="355"/>
      <c r="S63" s="355"/>
      <c r="T63" s="355"/>
      <c r="U63" s="355"/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  <c r="AG63" s="383">
        <f>'004 - Odvodnění zpevněnýc...'!J30</f>
        <v>0</v>
      </c>
      <c r="AH63" s="384"/>
      <c r="AI63" s="384"/>
      <c r="AJ63" s="384"/>
      <c r="AK63" s="384"/>
      <c r="AL63" s="384"/>
      <c r="AM63" s="384"/>
      <c r="AN63" s="383">
        <f t="shared" si="0"/>
        <v>0</v>
      </c>
      <c r="AO63" s="384"/>
      <c r="AP63" s="384"/>
      <c r="AQ63" s="93" t="s">
        <v>83</v>
      </c>
      <c r="AR63" s="94"/>
      <c r="AS63" s="95">
        <v>0</v>
      </c>
      <c r="AT63" s="96">
        <f t="shared" si="1"/>
        <v>0</v>
      </c>
      <c r="AU63" s="97">
        <f>'004 - Odvodnění zpevněnýc...'!P87</f>
        <v>0</v>
      </c>
      <c r="AV63" s="96">
        <f>'004 - Odvodnění zpevněnýc...'!J33</f>
        <v>0</v>
      </c>
      <c r="AW63" s="96">
        <f>'004 - Odvodnění zpevněnýc...'!J34</f>
        <v>0</v>
      </c>
      <c r="AX63" s="96">
        <f>'004 - Odvodnění zpevněnýc...'!J35</f>
        <v>0</v>
      </c>
      <c r="AY63" s="96">
        <f>'004 - Odvodnění zpevněnýc...'!J36</f>
        <v>0</v>
      </c>
      <c r="AZ63" s="96">
        <f>'004 - Odvodnění zpevněnýc...'!F33</f>
        <v>0</v>
      </c>
      <c r="BA63" s="96">
        <f>'004 - Odvodnění zpevněnýc...'!F34</f>
        <v>0</v>
      </c>
      <c r="BB63" s="96">
        <f>'004 - Odvodnění zpevněnýc...'!F35</f>
        <v>0</v>
      </c>
      <c r="BC63" s="96">
        <f>'004 - Odvodnění zpevněnýc...'!F36</f>
        <v>0</v>
      </c>
      <c r="BD63" s="98">
        <f>'004 - Odvodnění zpevněnýc...'!F37</f>
        <v>0</v>
      </c>
      <c r="BT63" s="99" t="s">
        <v>84</v>
      </c>
      <c r="BV63" s="99" t="s">
        <v>78</v>
      </c>
      <c r="BW63" s="99" t="s">
        <v>111</v>
      </c>
      <c r="BX63" s="99" t="s">
        <v>5</v>
      </c>
      <c r="CL63" s="99" t="s">
        <v>19</v>
      </c>
      <c r="CM63" s="99" t="s">
        <v>86</v>
      </c>
    </row>
    <row r="64" spans="1:91" s="7" customFormat="1" ht="24.75" customHeight="1">
      <c r="A64" s="89" t="s">
        <v>80</v>
      </c>
      <c r="B64" s="90"/>
      <c r="C64" s="91"/>
      <c r="D64" s="355" t="s">
        <v>112</v>
      </c>
      <c r="E64" s="355"/>
      <c r="F64" s="355"/>
      <c r="G64" s="355"/>
      <c r="H64" s="355"/>
      <c r="I64" s="92"/>
      <c r="J64" s="355" t="s">
        <v>113</v>
      </c>
      <c r="K64" s="355"/>
      <c r="L64" s="355"/>
      <c r="M64" s="355"/>
      <c r="N64" s="355"/>
      <c r="O64" s="355"/>
      <c r="P64" s="355"/>
      <c r="Q64" s="355"/>
      <c r="R64" s="355"/>
      <c r="S64" s="355"/>
      <c r="T64" s="355"/>
      <c r="U64" s="355"/>
      <c r="V64" s="355"/>
      <c r="W64" s="355"/>
      <c r="X64" s="355"/>
      <c r="Y64" s="355"/>
      <c r="Z64" s="355"/>
      <c r="AA64" s="355"/>
      <c r="AB64" s="355"/>
      <c r="AC64" s="355"/>
      <c r="AD64" s="355"/>
      <c r="AE64" s="355"/>
      <c r="AF64" s="355"/>
      <c r="AG64" s="383">
        <f>'005 - Veřejné osvětlení, ...'!J30</f>
        <v>0</v>
      </c>
      <c r="AH64" s="384"/>
      <c r="AI64" s="384"/>
      <c r="AJ64" s="384"/>
      <c r="AK64" s="384"/>
      <c r="AL64" s="384"/>
      <c r="AM64" s="384"/>
      <c r="AN64" s="383">
        <f t="shared" si="0"/>
        <v>0</v>
      </c>
      <c r="AO64" s="384"/>
      <c r="AP64" s="384"/>
      <c r="AQ64" s="93" t="s">
        <v>83</v>
      </c>
      <c r="AR64" s="94"/>
      <c r="AS64" s="95">
        <v>0</v>
      </c>
      <c r="AT64" s="96">
        <f t="shared" si="1"/>
        <v>0</v>
      </c>
      <c r="AU64" s="97">
        <f>'005 - Veřejné osvětlení, ...'!P92</f>
        <v>0</v>
      </c>
      <c r="AV64" s="96">
        <f>'005 - Veřejné osvětlení, ...'!J33</f>
        <v>0</v>
      </c>
      <c r="AW64" s="96">
        <f>'005 - Veřejné osvětlení, ...'!J34</f>
        <v>0</v>
      </c>
      <c r="AX64" s="96">
        <f>'005 - Veřejné osvětlení, ...'!J35</f>
        <v>0</v>
      </c>
      <c r="AY64" s="96">
        <f>'005 - Veřejné osvětlení, ...'!J36</f>
        <v>0</v>
      </c>
      <c r="AZ64" s="96">
        <f>'005 - Veřejné osvětlení, ...'!F33</f>
        <v>0</v>
      </c>
      <c r="BA64" s="96">
        <f>'005 - Veřejné osvětlení, ...'!F34</f>
        <v>0</v>
      </c>
      <c r="BB64" s="96">
        <f>'005 - Veřejné osvětlení, ...'!F35</f>
        <v>0</v>
      </c>
      <c r="BC64" s="96">
        <f>'005 - Veřejné osvětlení, ...'!F36</f>
        <v>0</v>
      </c>
      <c r="BD64" s="98">
        <f>'005 - Veřejné osvětlení, ...'!F37</f>
        <v>0</v>
      </c>
      <c r="BT64" s="99" t="s">
        <v>84</v>
      </c>
      <c r="BV64" s="99" t="s">
        <v>78</v>
      </c>
      <c r="BW64" s="99" t="s">
        <v>114</v>
      </c>
      <c r="BX64" s="99" t="s">
        <v>5</v>
      </c>
      <c r="CL64" s="99" t="s">
        <v>19</v>
      </c>
      <c r="CM64" s="99" t="s">
        <v>86</v>
      </c>
    </row>
    <row r="65" spans="1:91" s="7" customFormat="1" ht="16.5" customHeight="1">
      <c r="B65" s="90"/>
      <c r="C65" s="91"/>
      <c r="D65" s="355" t="s">
        <v>115</v>
      </c>
      <c r="E65" s="355"/>
      <c r="F65" s="355"/>
      <c r="G65" s="355"/>
      <c r="H65" s="355"/>
      <c r="I65" s="92"/>
      <c r="J65" s="355" t="s">
        <v>116</v>
      </c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85">
        <f>ROUND(SUM(AG66:AG67),2)</f>
        <v>0</v>
      </c>
      <c r="AH65" s="384"/>
      <c r="AI65" s="384"/>
      <c r="AJ65" s="384"/>
      <c r="AK65" s="384"/>
      <c r="AL65" s="384"/>
      <c r="AM65" s="384"/>
      <c r="AN65" s="383">
        <f t="shared" si="0"/>
        <v>0</v>
      </c>
      <c r="AO65" s="384"/>
      <c r="AP65" s="384"/>
      <c r="AQ65" s="93" t="s">
        <v>83</v>
      </c>
      <c r="AR65" s="94"/>
      <c r="AS65" s="95">
        <f>ROUND(SUM(AS66:AS67),2)</f>
        <v>0</v>
      </c>
      <c r="AT65" s="96">
        <f t="shared" si="1"/>
        <v>0</v>
      </c>
      <c r="AU65" s="97">
        <f>ROUND(SUM(AU66:AU67),5)</f>
        <v>0</v>
      </c>
      <c r="AV65" s="96">
        <f>ROUND(AZ65*L29,2)</f>
        <v>0</v>
      </c>
      <c r="AW65" s="96">
        <f>ROUND(BA65*L30,2)</f>
        <v>0</v>
      </c>
      <c r="AX65" s="96">
        <f>ROUND(BB65*L29,2)</f>
        <v>0</v>
      </c>
      <c r="AY65" s="96">
        <f>ROUND(BC65*L30,2)</f>
        <v>0</v>
      </c>
      <c r="AZ65" s="96">
        <f>ROUND(SUM(AZ66:AZ67),2)</f>
        <v>0</v>
      </c>
      <c r="BA65" s="96">
        <f>ROUND(SUM(BA66:BA67),2)</f>
        <v>0</v>
      </c>
      <c r="BB65" s="96">
        <f>ROUND(SUM(BB66:BB67),2)</f>
        <v>0</v>
      </c>
      <c r="BC65" s="96">
        <f>ROUND(SUM(BC66:BC67),2)</f>
        <v>0</v>
      </c>
      <c r="BD65" s="98">
        <f>ROUND(SUM(BD66:BD67),2)</f>
        <v>0</v>
      </c>
      <c r="BS65" s="99" t="s">
        <v>75</v>
      </c>
      <c r="BT65" s="99" t="s">
        <v>84</v>
      </c>
      <c r="BV65" s="99" t="s">
        <v>78</v>
      </c>
      <c r="BW65" s="99" t="s">
        <v>117</v>
      </c>
      <c r="BX65" s="99" t="s">
        <v>5</v>
      </c>
      <c r="CL65" s="99" t="s">
        <v>19</v>
      </c>
      <c r="CM65" s="99" t="s">
        <v>86</v>
      </c>
    </row>
    <row r="66" spans="1:91" s="4" customFormat="1" ht="16.5" customHeight="1">
      <c r="A66" s="89" t="s">
        <v>80</v>
      </c>
      <c r="B66" s="54"/>
      <c r="C66" s="100"/>
      <c r="D66" s="100"/>
      <c r="E66" s="356" t="s">
        <v>115</v>
      </c>
      <c r="F66" s="356"/>
      <c r="G66" s="356"/>
      <c r="H66" s="356"/>
      <c r="I66" s="356"/>
      <c r="J66" s="100"/>
      <c r="K66" s="356" t="s">
        <v>116</v>
      </c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  <c r="AD66" s="356"/>
      <c r="AE66" s="356"/>
      <c r="AF66" s="356"/>
      <c r="AG66" s="381">
        <f>'006 - Vegetace'!J30</f>
        <v>0</v>
      </c>
      <c r="AH66" s="382"/>
      <c r="AI66" s="382"/>
      <c r="AJ66" s="382"/>
      <c r="AK66" s="382"/>
      <c r="AL66" s="382"/>
      <c r="AM66" s="382"/>
      <c r="AN66" s="381">
        <f t="shared" si="0"/>
        <v>0</v>
      </c>
      <c r="AO66" s="382"/>
      <c r="AP66" s="382"/>
      <c r="AQ66" s="101" t="s">
        <v>95</v>
      </c>
      <c r="AR66" s="56"/>
      <c r="AS66" s="102">
        <v>0</v>
      </c>
      <c r="AT66" s="103">
        <f t="shared" si="1"/>
        <v>0</v>
      </c>
      <c r="AU66" s="104">
        <f>'006 - Vegetace'!P100</f>
        <v>0</v>
      </c>
      <c r="AV66" s="103">
        <f>'006 - Vegetace'!J33</f>
        <v>0</v>
      </c>
      <c r="AW66" s="103">
        <f>'006 - Vegetace'!J34</f>
        <v>0</v>
      </c>
      <c r="AX66" s="103">
        <f>'006 - Vegetace'!J35</f>
        <v>0</v>
      </c>
      <c r="AY66" s="103">
        <f>'006 - Vegetace'!J36</f>
        <v>0</v>
      </c>
      <c r="AZ66" s="103">
        <f>'006 - Vegetace'!F33</f>
        <v>0</v>
      </c>
      <c r="BA66" s="103">
        <f>'006 - Vegetace'!F34</f>
        <v>0</v>
      </c>
      <c r="BB66" s="103">
        <f>'006 - Vegetace'!F35</f>
        <v>0</v>
      </c>
      <c r="BC66" s="103">
        <f>'006 - Vegetace'!F36</f>
        <v>0</v>
      </c>
      <c r="BD66" s="105">
        <f>'006 - Vegetace'!F37</f>
        <v>0</v>
      </c>
      <c r="BT66" s="106" t="s">
        <v>86</v>
      </c>
      <c r="BU66" s="106" t="s">
        <v>118</v>
      </c>
      <c r="BV66" s="106" t="s">
        <v>78</v>
      </c>
      <c r="BW66" s="106" t="s">
        <v>117</v>
      </c>
      <c r="BX66" s="106" t="s">
        <v>5</v>
      </c>
      <c r="CL66" s="106" t="s">
        <v>19</v>
      </c>
      <c r="CM66" s="106" t="s">
        <v>86</v>
      </c>
    </row>
    <row r="67" spans="1:91" s="4" customFormat="1" ht="23.25" customHeight="1">
      <c r="A67" s="89" t="s">
        <v>80</v>
      </c>
      <c r="B67" s="54"/>
      <c r="C67" s="100"/>
      <c r="D67" s="100"/>
      <c r="E67" s="356" t="s">
        <v>119</v>
      </c>
      <c r="F67" s="356"/>
      <c r="G67" s="356"/>
      <c r="H67" s="356"/>
      <c r="I67" s="356"/>
      <c r="J67" s="100"/>
      <c r="K67" s="356" t="s">
        <v>120</v>
      </c>
      <c r="L67" s="356"/>
      <c r="M67" s="356"/>
      <c r="N67" s="356"/>
      <c r="O67" s="356"/>
      <c r="P67" s="356"/>
      <c r="Q67" s="356"/>
      <c r="R67" s="356"/>
      <c r="S67" s="356"/>
      <c r="T67" s="356"/>
      <c r="U67" s="356"/>
      <c r="V67" s="356"/>
      <c r="W67" s="356"/>
      <c r="X67" s="356"/>
      <c r="Y67" s="356"/>
      <c r="Z67" s="356"/>
      <c r="AA67" s="356"/>
      <c r="AB67" s="356"/>
      <c r="AC67" s="356"/>
      <c r="AD67" s="356"/>
      <c r="AE67" s="356"/>
      <c r="AF67" s="356"/>
      <c r="AG67" s="381">
        <f>'601 - Následná péče o vys...'!J32</f>
        <v>0</v>
      </c>
      <c r="AH67" s="382"/>
      <c r="AI67" s="382"/>
      <c r="AJ67" s="382"/>
      <c r="AK67" s="382"/>
      <c r="AL67" s="382"/>
      <c r="AM67" s="382"/>
      <c r="AN67" s="381">
        <f t="shared" si="0"/>
        <v>0</v>
      </c>
      <c r="AO67" s="382"/>
      <c r="AP67" s="382"/>
      <c r="AQ67" s="101" t="s">
        <v>95</v>
      </c>
      <c r="AR67" s="56"/>
      <c r="AS67" s="102">
        <v>0</v>
      </c>
      <c r="AT67" s="103">
        <f t="shared" si="1"/>
        <v>0</v>
      </c>
      <c r="AU67" s="104">
        <f>'601 - Následná péče o vys...'!P94</f>
        <v>0</v>
      </c>
      <c r="AV67" s="103">
        <f>'601 - Následná péče o vys...'!J35</f>
        <v>0</v>
      </c>
      <c r="AW67" s="103">
        <f>'601 - Následná péče o vys...'!J36</f>
        <v>0</v>
      </c>
      <c r="AX67" s="103">
        <f>'601 - Následná péče o vys...'!J37</f>
        <v>0</v>
      </c>
      <c r="AY67" s="103">
        <f>'601 - Následná péče o vys...'!J38</f>
        <v>0</v>
      </c>
      <c r="AZ67" s="103">
        <f>'601 - Následná péče o vys...'!F35</f>
        <v>0</v>
      </c>
      <c r="BA67" s="103">
        <f>'601 - Následná péče o vys...'!F36</f>
        <v>0</v>
      </c>
      <c r="BB67" s="103">
        <f>'601 - Následná péče o vys...'!F37</f>
        <v>0</v>
      </c>
      <c r="BC67" s="103">
        <f>'601 - Následná péče o vys...'!F38</f>
        <v>0</v>
      </c>
      <c r="BD67" s="105">
        <f>'601 - Následná péče o vys...'!F39</f>
        <v>0</v>
      </c>
      <c r="BT67" s="106" t="s">
        <v>86</v>
      </c>
      <c r="BV67" s="106" t="s">
        <v>78</v>
      </c>
      <c r="BW67" s="106" t="s">
        <v>121</v>
      </c>
      <c r="BX67" s="106" t="s">
        <v>117</v>
      </c>
      <c r="CL67" s="106" t="s">
        <v>19</v>
      </c>
    </row>
    <row r="68" spans="1:91" s="7" customFormat="1" ht="16.5" customHeight="1">
      <c r="A68" s="89" t="s">
        <v>80</v>
      </c>
      <c r="B68" s="90"/>
      <c r="C68" s="91"/>
      <c r="D68" s="355" t="s">
        <v>122</v>
      </c>
      <c r="E68" s="355"/>
      <c r="F68" s="355"/>
      <c r="G68" s="355"/>
      <c r="H68" s="355"/>
      <c r="I68" s="92"/>
      <c r="J68" s="355" t="s">
        <v>123</v>
      </c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83">
        <f>'007 - Vedlejší náklady'!J30</f>
        <v>0</v>
      </c>
      <c r="AH68" s="384"/>
      <c r="AI68" s="384"/>
      <c r="AJ68" s="384"/>
      <c r="AK68" s="384"/>
      <c r="AL68" s="384"/>
      <c r="AM68" s="384"/>
      <c r="AN68" s="383">
        <f t="shared" si="0"/>
        <v>0</v>
      </c>
      <c r="AO68" s="384"/>
      <c r="AP68" s="384"/>
      <c r="AQ68" s="93" t="s">
        <v>124</v>
      </c>
      <c r="AR68" s="94"/>
      <c r="AS68" s="107">
        <v>0</v>
      </c>
      <c r="AT68" s="108">
        <f t="shared" si="1"/>
        <v>0</v>
      </c>
      <c r="AU68" s="109">
        <f>'007 - Vedlejší náklady'!P86</f>
        <v>0</v>
      </c>
      <c r="AV68" s="108">
        <f>'007 - Vedlejší náklady'!J33</f>
        <v>0</v>
      </c>
      <c r="AW68" s="108">
        <f>'007 - Vedlejší náklady'!J34</f>
        <v>0</v>
      </c>
      <c r="AX68" s="108">
        <f>'007 - Vedlejší náklady'!J35</f>
        <v>0</v>
      </c>
      <c r="AY68" s="108">
        <f>'007 - Vedlejší náklady'!J36</f>
        <v>0</v>
      </c>
      <c r="AZ68" s="108">
        <f>'007 - Vedlejší náklady'!F33</f>
        <v>0</v>
      </c>
      <c r="BA68" s="108">
        <f>'007 - Vedlejší náklady'!F34</f>
        <v>0</v>
      </c>
      <c r="BB68" s="108">
        <f>'007 - Vedlejší náklady'!F35</f>
        <v>0</v>
      </c>
      <c r="BC68" s="108">
        <f>'007 - Vedlejší náklady'!F36</f>
        <v>0</v>
      </c>
      <c r="BD68" s="110">
        <f>'007 - Vedlejší náklady'!F37</f>
        <v>0</v>
      </c>
      <c r="BT68" s="99" t="s">
        <v>84</v>
      </c>
      <c r="BV68" s="99" t="s">
        <v>78</v>
      </c>
      <c r="BW68" s="99" t="s">
        <v>125</v>
      </c>
      <c r="BX68" s="99" t="s">
        <v>5</v>
      </c>
      <c r="CL68" s="99" t="s">
        <v>19</v>
      </c>
      <c r="CM68" s="99" t="s">
        <v>86</v>
      </c>
    </row>
    <row r="69" spans="1:91" s="2" customFormat="1" ht="30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42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91" s="2" customFormat="1" ht="6.95" customHeight="1">
      <c r="A70" s="37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42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</sheetData>
  <sheetProtection algorithmName="SHA-512" hashValue="vwO8tt3blZ1rk2IAJTMIGx81Vytr3xuGwASsg5gpoPu6qge8qaMVsoD0CVi7fUDyb2HeBku8QhWpUu5l/Guj0A==" saltValue="mJYGNjKM3awb+wSCO4flNIwtRJpAzNGBUbOpLaQ5GrEKhW2dyYXJDGyfoykRStiGGDEt5wOb+qHT+xfRxFgJWA==" spinCount="100000" sheet="1" objects="1" scenarios="1" formatColumns="0" formatRows="0"/>
  <mergeCells count="94">
    <mergeCell ref="AN67:AP67"/>
    <mergeCell ref="AG67:AM67"/>
    <mergeCell ref="AN68:AP68"/>
    <mergeCell ref="AG68:AM68"/>
    <mergeCell ref="AN54:AP54"/>
    <mergeCell ref="AS49:AT51"/>
    <mergeCell ref="AN65:AP65"/>
    <mergeCell ref="AG65:AM65"/>
    <mergeCell ref="AN66:AP66"/>
    <mergeCell ref="AG66:AM66"/>
    <mergeCell ref="AR2:BE2"/>
    <mergeCell ref="AG61:AM61"/>
    <mergeCell ref="AG59:AM59"/>
    <mergeCell ref="AG62:AM62"/>
    <mergeCell ref="AG63:AM63"/>
    <mergeCell ref="AG60:AM60"/>
    <mergeCell ref="AG57:AM57"/>
    <mergeCell ref="AG56:AM56"/>
    <mergeCell ref="AG55:AM55"/>
    <mergeCell ref="AG58:AM58"/>
    <mergeCell ref="AG52:AM52"/>
    <mergeCell ref="AM47:AN47"/>
    <mergeCell ref="AM49:AP49"/>
    <mergeCell ref="AM50:AP50"/>
    <mergeCell ref="AN59:AP59"/>
    <mergeCell ref="AN63:AP63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E67:I67"/>
    <mergeCell ref="K67:AF67"/>
    <mergeCell ref="D68:H68"/>
    <mergeCell ref="J68:AF68"/>
    <mergeCell ref="AG54:AM54"/>
    <mergeCell ref="AG64:AM64"/>
    <mergeCell ref="K62:AF62"/>
    <mergeCell ref="L45:AO45"/>
    <mergeCell ref="D65:H65"/>
    <mergeCell ref="J65:AF65"/>
    <mergeCell ref="E66:I66"/>
    <mergeCell ref="K66:AF66"/>
    <mergeCell ref="AN64:AP64"/>
    <mergeCell ref="AN52:AP52"/>
    <mergeCell ref="AN55:AP55"/>
    <mergeCell ref="AN61:AP61"/>
    <mergeCell ref="AN56:AP56"/>
    <mergeCell ref="AN60:AP60"/>
    <mergeCell ref="AN57:AP57"/>
    <mergeCell ref="AN62:AP62"/>
    <mergeCell ref="AN58:AP58"/>
    <mergeCell ref="J55:AF55"/>
    <mergeCell ref="K58:AF58"/>
    <mergeCell ref="K59:AF59"/>
    <mergeCell ref="K60:AF60"/>
    <mergeCell ref="K61:AF61"/>
    <mergeCell ref="C52:G52"/>
    <mergeCell ref="D55:H55"/>
    <mergeCell ref="D57:H57"/>
    <mergeCell ref="D56:H56"/>
    <mergeCell ref="D64:H64"/>
    <mergeCell ref="D63:H63"/>
    <mergeCell ref="E58:I58"/>
    <mergeCell ref="E62:I62"/>
    <mergeCell ref="E61:I61"/>
    <mergeCell ref="E59:I59"/>
    <mergeCell ref="E60:I60"/>
    <mergeCell ref="I52:AF52"/>
    <mergeCell ref="J63:AF63"/>
    <mergeCell ref="J64:AF64"/>
    <mergeCell ref="J57:AF57"/>
    <mergeCell ref="J56:AF56"/>
  </mergeCells>
  <hyperlinks>
    <hyperlink ref="A55" location="'001 - Bourací práce, demo...'!C2" display="/"/>
    <hyperlink ref="A56" location="'002 - Zpevněné plochy'!C2" display="/"/>
    <hyperlink ref="A58" location="'301 - SO.01 - Přístřešek ...'!C2" display="/"/>
    <hyperlink ref="A59" location="'302 - SO.02 - Zábradlí'!C2" display="/"/>
    <hyperlink ref="A60" location="'303 - SO.03 - Dřevěné stu...'!C2" display="/"/>
    <hyperlink ref="A61" location="'304 - SO.04 - Stůl a sedátka'!C2" display="/"/>
    <hyperlink ref="A62" location="'305 - SO.05 - Půlkruhová ...'!C2" display="/"/>
    <hyperlink ref="A63" location="'004 - Odvodnění zpevněnýc...'!C2" display="/"/>
    <hyperlink ref="A64" location="'005 - Veřejné osvětlení, ...'!C2" display="/"/>
    <hyperlink ref="A66" location="'006 - Vegetace'!C2" display="/"/>
    <hyperlink ref="A67" location="'601 - Následná péče o vys...'!C2" display="/"/>
    <hyperlink ref="A68" location="'007 - Vedlejš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4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114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127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30" customHeight="1">
      <c r="A9" s="37"/>
      <c r="B9" s="42"/>
      <c r="C9" s="37"/>
      <c r="D9" s="37"/>
      <c r="E9" s="399" t="s">
        <v>1610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29. 4. 2025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37</v>
      </c>
      <c r="E23" s="37"/>
      <c r="F23" s="37"/>
      <c r="G23" s="37"/>
      <c r="H23" s="37"/>
      <c r="I23" s="115" t="s">
        <v>26</v>
      </c>
      <c r="J23" s="106" t="s">
        <v>38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39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40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42</v>
      </c>
      <c r="E30" s="37"/>
      <c r="F30" s="37"/>
      <c r="G30" s="37"/>
      <c r="H30" s="37"/>
      <c r="I30" s="37"/>
      <c r="J30" s="123">
        <f>ROUND(J92,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44</v>
      </c>
      <c r="G32" s="37"/>
      <c r="H32" s="37"/>
      <c r="I32" s="124" t="s">
        <v>43</v>
      </c>
      <c r="J32" s="124" t="s">
        <v>45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46</v>
      </c>
      <c r="E33" s="115" t="s">
        <v>47</v>
      </c>
      <c r="F33" s="126">
        <f>ROUND((SUM(BE92:BE193)),  2)</f>
        <v>0</v>
      </c>
      <c r="G33" s="37"/>
      <c r="H33" s="37"/>
      <c r="I33" s="127">
        <v>0.21</v>
      </c>
      <c r="J33" s="126">
        <f>ROUND(((SUM(BE92:BE193))*I33),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48</v>
      </c>
      <c r="F34" s="126">
        <f>ROUND((SUM(BF92:BF193)),  2)</f>
        <v>0</v>
      </c>
      <c r="G34" s="37"/>
      <c r="H34" s="37"/>
      <c r="I34" s="127">
        <v>0.12</v>
      </c>
      <c r="J34" s="126">
        <f>ROUND(((SUM(BF92:BF193))*I34),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49</v>
      </c>
      <c r="F35" s="126">
        <f>ROUND((SUM(BG92:BG193)),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50</v>
      </c>
      <c r="F36" s="126">
        <f>ROUND((SUM(BH92:BH193)),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51</v>
      </c>
      <c r="F37" s="126">
        <f>ROUND((SUM(BI92:BI193)),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52</v>
      </c>
      <c r="E39" s="130"/>
      <c r="F39" s="130"/>
      <c r="G39" s="131" t="s">
        <v>53</v>
      </c>
      <c r="H39" s="132" t="s">
        <v>54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129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Krajinářské úpravy prostoru u sochy J. Hrzána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127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30" customHeight="1">
      <c r="A50" s="37"/>
      <c r="B50" s="38"/>
      <c r="C50" s="39"/>
      <c r="D50" s="39"/>
      <c r="E50" s="358" t="str">
        <f>E9</f>
        <v>005 - Veřejné osvětlení, osvětlovací stožáry, zásuvkové rozvody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Tábor, parc. č. 1889</v>
      </c>
      <c r="G52" s="39"/>
      <c r="H52" s="39"/>
      <c r="I52" s="32" t="s">
        <v>23</v>
      </c>
      <c r="J52" s="62" t="str">
        <f>IF(J12="","",J12)</f>
        <v>29. 4. 2025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Ing. Magdalena Smetanová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37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130</v>
      </c>
      <c r="D57" s="140"/>
      <c r="E57" s="140"/>
      <c r="F57" s="140"/>
      <c r="G57" s="140"/>
      <c r="H57" s="140"/>
      <c r="I57" s="140"/>
      <c r="J57" s="141" t="s">
        <v>131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74</v>
      </c>
      <c r="D59" s="39"/>
      <c r="E59" s="39"/>
      <c r="F59" s="39"/>
      <c r="G59" s="39"/>
      <c r="H59" s="39"/>
      <c r="I59" s="39"/>
      <c r="J59" s="80">
        <f>J92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132</v>
      </c>
    </row>
    <row r="60" spans="1:47" s="9" customFormat="1" ht="24.95" customHeight="1">
      <c r="B60" s="143"/>
      <c r="C60" s="144"/>
      <c r="D60" s="145" t="s">
        <v>133</v>
      </c>
      <c r="E60" s="146"/>
      <c r="F60" s="146"/>
      <c r="G60" s="146"/>
      <c r="H60" s="146"/>
      <c r="I60" s="146"/>
      <c r="J60" s="147">
        <f>J93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1611</v>
      </c>
      <c r="E61" s="151"/>
      <c r="F61" s="151"/>
      <c r="G61" s="151"/>
      <c r="H61" s="151"/>
      <c r="I61" s="151"/>
      <c r="J61" s="152">
        <f>J94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1612</v>
      </c>
      <c r="E62" s="151"/>
      <c r="F62" s="151"/>
      <c r="G62" s="151"/>
      <c r="H62" s="151"/>
      <c r="I62" s="151"/>
      <c r="J62" s="152">
        <f>J97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1613</v>
      </c>
      <c r="E63" s="151"/>
      <c r="F63" s="151"/>
      <c r="G63" s="151"/>
      <c r="H63" s="151"/>
      <c r="I63" s="151"/>
      <c r="J63" s="152">
        <f>J101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1614</v>
      </c>
      <c r="E64" s="151"/>
      <c r="F64" s="151"/>
      <c r="G64" s="151"/>
      <c r="H64" s="151"/>
      <c r="I64" s="151"/>
      <c r="J64" s="152">
        <f>J107</f>
        <v>0</v>
      </c>
      <c r="K64" s="100"/>
      <c r="L64" s="153"/>
    </row>
    <row r="65" spans="1:31" s="10" customFormat="1" ht="19.899999999999999" customHeight="1">
      <c r="B65" s="149"/>
      <c r="C65" s="100"/>
      <c r="D65" s="150" t="s">
        <v>1615</v>
      </c>
      <c r="E65" s="151"/>
      <c r="F65" s="151"/>
      <c r="G65" s="151"/>
      <c r="H65" s="151"/>
      <c r="I65" s="151"/>
      <c r="J65" s="152">
        <f>J116</f>
        <v>0</v>
      </c>
      <c r="K65" s="100"/>
      <c r="L65" s="153"/>
    </row>
    <row r="66" spans="1:31" s="9" customFormat="1" ht="24.95" customHeight="1">
      <c r="B66" s="143"/>
      <c r="C66" s="144"/>
      <c r="D66" s="145" t="s">
        <v>137</v>
      </c>
      <c r="E66" s="146"/>
      <c r="F66" s="146"/>
      <c r="G66" s="146"/>
      <c r="H66" s="146"/>
      <c r="I66" s="146"/>
      <c r="J66" s="147">
        <f>J119</f>
        <v>0</v>
      </c>
      <c r="K66" s="144"/>
      <c r="L66" s="148"/>
    </row>
    <row r="67" spans="1:31" s="10" customFormat="1" ht="19.899999999999999" customHeight="1">
      <c r="B67" s="149"/>
      <c r="C67" s="100"/>
      <c r="D67" s="150" t="s">
        <v>1616</v>
      </c>
      <c r="E67" s="151"/>
      <c r="F67" s="151"/>
      <c r="G67" s="151"/>
      <c r="H67" s="151"/>
      <c r="I67" s="151"/>
      <c r="J67" s="152">
        <f>J120</f>
        <v>0</v>
      </c>
      <c r="K67" s="100"/>
      <c r="L67" s="153"/>
    </row>
    <row r="68" spans="1:31" s="9" customFormat="1" ht="24.95" customHeight="1">
      <c r="B68" s="143"/>
      <c r="C68" s="144"/>
      <c r="D68" s="145" t="s">
        <v>1617</v>
      </c>
      <c r="E68" s="146"/>
      <c r="F68" s="146"/>
      <c r="G68" s="146"/>
      <c r="H68" s="146"/>
      <c r="I68" s="146"/>
      <c r="J68" s="147">
        <f>J124</f>
        <v>0</v>
      </c>
      <c r="K68" s="144"/>
      <c r="L68" s="148"/>
    </row>
    <row r="69" spans="1:31" s="10" customFormat="1" ht="19.899999999999999" customHeight="1">
      <c r="B69" s="149"/>
      <c r="C69" s="100"/>
      <c r="D69" s="150" t="s">
        <v>1618</v>
      </c>
      <c r="E69" s="151"/>
      <c r="F69" s="151"/>
      <c r="G69" s="151"/>
      <c r="H69" s="151"/>
      <c r="I69" s="151"/>
      <c r="J69" s="152">
        <f>J125</f>
        <v>0</v>
      </c>
      <c r="K69" s="100"/>
      <c r="L69" s="153"/>
    </row>
    <row r="70" spans="1:31" s="10" customFormat="1" ht="19.899999999999999" customHeight="1">
      <c r="B70" s="149"/>
      <c r="C70" s="100"/>
      <c r="D70" s="150" t="s">
        <v>1619</v>
      </c>
      <c r="E70" s="151"/>
      <c r="F70" s="151"/>
      <c r="G70" s="151"/>
      <c r="H70" s="151"/>
      <c r="I70" s="151"/>
      <c r="J70" s="152">
        <f>J139</f>
        <v>0</v>
      </c>
      <c r="K70" s="100"/>
      <c r="L70" s="153"/>
    </row>
    <row r="71" spans="1:31" s="10" customFormat="1" ht="19.899999999999999" customHeight="1">
      <c r="B71" s="149"/>
      <c r="C71" s="100"/>
      <c r="D71" s="150" t="s">
        <v>1620</v>
      </c>
      <c r="E71" s="151"/>
      <c r="F71" s="151"/>
      <c r="G71" s="151"/>
      <c r="H71" s="151"/>
      <c r="I71" s="151"/>
      <c r="J71" s="152">
        <f>J145</f>
        <v>0</v>
      </c>
      <c r="K71" s="100"/>
      <c r="L71" s="153"/>
    </row>
    <row r="72" spans="1:31" s="10" customFormat="1" ht="19.899999999999999" customHeight="1">
      <c r="B72" s="149"/>
      <c r="C72" s="100"/>
      <c r="D72" s="150" t="s">
        <v>1621</v>
      </c>
      <c r="E72" s="151"/>
      <c r="F72" s="151"/>
      <c r="G72" s="151"/>
      <c r="H72" s="151"/>
      <c r="I72" s="151"/>
      <c r="J72" s="152">
        <f>J164</f>
        <v>0</v>
      </c>
      <c r="K72" s="100"/>
      <c r="L72" s="153"/>
    </row>
    <row r="73" spans="1:31" s="2" customFormat="1" ht="21.7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8" spans="1:31" s="2" customFormat="1" ht="6.95" customHeight="1">
      <c r="A78" s="37"/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4.95" customHeight="1">
      <c r="A79" s="37"/>
      <c r="B79" s="38"/>
      <c r="C79" s="26" t="s">
        <v>139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16</v>
      </c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6.5" customHeight="1">
      <c r="A82" s="37"/>
      <c r="B82" s="38"/>
      <c r="C82" s="39"/>
      <c r="D82" s="39"/>
      <c r="E82" s="404" t="str">
        <f>E7</f>
        <v>Krajinářské úpravy prostoru u sochy J. Hrzána</v>
      </c>
      <c r="F82" s="405"/>
      <c r="G82" s="405"/>
      <c r="H82" s="405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127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30" customHeight="1">
      <c r="A84" s="37"/>
      <c r="B84" s="38"/>
      <c r="C84" s="39"/>
      <c r="D84" s="39"/>
      <c r="E84" s="358" t="str">
        <f>E9</f>
        <v>005 - Veřejné osvětlení, osvětlovací stožáry, zásuvkové rozvody</v>
      </c>
      <c r="F84" s="406"/>
      <c r="G84" s="406"/>
      <c r="H84" s="406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>
      <c r="A86" s="37"/>
      <c r="B86" s="38"/>
      <c r="C86" s="32" t="s">
        <v>21</v>
      </c>
      <c r="D86" s="39"/>
      <c r="E86" s="39"/>
      <c r="F86" s="30" t="str">
        <f>F12</f>
        <v>k.ú. Tábor, parc. č. 1889</v>
      </c>
      <c r="G86" s="39"/>
      <c r="H86" s="39"/>
      <c r="I86" s="32" t="s">
        <v>23</v>
      </c>
      <c r="J86" s="62" t="str">
        <f>IF(J12="","",J12)</f>
        <v>29. 4. 2025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25.7" customHeight="1">
      <c r="A88" s="37"/>
      <c r="B88" s="38"/>
      <c r="C88" s="32" t="s">
        <v>25</v>
      </c>
      <c r="D88" s="39"/>
      <c r="E88" s="39"/>
      <c r="F88" s="30" t="str">
        <f>E15</f>
        <v>MĚSTO TÁBOR</v>
      </c>
      <c r="G88" s="39"/>
      <c r="H88" s="39"/>
      <c r="I88" s="32" t="s">
        <v>33</v>
      </c>
      <c r="J88" s="35" t="str">
        <f>E21</f>
        <v>Ing. Magdalena Smetanová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>
      <c r="A89" s="37"/>
      <c r="B89" s="38"/>
      <c r="C89" s="32" t="s">
        <v>31</v>
      </c>
      <c r="D89" s="39"/>
      <c r="E89" s="39"/>
      <c r="F89" s="30" t="str">
        <f>IF(E18="","",E18)</f>
        <v>Vyplň údaj</v>
      </c>
      <c r="G89" s="39"/>
      <c r="H89" s="39"/>
      <c r="I89" s="32" t="s">
        <v>37</v>
      </c>
      <c r="J89" s="35" t="str">
        <f>E24</f>
        <v>Ing. Pavel Vochozka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3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>
      <c r="A91" s="154"/>
      <c r="B91" s="155"/>
      <c r="C91" s="156" t="s">
        <v>140</v>
      </c>
      <c r="D91" s="157" t="s">
        <v>61</v>
      </c>
      <c r="E91" s="157" t="s">
        <v>57</v>
      </c>
      <c r="F91" s="157" t="s">
        <v>58</v>
      </c>
      <c r="G91" s="157" t="s">
        <v>141</v>
      </c>
      <c r="H91" s="157" t="s">
        <v>142</v>
      </c>
      <c r="I91" s="157" t="s">
        <v>143</v>
      </c>
      <c r="J91" s="157" t="s">
        <v>131</v>
      </c>
      <c r="K91" s="158" t="s">
        <v>144</v>
      </c>
      <c r="L91" s="159"/>
      <c r="M91" s="71" t="s">
        <v>19</v>
      </c>
      <c r="N91" s="72" t="s">
        <v>46</v>
      </c>
      <c r="O91" s="72" t="s">
        <v>145</v>
      </c>
      <c r="P91" s="72" t="s">
        <v>146</v>
      </c>
      <c r="Q91" s="72" t="s">
        <v>147</v>
      </c>
      <c r="R91" s="72" t="s">
        <v>148</v>
      </c>
      <c r="S91" s="72" t="s">
        <v>149</v>
      </c>
      <c r="T91" s="73" t="s">
        <v>150</v>
      </c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</row>
    <row r="92" spans="1:65" s="2" customFormat="1" ht="22.9" customHeight="1">
      <c r="A92" s="37"/>
      <c r="B92" s="38"/>
      <c r="C92" s="78" t="s">
        <v>151</v>
      </c>
      <c r="D92" s="39"/>
      <c r="E92" s="39"/>
      <c r="F92" s="39"/>
      <c r="G92" s="39"/>
      <c r="H92" s="39"/>
      <c r="I92" s="39"/>
      <c r="J92" s="160">
        <f>BK92</f>
        <v>0</v>
      </c>
      <c r="K92" s="39"/>
      <c r="L92" s="42"/>
      <c r="M92" s="74"/>
      <c r="N92" s="161"/>
      <c r="O92" s="75"/>
      <c r="P92" s="162">
        <f>P93+P119+P124</f>
        <v>0</v>
      </c>
      <c r="Q92" s="75"/>
      <c r="R92" s="162">
        <f>R93+R119+R124</f>
        <v>15.754621999999996</v>
      </c>
      <c r="S92" s="75"/>
      <c r="T92" s="163">
        <f>T93+T119+T124</f>
        <v>2.2499999999999999E-2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75</v>
      </c>
      <c r="AU92" s="20" t="s">
        <v>132</v>
      </c>
      <c r="BK92" s="164">
        <f>BK93+BK119+BK124</f>
        <v>0</v>
      </c>
    </row>
    <row r="93" spans="1:65" s="12" customFormat="1" ht="25.9" customHeight="1">
      <c r="B93" s="165"/>
      <c r="C93" s="166"/>
      <c r="D93" s="167" t="s">
        <v>75</v>
      </c>
      <c r="E93" s="168" t="s">
        <v>152</v>
      </c>
      <c r="F93" s="168" t="s">
        <v>153</v>
      </c>
      <c r="G93" s="166"/>
      <c r="H93" s="166"/>
      <c r="I93" s="169"/>
      <c r="J93" s="170">
        <f>BK93</f>
        <v>0</v>
      </c>
      <c r="K93" s="166"/>
      <c r="L93" s="171"/>
      <c r="M93" s="172"/>
      <c r="N93" s="173"/>
      <c r="O93" s="173"/>
      <c r="P93" s="174">
        <f>P94+P97+P101+P107+P116</f>
        <v>0</v>
      </c>
      <c r="Q93" s="173"/>
      <c r="R93" s="174">
        <f>R94+R97+R101+R107+R116</f>
        <v>2.5606519999999997</v>
      </c>
      <c r="S93" s="173"/>
      <c r="T93" s="175">
        <f>T94+T97+T101+T107+T116</f>
        <v>0</v>
      </c>
      <c r="AR93" s="176" t="s">
        <v>84</v>
      </c>
      <c r="AT93" s="177" t="s">
        <v>75</v>
      </c>
      <c r="AU93" s="177" t="s">
        <v>76</v>
      </c>
      <c r="AY93" s="176" t="s">
        <v>154</v>
      </c>
      <c r="BK93" s="178">
        <f>BK94+BK97+BK101+BK107+BK116</f>
        <v>0</v>
      </c>
    </row>
    <row r="94" spans="1:65" s="12" customFormat="1" ht="22.9" customHeight="1">
      <c r="B94" s="165"/>
      <c r="C94" s="166"/>
      <c r="D94" s="167" t="s">
        <v>75</v>
      </c>
      <c r="E94" s="179" t="s">
        <v>260</v>
      </c>
      <c r="F94" s="179" t="s">
        <v>1622</v>
      </c>
      <c r="G94" s="166"/>
      <c r="H94" s="166"/>
      <c r="I94" s="169"/>
      <c r="J94" s="180">
        <f>BK94</f>
        <v>0</v>
      </c>
      <c r="K94" s="166"/>
      <c r="L94" s="171"/>
      <c r="M94" s="172"/>
      <c r="N94" s="173"/>
      <c r="O94" s="173"/>
      <c r="P94" s="174">
        <f>SUM(P95:P96)</f>
        <v>0</v>
      </c>
      <c r="Q94" s="173"/>
      <c r="R94" s="174">
        <f>SUM(R95:R96)</f>
        <v>1.8</v>
      </c>
      <c r="S94" s="173"/>
      <c r="T94" s="175">
        <f>SUM(T95:T96)</f>
        <v>0</v>
      </c>
      <c r="AR94" s="176" t="s">
        <v>84</v>
      </c>
      <c r="AT94" s="177" t="s">
        <v>75</v>
      </c>
      <c r="AU94" s="177" t="s">
        <v>84</v>
      </c>
      <c r="AY94" s="176" t="s">
        <v>154</v>
      </c>
      <c r="BK94" s="178">
        <f>SUM(BK95:BK96)</f>
        <v>0</v>
      </c>
    </row>
    <row r="95" spans="1:65" s="2" customFormat="1" ht="16.5" customHeight="1">
      <c r="A95" s="37"/>
      <c r="B95" s="38"/>
      <c r="C95" s="181" t="s">
        <v>84</v>
      </c>
      <c r="D95" s="181" t="s">
        <v>156</v>
      </c>
      <c r="E95" s="182" t="s">
        <v>1623</v>
      </c>
      <c r="F95" s="183" t="s">
        <v>1624</v>
      </c>
      <c r="G95" s="184" t="s">
        <v>159</v>
      </c>
      <c r="H95" s="185">
        <v>8</v>
      </c>
      <c r="I95" s="186"/>
      <c r="J95" s="187">
        <f>ROUND(I95*H95,2)</f>
        <v>0</v>
      </c>
      <c r="K95" s="183" t="s">
        <v>1625</v>
      </c>
      <c r="L95" s="42"/>
      <c r="M95" s="188" t="s">
        <v>19</v>
      </c>
      <c r="N95" s="189" t="s">
        <v>47</v>
      </c>
      <c r="O95" s="67"/>
      <c r="P95" s="190">
        <f>O95*H95</f>
        <v>0</v>
      </c>
      <c r="Q95" s="190">
        <v>0.22500000000000001</v>
      </c>
      <c r="R95" s="190">
        <f>Q95*H95</f>
        <v>1.8</v>
      </c>
      <c r="S95" s="190">
        <v>0</v>
      </c>
      <c r="T95" s="191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161</v>
      </c>
      <c r="AT95" s="192" t="s">
        <v>156</v>
      </c>
      <c r="AU95" s="192" t="s">
        <v>86</v>
      </c>
      <c r="AY95" s="20" t="s">
        <v>154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0" t="s">
        <v>84</v>
      </c>
      <c r="BK95" s="193">
        <f>ROUND(I95*H95,2)</f>
        <v>0</v>
      </c>
      <c r="BL95" s="20" t="s">
        <v>161</v>
      </c>
      <c r="BM95" s="192" t="s">
        <v>309</v>
      </c>
    </row>
    <row r="96" spans="1:65" s="2" customFormat="1" ht="11.25">
      <c r="A96" s="37"/>
      <c r="B96" s="38"/>
      <c r="C96" s="39"/>
      <c r="D96" s="194" t="s">
        <v>163</v>
      </c>
      <c r="E96" s="39"/>
      <c r="F96" s="195" t="s">
        <v>1624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163</v>
      </c>
      <c r="AU96" s="20" t="s">
        <v>86</v>
      </c>
    </row>
    <row r="97" spans="1:65" s="12" customFormat="1" ht="22.9" customHeight="1">
      <c r="B97" s="165"/>
      <c r="C97" s="166"/>
      <c r="D97" s="167" t="s">
        <v>75</v>
      </c>
      <c r="E97" s="179" t="s">
        <v>1626</v>
      </c>
      <c r="F97" s="179" t="s">
        <v>1627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SUM(P98:P100)</f>
        <v>0</v>
      </c>
      <c r="Q97" s="173"/>
      <c r="R97" s="174">
        <f>SUM(R98:R100)</f>
        <v>0.74239999999999995</v>
      </c>
      <c r="S97" s="173"/>
      <c r="T97" s="175">
        <f>SUM(T98:T100)</f>
        <v>0</v>
      </c>
      <c r="AR97" s="176" t="s">
        <v>84</v>
      </c>
      <c r="AT97" s="177" t="s">
        <v>75</v>
      </c>
      <c r="AU97" s="177" t="s">
        <v>84</v>
      </c>
      <c r="AY97" s="176" t="s">
        <v>154</v>
      </c>
      <c r="BK97" s="178">
        <f>SUM(BK98:BK100)</f>
        <v>0</v>
      </c>
    </row>
    <row r="98" spans="1:65" s="2" customFormat="1" ht="21.75" customHeight="1">
      <c r="A98" s="37"/>
      <c r="B98" s="38"/>
      <c r="C98" s="181" t="s">
        <v>86</v>
      </c>
      <c r="D98" s="181" t="s">
        <v>156</v>
      </c>
      <c r="E98" s="182" t="s">
        <v>1628</v>
      </c>
      <c r="F98" s="183" t="s">
        <v>1629</v>
      </c>
      <c r="G98" s="184" t="s">
        <v>159</v>
      </c>
      <c r="H98" s="185">
        <v>8</v>
      </c>
      <c r="I98" s="186"/>
      <c r="J98" s="187">
        <f>ROUND(I98*H98,2)</f>
        <v>0</v>
      </c>
      <c r="K98" s="183" t="s">
        <v>1625</v>
      </c>
      <c r="L98" s="42"/>
      <c r="M98" s="188" t="s">
        <v>19</v>
      </c>
      <c r="N98" s="189" t="s">
        <v>47</v>
      </c>
      <c r="O98" s="67"/>
      <c r="P98" s="190">
        <f>O98*H98</f>
        <v>0</v>
      </c>
      <c r="Q98" s="190">
        <v>9.2799999999999994E-2</v>
      </c>
      <c r="R98" s="190">
        <f>Q98*H98</f>
        <v>0.74239999999999995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161</v>
      </c>
      <c r="AT98" s="192" t="s">
        <v>156</v>
      </c>
      <c r="AU98" s="192" t="s">
        <v>86</v>
      </c>
      <c r="AY98" s="20" t="s">
        <v>154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84</v>
      </c>
      <c r="BK98" s="193">
        <f>ROUND(I98*H98,2)</f>
        <v>0</v>
      </c>
      <c r="BL98" s="20" t="s">
        <v>161</v>
      </c>
      <c r="BM98" s="192" t="s">
        <v>326</v>
      </c>
    </row>
    <row r="99" spans="1:65" s="2" customFormat="1" ht="11.25">
      <c r="A99" s="37"/>
      <c r="B99" s="38"/>
      <c r="C99" s="39"/>
      <c r="D99" s="194" t="s">
        <v>163</v>
      </c>
      <c r="E99" s="39"/>
      <c r="F99" s="195" t="s">
        <v>1629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163</v>
      </c>
      <c r="AU99" s="20" t="s">
        <v>86</v>
      </c>
    </row>
    <row r="100" spans="1:65" s="2" customFormat="1" ht="68.25">
      <c r="A100" s="37"/>
      <c r="B100" s="38"/>
      <c r="C100" s="39"/>
      <c r="D100" s="194" t="s">
        <v>177</v>
      </c>
      <c r="E100" s="39"/>
      <c r="F100" s="222" t="s">
        <v>1630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177</v>
      </c>
      <c r="AU100" s="20" t="s">
        <v>86</v>
      </c>
    </row>
    <row r="101" spans="1:65" s="12" customFormat="1" ht="22.9" customHeight="1">
      <c r="B101" s="165"/>
      <c r="C101" s="166"/>
      <c r="D101" s="167" t="s">
        <v>75</v>
      </c>
      <c r="E101" s="179" t="s">
        <v>1631</v>
      </c>
      <c r="F101" s="179" t="s">
        <v>1632</v>
      </c>
      <c r="G101" s="166"/>
      <c r="H101" s="166"/>
      <c r="I101" s="169"/>
      <c r="J101" s="180">
        <f>BK101</f>
        <v>0</v>
      </c>
      <c r="K101" s="166"/>
      <c r="L101" s="171"/>
      <c r="M101" s="172"/>
      <c r="N101" s="173"/>
      <c r="O101" s="173"/>
      <c r="P101" s="174">
        <f>SUM(P102:P106)</f>
        <v>0</v>
      </c>
      <c r="Q101" s="173"/>
      <c r="R101" s="174">
        <f>SUM(R102:R106)</f>
        <v>6.4619999999999999E-3</v>
      </c>
      <c r="S101" s="173"/>
      <c r="T101" s="175">
        <f>SUM(T102:T106)</f>
        <v>0</v>
      </c>
      <c r="AR101" s="176" t="s">
        <v>84</v>
      </c>
      <c r="AT101" s="177" t="s">
        <v>75</v>
      </c>
      <c r="AU101" s="177" t="s">
        <v>84</v>
      </c>
      <c r="AY101" s="176" t="s">
        <v>154</v>
      </c>
      <c r="BK101" s="178">
        <f>SUM(BK102:BK106)</f>
        <v>0</v>
      </c>
    </row>
    <row r="102" spans="1:65" s="2" customFormat="1" ht="24.2" customHeight="1">
      <c r="A102" s="37"/>
      <c r="B102" s="38"/>
      <c r="C102" s="181" t="s">
        <v>182</v>
      </c>
      <c r="D102" s="181" t="s">
        <v>156</v>
      </c>
      <c r="E102" s="182" t="s">
        <v>1633</v>
      </c>
      <c r="F102" s="183" t="s">
        <v>1634</v>
      </c>
      <c r="G102" s="184" t="s">
        <v>208</v>
      </c>
      <c r="H102" s="185">
        <v>3</v>
      </c>
      <c r="I102" s="186"/>
      <c r="J102" s="187">
        <f>ROUND(I102*H102,2)</f>
        <v>0</v>
      </c>
      <c r="K102" s="183" t="s">
        <v>1625</v>
      </c>
      <c r="L102" s="42"/>
      <c r="M102" s="188" t="s">
        <v>19</v>
      </c>
      <c r="N102" s="189" t="s">
        <v>47</v>
      </c>
      <c r="O102" s="67"/>
      <c r="P102" s="190">
        <f>O102*H102</f>
        <v>0</v>
      </c>
      <c r="Q102" s="190">
        <v>1.56E-3</v>
      </c>
      <c r="R102" s="190">
        <f>Q102*H102</f>
        <v>4.6800000000000001E-3</v>
      </c>
      <c r="S102" s="190">
        <v>0</v>
      </c>
      <c r="T102" s="191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92" t="s">
        <v>161</v>
      </c>
      <c r="AT102" s="192" t="s">
        <v>156</v>
      </c>
      <c r="AU102" s="192" t="s">
        <v>86</v>
      </c>
      <c r="AY102" s="20" t="s">
        <v>154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20" t="s">
        <v>84</v>
      </c>
      <c r="BK102" s="193">
        <f>ROUND(I102*H102,2)</f>
        <v>0</v>
      </c>
      <c r="BL102" s="20" t="s">
        <v>161</v>
      </c>
      <c r="BM102" s="192" t="s">
        <v>510</v>
      </c>
    </row>
    <row r="103" spans="1:65" s="2" customFormat="1" ht="11.25">
      <c r="A103" s="37"/>
      <c r="B103" s="38"/>
      <c r="C103" s="39"/>
      <c r="D103" s="194" t="s">
        <v>163</v>
      </c>
      <c r="E103" s="39"/>
      <c r="F103" s="195" t="s">
        <v>1634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163</v>
      </c>
      <c r="AU103" s="20" t="s">
        <v>86</v>
      </c>
    </row>
    <row r="104" spans="1:65" s="2" customFormat="1" ht="19.5">
      <c r="A104" s="37"/>
      <c r="B104" s="38"/>
      <c r="C104" s="39"/>
      <c r="D104" s="194" t="s">
        <v>177</v>
      </c>
      <c r="E104" s="39"/>
      <c r="F104" s="222" t="s">
        <v>1635</v>
      </c>
      <c r="G104" s="39"/>
      <c r="H104" s="39"/>
      <c r="I104" s="196"/>
      <c r="J104" s="39"/>
      <c r="K104" s="39"/>
      <c r="L104" s="42"/>
      <c r="M104" s="197"/>
      <c r="N104" s="19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177</v>
      </c>
      <c r="AU104" s="20" t="s">
        <v>86</v>
      </c>
    </row>
    <row r="105" spans="1:65" s="2" customFormat="1" ht="24.2" customHeight="1">
      <c r="A105" s="37"/>
      <c r="B105" s="38"/>
      <c r="C105" s="181" t="s">
        <v>161</v>
      </c>
      <c r="D105" s="181" t="s">
        <v>156</v>
      </c>
      <c r="E105" s="182" t="s">
        <v>1636</v>
      </c>
      <c r="F105" s="183" t="s">
        <v>1637</v>
      </c>
      <c r="G105" s="184" t="s">
        <v>159</v>
      </c>
      <c r="H105" s="185">
        <v>0.9</v>
      </c>
      <c r="I105" s="186"/>
      <c r="J105" s="187">
        <f>ROUND(I105*H105,2)</f>
        <v>0</v>
      </c>
      <c r="K105" s="183" t="s">
        <v>1625</v>
      </c>
      <c r="L105" s="42"/>
      <c r="M105" s="188" t="s">
        <v>19</v>
      </c>
      <c r="N105" s="189" t="s">
        <v>47</v>
      </c>
      <c r="O105" s="67"/>
      <c r="P105" s="190">
        <f>O105*H105</f>
        <v>0</v>
      </c>
      <c r="Q105" s="190">
        <v>1.98E-3</v>
      </c>
      <c r="R105" s="190">
        <f>Q105*H105</f>
        <v>1.7819999999999999E-3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161</v>
      </c>
      <c r="AT105" s="192" t="s">
        <v>156</v>
      </c>
      <c r="AU105" s="192" t="s">
        <v>86</v>
      </c>
      <c r="AY105" s="20" t="s">
        <v>154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84</v>
      </c>
      <c r="BK105" s="193">
        <f>ROUND(I105*H105,2)</f>
        <v>0</v>
      </c>
      <c r="BL105" s="20" t="s">
        <v>161</v>
      </c>
      <c r="BM105" s="192" t="s">
        <v>520</v>
      </c>
    </row>
    <row r="106" spans="1:65" s="2" customFormat="1" ht="19.5">
      <c r="A106" s="37"/>
      <c r="B106" s="38"/>
      <c r="C106" s="39"/>
      <c r="D106" s="194" t="s">
        <v>163</v>
      </c>
      <c r="E106" s="39"/>
      <c r="F106" s="195" t="s">
        <v>1637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163</v>
      </c>
      <c r="AU106" s="20" t="s">
        <v>86</v>
      </c>
    </row>
    <row r="107" spans="1:65" s="12" customFormat="1" ht="22.9" customHeight="1">
      <c r="B107" s="165"/>
      <c r="C107" s="166"/>
      <c r="D107" s="167" t="s">
        <v>75</v>
      </c>
      <c r="E107" s="179" t="s">
        <v>1638</v>
      </c>
      <c r="F107" s="179" t="s">
        <v>1639</v>
      </c>
      <c r="G107" s="166"/>
      <c r="H107" s="166"/>
      <c r="I107" s="169"/>
      <c r="J107" s="180">
        <f>BK107</f>
        <v>0</v>
      </c>
      <c r="K107" s="166"/>
      <c r="L107" s="171"/>
      <c r="M107" s="172"/>
      <c r="N107" s="173"/>
      <c r="O107" s="173"/>
      <c r="P107" s="174">
        <f>SUM(P108:P115)</f>
        <v>0</v>
      </c>
      <c r="Q107" s="173"/>
      <c r="R107" s="174">
        <f>SUM(R108:R115)</f>
        <v>1.179E-2</v>
      </c>
      <c r="S107" s="173"/>
      <c r="T107" s="175">
        <f>SUM(T108:T115)</f>
        <v>0</v>
      </c>
      <c r="AR107" s="176" t="s">
        <v>84</v>
      </c>
      <c r="AT107" s="177" t="s">
        <v>75</v>
      </c>
      <c r="AU107" s="177" t="s">
        <v>84</v>
      </c>
      <c r="AY107" s="176" t="s">
        <v>154</v>
      </c>
      <c r="BK107" s="178">
        <f>SUM(BK108:BK115)</f>
        <v>0</v>
      </c>
    </row>
    <row r="108" spans="1:65" s="2" customFormat="1" ht="16.5" customHeight="1">
      <c r="A108" s="37"/>
      <c r="B108" s="38"/>
      <c r="C108" s="181" t="s">
        <v>205</v>
      </c>
      <c r="D108" s="181" t="s">
        <v>156</v>
      </c>
      <c r="E108" s="182" t="s">
        <v>1640</v>
      </c>
      <c r="F108" s="183" t="s">
        <v>1641</v>
      </c>
      <c r="G108" s="184" t="s">
        <v>208</v>
      </c>
      <c r="H108" s="185">
        <v>3</v>
      </c>
      <c r="I108" s="186"/>
      <c r="J108" s="187">
        <f>ROUND(I108*H108,2)</f>
        <v>0</v>
      </c>
      <c r="K108" s="183" t="s">
        <v>1625</v>
      </c>
      <c r="L108" s="42"/>
      <c r="M108" s="188" t="s">
        <v>19</v>
      </c>
      <c r="N108" s="189" t="s">
        <v>47</v>
      </c>
      <c r="O108" s="67"/>
      <c r="P108" s="190">
        <f>O108*H108</f>
        <v>0</v>
      </c>
      <c r="Q108" s="190">
        <v>2.49E-3</v>
      </c>
      <c r="R108" s="190">
        <f>Q108*H108</f>
        <v>7.4700000000000001E-3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161</v>
      </c>
      <c r="AT108" s="192" t="s">
        <v>156</v>
      </c>
      <c r="AU108" s="192" t="s">
        <v>86</v>
      </c>
      <c r="AY108" s="20" t="s">
        <v>154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84</v>
      </c>
      <c r="BK108" s="193">
        <f>ROUND(I108*H108,2)</f>
        <v>0</v>
      </c>
      <c r="BL108" s="20" t="s">
        <v>161</v>
      </c>
      <c r="BM108" s="192" t="s">
        <v>526</v>
      </c>
    </row>
    <row r="109" spans="1:65" s="2" customFormat="1" ht="11.25">
      <c r="A109" s="37"/>
      <c r="B109" s="38"/>
      <c r="C109" s="39"/>
      <c r="D109" s="194" t="s">
        <v>163</v>
      </c>
      <c r="E109" s="39"/>
      <c r="F109" s="195" t="s">
        <v>1641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163</v>
      </c>
      <c r="AU109" s="20" t="s">
        <v>86</v>
      </c>
    </row>
    <row r="110" spans="1:65" s="2" customFormat="1" ht="39">
      <c r="A110" s="37"/>
      <c r="B110" s="38"/>
      <c r="C110" s="39"/>
      <c r="D110" s="194" t="s">
        <v>177</v>
      </c>
      <c r="E110" s="39"/>
      <c r="F110" s="222" t="s">
        <v>1642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177</v>
      </c>
      <c r="AU110" s="20" t="s">
        <v>86</v>
      </c>
    </row>
    <row r="111" spans="1:65" s="2" customFormat="1" ht="21.75" customHeight="1">
      <c r="A111" s="37"/>
      <c r="B111" s="38"/>
      <c r="C111" s="181" t="s">
        <v>215</v>
      </c>
      <c r="D111" s="181" t="s">
        <v>156</v>
      </c>
      <c r="E111" s="182" t="s">
        <v>1643</v>
      </c>
      <c r="F111" s="183" t="s">
        <v>1644</v>
      </c>
      <c r="G111" s="184" t="s">
        <v>240</v>
      </c>
      <c r="H111" s="185">
        <v>4</v>
      </c>
      <c r="I111" s="186"/>
      <c r="J111" s="187">
        <f>ROUND(I111*H111,2)</f>
        <v>0</v>
      </c>
      <c r="K111" s="183" t="s">
        <v>1625</v>
      </c>
      <c r="L111" s="42"/>
      <c r="M111" s="188" t="s">
        <v>19</v>
      </c>
      <c r="N111" s="189" t="s">
        <v>47</v>
      </c>
      <c r="O111" s="67"/>
      <c r="P111" s="190">
        <f>O111*H111</f>
        <v>0</v>
      </c>
      <c r="Q111" s="190">
        <v>1.08E-3</v>
      </c>
      <c r="R111" s="190">
        <f>Q111*H111</f>
        <v>4.3200000000000001E-3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161</v>
      </c>
      <c r="AT111" s="192" t="s">
        <v>156</v>
      </c>
      <c r="AU111" s="192" t="s">
        <v>86</v>
      </c>
      <c r="AY111" s="20" t="s">
        <v>154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84</v>
      </c>
      <c r="BK111" s="193">
        <f>ROUND(I111*H111,2)</f>
        <v>0</v>
      </c>
      <c r="BL111" s="20" t="s">
        <v>161</v>
      </c>
      <c r="BM111" s="192" t="s">
        <v>551</v>
      </c>
    </row>
    <row r="112" spans="1:65" s="2" customFormat="1" ht="11.25">
      <c r="A112" s="37"/>
      <c r="B112" s="38"/>
      <c r="C112" s="39"/>
      <c r="D112" s="194" t="s">
        <v>163</v>
      </c>
      <c r="E112" s="39"/>
      <c r="F112" s="195" t="s">
        <v>1644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163</v>
      </c>
      <c r="AU112" s="20" t="s">
        <v>86</v>
      </c>
    </row>
    <row r="113" spans="1:65" s="2" customFormat="1" ht="29.25">
      <c r="A113" s="37"/>
      <c r="B113" s="38"/>
      <c r="C113" s="39"/>
      <c r="D113" s="194" t="s">
        <v>177</v>
      </c>
      <c r="E113" s="39"/>
      <c r="F113" s="222" t="s">
        <v>1645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177</v>
      </c>
      <c r="AU113" s="20" t="s">
        <v>86</v>
      </c>
    </row>
    <row r="114" spans="1:65" s="2" customFormat="1" ht="21.75" customHeight="1">
      <c r="A114" s="37"/>
      <c r="B114" s="38"/>
      <c r="C114" s="181" t="s">
        <v>228</v>
      </c>
      <c r="D114" s="181" t="s">
        <v>156</v>
      </c>
      <c r="E114" s="182" t="s">
        <v>1646</v>
      </c>
      <c r="F114" s="183" t="s">
        <v>1647</v>
      </c>
      <c r="G114" s="184" t="s">
        <v>263</v>
      </c>
      <c r="H114" s="185">
        <v>0.22</v>
      </c>
      <c r="I114" s="186"/>
      <c r="J114" s="187">
        <f>ROUND(I114*H114,2)</f>
        <v>0</v>
      </c>
      <c r="K114" s="183" t="s">
        <v>1625</v>
      </c>
      <c r="L114" s="42"/>
      <c r="M114" s="188" t="s">
        <v>19</v>
      </c>
      <c r="N114" s="189" t="s">
        <v>47</v>
      </c>
      <c r="O114" s="67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161</v>
      </c>
      <c r="AT114" s="192" t="s">
        <v>156</v>
      </c>
      <c r="AU114" s="192" t="s">
        <v>86</v>
      </c>
      <c r="AY114" s="20" t="s">
        <v>154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84</v>
      </c>
      <c r="BK114" s="193">
        <f>ROUND(I114*H114,2)</f>
        <v>0</v>
      </c>
      <c r="BL114" s="20" t="s">
        <v>161</v>
      </c>
      <c r="BM114" s="192" t="s">
        <v>1648</v>
      </c>
    </row>
    <row r="115" spans="1:65" s="2" customFormat="1" ht="11.25">
      <c r="A115" s="37"/>
      <c r="B115" s="38"/>
      <c r="C115" s="39"/>
      <c r="D115" s="194" t="s">
        <v>163</v>
      </c>
      <c r="E115" s="39"/>
      <c r="F115" s="195" t="s">
        <v>1647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163</v>
      </c>
      <c r="AU115" s="20" t="s">
        <v>86</v>
      </c>
    </row>
    <row r="116" spans="1:65" s="12" customFormat="1" ht="22.9" customHeight="1">
      <c r="B116" s="165"/>
      <c r="C116" s="166"/>
      <c r="D116" s="167" t="s">
        <v>75</v>
      </c>
      <c r="E116" s="179" t="s">
        <v>1649</v>
      </c>
      <c r="F116" s="179" t="s">
        <v>1650</v>
      </c>
      <c r="G116" s="166"/>
      <c r="H116" s="166"/>
      <c r="I116" s="169"/>
      <c r="J116" s="180">
        <f>BK116</f>
        <v>0</v>
      </c>
      <c r="K116" s="166"/>
      <c r="L116" s="171"/>
      <c r="M116" s="172"/>
      <c r="N116" s="173"/>
      <c r="O116" s="173"/>
      <c r="P116" s="174">
        <f>SUM(P117:P118)</f>
        <v>0</v>
      </c>
      <c r="Q116" s="173"/>
      <c r="R116" s="174">
        <f>SUM(R117:R118)</f>
        <v>0</v>
      </c>
      <c r="S116" s="173"/>
      <c r="T116" s="175">
        <f>SUM(T117:T118)</f>
        <v>0</v>
      </c>
      <c r="AR116" s="176" t="s">
        <v>84</v>
      </c>
      <c r="AT116" s="177" t="s">
        <v>75</v>
      </c>
      <c r="AU116" s="177" t="s">
        <v>84</v>
      </c>
      <c r="AY116" s="176" t="s">
        <v>154</v>
      </c>
      <c r="BK116" s="178">
        <f>SUM(BK117:BK118)</f>
        <v>0</v>
      </c>
    </row>
    <row r="117" spans="1:65" s="2" customFormat="1" ht="24.2" customHeight="1">
      <c r="A117" s="37"/>
      <c r="B117" s="38"/>
      <c r="C117" s="181" t="s">
        <v>237</v>
      </c>
      <c r="D117" s="181" t="s">
        <v>156</v>
      </c>
      <c r="E117" s="182" t="s">
        <v>1651</v>
      </c>
      <c r="F117" s="183" t="s">
        <v>1652</v>
      </c>
      <c r="G117" s="184" t="s">
        <v>263</v>
      </c>
      <c r="H117" s="185">
        <v>0.22</v>
      </c>
      <c r="I117" s="186"/>
      <c r="J117" s="187">
        <f>ROUND(I117*H117,2)</f>
        <v>0</v>
      </c>
      <c r="K117" s="183" t="s">
        <v>1625</v>
      </c>
      <c r="L117" s="42"/>
      <c r="M117" s="188" t="s">
        <v>19</v>
      </c>
      <c r="N117" s="189" t="s">
        <v>47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161</v>
      </c>
      <c r="AT117" s="192" t="s">
        <v>156</v>
      </c>
      <c r="AU117" s="192" t="s">
        <v>86</v>
      </c>
      <c r="AY117" s="20" t="s">
        <v>154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84</v>
      </c>
      <c r="BK117" s="193">
        <f>ROUND(I117*H117,2)</f>
        <v>0</v>
      </c>
      <c r="BL117" s="20" t="s">
        <v>161</v>
      </c>
      <c r="BM117" s="192" t="s">
        <v>1653</v>
      </c>
    </row>
    <row r="118" spans="1:65" s="2" customFormat="1" ht="19.5">
      <c r="A118" s="37"/>
      <c r="B118" s="38"/>
      <c r="C118" s="39"/>
      <c r="D118" s="194" t="s">
        <v>163</v>
      </c>
      <c r="E118" s="39"/>
      <c r="F118" s="195" t="s">
        <v>1652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163</v>
      </c>
      <c r="AU118" s="20" t="s">
        <v>86</v>
      </c>
    </row>
    <row r="119" spans="1:65" s="12" customFormat="1" ht="25.9" customHeight="1">
      <c r="B119" s="165"/>
      <c r="C119" s="166"/>
      <c r="D119" s="167" t="s">
        <v>75</v>
      </c>
      <c r="E119" s="168" t="s">
        <v>322</v>
      </c>
      <c r="F119" s="168" t="s">
        <v>323</v>
      </c>
      <c r="G119" s="166"/>
      <c r="H119" s="166"/>
      <c r="I119" s="169"/>
      <c r="J119" s="170">
        <f>BK119</f>
        <v>0</v>
      </c>
      <c r="K119" s="166"/>
      <c r="L119" s="171"/>
      <c r="M119" s="172"/>
      <c r="N119" s="173"/>
      <c r="O119" s="173"/>
      <c r="P119" s="174">
        <f>P120</f>
        <v>0</v>
      </c>
      <c r="Q119" s="173"/>
      <c r="R119" s="174">
        <f>R120</f>
        <v>0</v>
      </c>
      <c r="S119" s="173"/>
      <c r="T119" s="175">
        <f>T120</f>
        <v>2.2499999999999999E-2</v>
      </c>
      <c r="AR119" s="176" t="s">
        <v>86</v>
      </c>
      <c r="AT119" s="177" t="s">
        <v>75</v>
      </c>
      <c r="AU119" s="177" t="s">
        <v>76</v>
      </c>
      <c r="AY119" s="176" t="s">
        <v>154</v>
      </c>
      <c r="BK119" s="178">
        <f>BK120</f>
        <v>0</v>
      </c>
    </row>
    <row r="120" spans="1:65" s="12" customFormat="1" ht="22.9" customHeight="1">
      <c r="B120" s="165"/>
      <c r="C120" s="166"/>
      <c r="D120" s="167" t="s">
        <v>75</v>
      </c>
      <c r="E120" s="179" t="s">
        <v>1654</v>
      </c>
      <c r="F120" s="179" t="s">
        <v>1655</v>
      </c>
      <c r="G120" s="166"/>
      <c r="H120" s="166"/>
      <c r="I120" s="169"/>
      <c r="J120" s="180">
        <f>BK120</f>
        <v>0</v>
      </c>
      <c r="K120" s="166"/>
      <c r="L120" s="171"/>
      <c r="M120" s="172"/>
      <c r="N120" s="173"/>
      <c r="O120" s="173"/>
      <c r="P120" s="174">
        <f>SUM(P121:P123)</f>
        <v>0</v>
      </c>
      <c r="Q120" s="173"/>
      <c r="R120" s="174">
        <f>SUM(R121:R123)</f>
        <v>0</v>
      </c>
      <c r="S120" s="173"/>
      <c r="T120" s="175">
        <f>SUM(T121:T123)</f>
        <v>2.2499999999999999E-2</v>
      </c>
      <c r="AR120" s="176" t="s">
        <v>86</v>
      </c>
      <c r="AT120" s="177" t="s">
        <v>75</v>
      </c>
      <c r="AU120" s="177" t="s">
        <v>84</v>
      </c>
      <c r="AY120" s="176" t="s">
        <v>154</v>
      </c>
      <c r="BK120" s="178">
        <f>SUM(BK121:BK123)</f>
        <v>0</v>
      </c>
    </row>
    <row r="121" spans="1:65" s="2" customFormat="1" ht="37.9" customHeight="1">
      <c r="A121" s="37"/>
      <c r="B121" s="38"/>
      <c r="C121" s="181" t="s">
        <v>226</v>
      </c>
      <c r="D121" s="181" t="s">
        <v>156</v>
      </c>
      <c r="E121" s="182" t="s">
        <v>1656</v>
      </c>
      <c r="F121" s="183" t="s">
        <v>1657</v>
      </c>
      <c r="G121" s="184" t="s">
        <v>240</v>
      </c>
      <c r="H121" s="185">
        <v>3</v>
      </c>
      <c r="I121" s="186"/>
      <c r="J121" s="187">
        <f>ROUND(I121*H121,2)</f>
        <v>0</v>
      </c>
      <c r="K121" s="183" t="s">
        <v>173</v>
      </c>
      <c r="L121" s="42"/>
      <c r="M121" s="188" t="s">
        <v>19</v>
      </c>
      <c r="N121" s="189" t="s">
        <v>47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7.4999999999999997E-3</v>
      </c>
      <c r="T121" s="191">
        <f>S121*H121</f>
        <v>2.2499999999999999E-2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309</v>
      </c>
      <c r="AT121" s="192" t="s">
        <v>156</v>
      </c>
      <c r="AU121" s="192" t="s">
        <v>86</v>
      </c>
      <c r="AY121" s="20" t="s">
        <v>154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84</v>
      </c>
      <c r="BK121" s="193">
        <f>ROUND(I121*H121,2)</f>
        <v>0</v>
      </c>
      <c r="BL121" s="20" t="s">
        <v>309</v>
      </c>
      <c r="BM121" s="192" t="s">
        <v>1658</v>
      </c>
    </row>
    <row r="122" spans="1:65" s="2" customFormat="1" ht="19.5">
      <c r="A122" s="37"/>
      <c r="B122" s="38"/>
      <c r="C122" s="39"/>
      <c r="D122" s="194" t="s">
        <v>163</v>
      </c>
      <c r="E122" s="39"/>
      <c r="F122" s="195" t="s">
        <v>1659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163</v>
      </c>
      <c r="AU122" s="20" t="s">
        <v>86</v>
      </c>
    </row>
    <row r="123" spans="1:65" s="2" customFormat="1" ht="11.25">
      <c r="A123" s="37"/>
      <c r="B123" s="38"/>
      <c r="C123" s="39"/>
      <c r="D123" s="199" t="s">
        <v>165</v>
      </c>
      <c r="E123" s="39"/>
      <c r="F123" s="200" t="s">
        <v>1660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165</v>
      </c>
      <c r="AU123" s="20" t="s">
        <v>86</v>
      </c>
    </row>
    <row r="124" spans="1:65" s="12" customFormat="1" ht="25.9" customHeight="1">
      <c r="B124" s="165"/>
      <c r="C124" s="166"/>
      <c r="D124" s="167" t="s">
        <v>75</v>
      </c>
      <c r="E124" s="168" t="s">
        <v>491</v>
      </c>
      <c r="F124" s="168" t="s">
        <v>1661</v>
      </c>
      <c r="G124" s="166"/>
      <c r="H124" s="166"/>
      <c r="I124" s="169"/>
      <c r="J124" s="170">
        <f>BK124</f>
        <v>0</v>
      </c>
      <c r="K124" s="166"/>
      <c r="L124" s="171"/>
      <c r="M124" s="172"/>
      <c r="N124" s="173"/>
      <c r="O124" s="173"/>
      <c r="P124" s="174">
        <f>P125+P139+P145+P164</f>
        <v>0</v>
      </c>
      <c r="Q124" s="173"/>
      <c r="R124" s="174">
        <f>R125+R139+R145+R164</f>
        <v>13.193969999999997</v>
      </c>
      <c r="S124" s="173"/>
      <c r="T124" s="175">
        <f>T125+T139+T145+T164</f>
        <v>0</v>
      </c>
      <c r="AR124" s="176" t="s">
        <v>182</v>
      </c>
      <c r="AT124" s="177" t="s">
        <v>75</v>
      </c>
      <c r="AU124" s="177" t="s">
        <v>76</v>
      </c>
      <c r="AY124" s="176" t="s">
        <v>154</v>
      </c>
      <c r="BK124" s="178">
        <f>BK125+BK139+BK145+BK164</f>
        <v>0</v>
      </c>
    </row>
    <row r="125" spans="1:65" s="12" customFormat="1" ht="22.9" customHeight="1">
      <c r="B125" s="165"/>
      <c r="C125" s="166"/>
      <c r="D125" s="167" t="s">
        <v>75</v>
      </c>
      <c r="E125" s="179" t="s">
        <v>1662</v>
      </c>
      <c r="F125" s="179" t="s">
        <v>1663</v>
      </c>
      <c r="G125" s="166"/>
      <c r="H125" s="166"/>
      <c r="I125" s="169"/>
      <c r="J125" s="180">
        <f>BK125</f>
        <v>0</v>
      </c>
      <c r="K125" s="166"/>
      <c r="L125" s="171"/>
      <c r="M125" s="172"/>
      <c r="N125" s="173"/>
      <c r="O125" s="173"/>
      <c r="P125" s="174">
        <f>SUM(P126:P138)</f>
        <v>0</v>
      </c>
      <c r="Q125" s="173"/>
      <c r="R125" s="174">
        <f>SUM(R126:R138)</f>
        <v>0.12792999999999999</v>
      </c>
      <c r="S125" s="173"/>
      <c r="T125" s="175">
        <f>SUM(T126:T138)</f>
        <v>0</v>
      </c>
      <c r="AR125" s="176" t="s">
        <v>84</v>
      </c>
      <c r="AT125" s="177" t="s">
        <v>75</v>
      </c>
      <c r="AU125" s="177" t="s">
        <v>84</v>
      </c>
      <c r="AY125" s="176" t="s">
        <v>154</v>
      </c>
      <c r="BK125" s="178">
        <f>SUM(BK126:BK138)</f>
        <v>0</v>
      </c>
    </row>
    <row r="126" spans="1:65" s="2" customFormat="1" ht="44.25" customHeight="1">
      <c r="A126" s="37"/>
      <c r="B126" s="38"/>
      <c r="C126" s="181" t="s">
        <v>252</v>
      </c>
      <c r="D126" s="181" t="s">
        <v>156</v>
      </c>
      <c r="E126" s="182" t="s">
        <v>1664</v>
      </c>
      <c r="F126" s="183" t="s">
        <v>1665</v>
      </c>
      <c r="G126" s="184" t="s">
        <v>240</v>
      </c>
      <c r="H126" s="185">
        <v>5</v>
      </c>
      <c r="I126" s="186"/>
      <c r="J126" s="187">
        <f>ROUND(I126*H126,2)</f>
        <v>0</v>
      </c>
      <c r="K126" s="183" t="s">
        <v>1625</v>
      </c>
      <c r="L126" s="42"/>
      <c r="M126" s="188" t="s">
        <v>19</v>
      </c>
      <c r="N126" s="189" t="s">
        <v>47</v>
      </c>
      <c r="O126" s="67"/>
      <c r="P126" s="190">
        <f>O126*H126</f>
        <v>0</v>
      </c>
      <c r="Q126" s="190">
        <v>2.545E-2</v>
      </c>
      <c r="R126" s="190">
        <f>Q126*H126</f>
        <v>0.12725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1666</v>
      </c>
      <c r="AT126" s="192" t="s">
        <v>156</v>
      </c>
      <c r="AU126" s="192" t="s">
        <v>86</v>
      </c>
      <c r="AY126" s="20" t="s">
        <v>154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84</v>
      </c>
      <c r="BK126" s="193">
        <f>ROUND(I126*H126,2)</f>
        <v>0</v>
      </c>
      <c r="BL126" s="20" t="s">
        <v>1666</v>
      </c>
      <c r="BM126" s="192" t="s">
        <v>86</v>
      </c>
    </row>
    <row r="127" spans="1:65" s="2" customFormat="1" ht="29.25">
      <c r="A127" s="37"/>
      <c r="B127" s="38"/>
      <c r="C127" s="39"/>
      <c r="D127" s="194" t="s">
        <v>163</v>
      </c>
      <c r="E127" s="39"/>
      <c r="F127" s="195" t="s">
        <v>1665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163</v>
      </c>
      <c r="AU127" s="20" t="s">
        <v>86</v>
      </c>
    </row>
    <row r="128" spans="1:65" s="13" customFormat="1" ht="11.25">
      <c r="B128" s="201"/>
      <c r="C128" s="202"/>
      <c r="D128" s="194" t="s">
        <v>167</v>
      </c>
      <c r="E128" s="203" t="s">
        <v>19</v>
      </c>
      <c r="F128" s="204" t="s">
        <v>1667</v>
      </c>
      <c r="G128" s="202"/>
      <c r="H128" s="203" t="s">
        <v>19</v>
      </c>
      <c r="I128" s="205"/>
      <c r="J128" s="202"/>
      <c r="K128" s="202"/>
      <c r="L128" s="206"/>
      <c r="M128" s="207"/>
      <c r="N128" s="208"/>
      <c r="O128" s="208"/>
      <c r="P128" s="208"/>
      <c r="Q128" s="208"/>
      <c r="R128" s="208"/>
      <c r="S128" s="208"/>
      <c r="T128" s="209"/>
      <c r="AT128" s="210" t="s">
        <v>167</v>
      </c>
      <c r="AU128" s="210" t="s">
        <v>86</v>
      </c>
      <c r="AV128" s="13" t="s">
        <v>84</v>
      </c>
      <c r="AW128" s="13" t="s">
        <v>36</v>
      </c>
      <c r="AX128" s="13" t="s">
        <v>76</v>
      </c>
      <c r="AY128" s="210" t="s">
        <v>154</v>
      </c>
    </row>
    <row r="129" spans="1:65" s="14" customFormat="1" ht="11.25">
      <c r="B129" s="211"/>
      <c r="C129" s="212"/>
      <c r="D129" s="194" t="s">
        <v>167</v>
      </c>
      <c r="E129" s="213" t="s">
        <v>19</v>
      </c>
      <c r="F129" s="214" t="s">
        <v>205</v>
      </c>
      <c r="G129" s="212"/>
      <c r="H129" s="215">
        <v>5</v>
      </c>
      <c r="I129" s="216"/>
      <c r="J129" s="212"/>
      <c r="K129" s="212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167</v>
      </c>
      <c r="AU129" s="221" t="s">
        <v>86</v>
      </c>
      <c r="AV129" s="14" t="s">
        <v>86</v>
      </c>
      <c r="AW129" s="14" t="s">
        <v>36</v>
      </c>
      <c r="AX129" s="14" t="s">
        <v>84</v>
      </c>
      <c r="AY129" s="221" t="s">
        <v>154</v>
      </c>
    </row>
    <row r="130" spans="1:65" s="2" customFormat="1" ht="16.5" customHeight="1">
      <c r="A130" s="37"/>
      <c r="B130" s="38"/>
      <c r="C130" s="181" t="s">
        <v>260</v>
      </c>
      <c r="D130" s="181" t="s">
        <v>156</v>
      </c>
      <c r="E130" s="182" t="s">
        <v>1668</v>
      </c>
      <c r="F130" s="183" t="s">
        <v>1669</v>
      </c>
      <c r="G130" s="184" t="s">
        <v>240</v>
      </c>
      <c r="H130" s="185">
        <v>5</v>
      </c>
      <c r="I130" s="186"/>
      <c r="J130" s="187">
        <f>ROUND(I130*H130,2)</f>
        <v>0</v>
      </c>
      <c r="K130" s="183" t="s">
        <v>1625</v>
      </c>
      <c r="L130" s="42"/>
      <c r="M130" s="188" t="s">
        <v>19</v>
      </c>
      <c r="N130" s="189" t="s">
        <v>47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1666</v>
      </c>
      <c r="AT130" s="192" t="s">
        <v>156</v>
      </c>
      <c r="AU130" s="192" t="s">
        <v>86</v>
      </c>
      <c r="AY130" s="20" t="s">
        <v>154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84</v>
      </c>
      <c r="BK130" s="193">
        <f>ROUND(I130*H130,2)</f>
        <v>0</v>
      </c>
      <c r="BL130" s="20" t="s">
        <v>1666</v>
      </c>
      <c r="BM130" s="192" t="s">
        <v>161</v>
      </c>
    </row>
    <row r="131" spans="1:65" s="2" customFormat="1" ht="11.25">
      <c r="A131" s="37"/>
      <c r="B131" s="38"/>
      <c r="C131" s="39"/>
      <c r="D131" s="194" t="s">
        <v>163</v>
      </c>
      <c r="E131" s="39"/>
      <c r="F131" s="195" t="s">
        <v>1669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163</v>
      </c>
      <c r="AU131" s="20" t="s">
        <v>86</v>
      </c>
    </row>
    <row r="132" spans="1:65" s="2" customFormat="1" ht="37.9" customHeight="1">
      <c r="A132" s="37"/>
      <c r="B132" s="38"/>
      <c r="C132" s="181" t="s">
        <v>8</v>
      </c>
      <c r="D132" s="181" t="s">
        <v>156</v>
      </c>
      <c r="E132" s="182" t="s">
        <v>1670</v>
      </c>
      <c r="F132" s="183" t="s">
        <v>1671</v>
      </c>
      <c r="G132" s="184" t="s">
        <v>240</v>
      </c>
      <c r="H132" s="185">
        <v>5</v>
      </c>
      <c r="I132" s="186"/>
      <c r="J132" s="187">
        <f>ROUND(I132*H132,2)</f>
        <v>0</v>
      </c>
      <c r="K132" s="183" t="s">
        <v>1625</v>
      </c>
      <c r="L132" s="42"/>
      <c r="M132" s="188" t="s">
        <v>19</v>
      </c>
      <c r="N132" s="189" t="s">
        <v>47</v>
      </c>
      <c r="O132" s="67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1666</v>
      </c>
      <c r="AT132" s="192" t="s">
        <v>156</v>
      </c>
      <c r="AU132" s="192" t="s">
        <v>86</v>
      </c>
      <c r="AY132" s="20" t="s">
        <v>154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20" t="s">
        <v>84</v>
      </c>
      <c r="BK132" s="193">
        <f>ROUND(I132*H132,2)</f>
        <v>0</v>
      </c>
      <c r="BL132" s="20" t="s">
        <v>1666</v>
      </c>
      <c r="BM132" s="192" t="s">
        <v>215</v>
      </c>
    </row>
    <row r="133" spans="1:65" s="2" customFormat="1" ht="19.5">
      <c r="A133" s="37"/>
      <c r="B133" s="38"/>
      <c r="C133" s="39"/>
      <c r="D133" s="194" t="s">
        <v>163</v>
      </c>
      <c r="E133" s="39"/>
      <c r="F133" s="195" t="s">
        <v>1671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163</v>
      </c>
      <c r="AU133" s="20" t="s">
        <v>86</v>
      </c>
    </row>
    <row r="134" spans="1:65" s="2" customFormat="1" ht="19.5">
      <c r="A134" s="37"/>
      <c r="B134" s="38"/>
      <c r="C134" s="39"/>
      <c r="D134" s="194" t="s">
        <v>177</v>
      </c>
      <c r="E134" s="39"/>
      <c r="F134" s="222" t="s">
        <v>1672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177</v>
      </c>
      <c r="AU134" s="20" t="s">
        <v>86</v>
      </c>
    </row>
    <row r="135" spans="1:65" s="13" customFormat="1" ht="11.25">
      <c r="B135" s="201"/>
      <c r="C135" s="202"/>
      <c r="D135" s="194" t="s">
        <v>167</v>
      </c>
      <c r="E135" s="203" t="s">
        <v>19</v>
      </c>
      <c r="F135" s="204" t="s">
        <v>1667</v>
      </c>
      <c r="G135" s="202"/>
      <c r="H135" s="203" t="s">
        <v>19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167</v>
      </c>
      <c r="AU135" s="210" t="s">
        <v>86</v>
      </c>
      <c r="AV135" s="13" t="s">
        <v>84</v>
      </c>
      <c r="AW135" s="13" t="s">
        <v>36</v>
      </c>
      <c r="AX135" s="13" t="s">
        <v>76</v>
      </c>
      <c r="AY135" s="210" t="s">
        <v>154</v>
      </c>
    </row>
    <row r="136" spans="1:65" s="14" customFormat="1" ht="11.25">
      <c r="B136" s="211"/>
      <c r="C136" s="212"/>
      <c r="D136" s="194" t="s">
        <v>167</v>
      </c>
      <c r="E136" s="213" t="s">
        <v>19</v>
      </c>
      <c r="F136" s="214" t="s">
        <v>205</v>
      </c>
      <c r="G136" s="212"/>
      <c r="H136" s="215">
        <v>5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167</v>
      </c>
      <c r="AU136" s="221" t="s">
        <v>86</v>
      </c>
      <c r="AV136" s="14" t="s">
        <v>86</v>
      </c>
      <c r="AW136" s="14" t="s">
        <v>36</v>
      </c>
      <c r="AX136" s="14" t="s">
        <v>84</v>
      </c>
      <c r="AY136" s="221" t="s">
        <v>154</v>
      </c>
    </row>
    <row r="137" spans="1:65" s="2" customFormat="1" ht="24.2" customHeight="1">
      <c r="A137" s="37"/>
      <c r="B137" s="38"/>
      <c r="C137" s="181" t="s">
        <v>278</v>
      </c>
      <c r="D137" s="181" t="s">
        <v>156</v>
      </c>
      <c r="E137" s="182" t="s">
        <v>1673</v>
      </c>
      <c r="F137" s="183" t="s">
        <v>1674</v>
      </c>
      <c r="G137" s="184" t="s">
        <v>208</v>
      </c>
      <c r="H137" s="185">
        <v>4</v>
      </c>
      <c r="I137" s="186"/>
      <c r="J137" s="187">
        <f>ROUND(I137*H137,2)</f>
        <v>0</v>
      </c>
      <c r="K137" s="183" t="s">
        <v>1625</v>
      </c>
      <c r="L137" s="42"/>
      <c r="M137" s="188" t="s">
        <v>19</v>
      </c>
      <c r="N137" s="189" t="s">
        <v>47</v>
      </c>
      <c r="O137" s="67"/>
      <c r="P137" s="190">
        <f>O137*H137</f>
        <v>0</v>
      </c>
      <c r="Q137" s="190">
        <v>1.7000000000000001E-4</v>
      </c>
      <c r="R137" s="190">
        <f>Q137*H137</f>
        <v>6.8000000000000005E-4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1666</v>
      </c>
      <c r="AT137" s="192" t="s">
        <v>156</v>
      </c>
      <c r="AU137" s="192" t="s">
        <v>86</v>
      </c>
      <c r="AY137" s="20" t="s">
        <v>154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84</v>
      </c>
      <c r="BK137" s="193">
        <f>ROUND(I137*H137,2)</f>
        <v>0</v>
      </c>
      <c r="BL137" s="20" t="s">
        <v>1666</v>
      </c>
      <c r="BM137" s="192" t="s">
        <v>575</v>
      </c>
    </row>
    <row r="138" spans="1:65" s="2" customFormat="1" ht="19.5">
      <c r="A138" s="37"/>
      <c r="B138" s="38"/>
      <c r="C138" s="39"/>
      <c r="D138" s="194" t="s">
        <v>163</v>
      </c>
      <c r="E138" s="39"/>
      <c r="F138" s="195" t="s">
        <v>1674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163</v>
      </c>
      <c r="AU138" s="20" t="s">
        <v>86</v>
      </c>
    </row>
    <row r="139" spans="1:65" s="12" customFormat="1" ht="22.9" customHeight="1">
      <c r="B139" s="165"/>
      <c r="C139" s="166"/>
      <c r="D139" s="167" t="s">
        <v>75</v>
      </c>
      <c r="E139" s="179" t="s">
        <v>1675</v>
      </c>
      <c r="F139" s="179" t="s">
        <v>1676</v>
      </c>
      <c r="G139" s="166"/>
      <c r="H139" s="166"/>
      <c r="I139" s="169"/>
      <c r="J139" s="180">
        <f>BK139</f>
        <v>0</v>
      </c>
      <c r="K139" s="166"/>
      <c r="L139" s="171"/>
      <c r="M139" s="172"/>
      <c r="N139" s="173"/>
      <c r="O139" s="173"/>
      <c r="P139" s="174">
        <f>SUM(P140:P144)</f>
        <v>0</v>
      </c>
      <c r="Q139" s="173"/>
      <c r="R139" s="174">
        <f>SUM(R140:R144)</f>
        <v>0</v>
      </c>
      <c r="S139" s="173"/>
      <c r="T139" s="175">
        <f>SUM(T140:T144)</f>
        <v>0</v>
      </c>
      <c r="AR139" s="176" t="s">
        <v>84</v>
      </c>
      <c r="AT139" s="177" t="s">
        <v>75</v>
      </c>
      <c r="AU139" s="177" t="s">
        <v>84</v>
      </c>
      <c r="AY139" s="176" t="s">
        <v>154</v>
      </c>
      <c r="BK139" s="178">
        <f>SUM(BK140:BK144)</f>
        <v>0</v>
      </c>
    </row>
    <row r="140" spans="1:65" s="2" customFormat="1" ht="16.5" customHeight="1">
      <c r="A140" s="37"/>
      <c r="B140" s="38"/>
      <c r="C140" s="181" t="s">
        <v>288</v>
      </c>
      <c r="D140" s="181" t="s">
        <v>156</v>
      </c>
      <c r="E140" s="182" t="s">
        <v>1677</v>
      </c>
      <c r="F140" s="183" t="s">
        <v>1678</v>
      </c>
      <c r="G140" s="184" t="s">
        <v>208</v>
      </c>
      <c r="H140" s="185">
        <v>141</v>
      </c>
      <c r="I140" s="186"/>
      <c r="J140" s="187">
        <f>ROUND(I140*H140,2)</f>
        <v>0</v>
      </c>
      <c r="K140" s="183" t="s">
        <v>1625</v>
      </c>
      <c r="L140" s="42"/>
      <c r="M140" s="188" t="s">
        <v>19</v>
      </c>
      <c r="N140" s="189" t="s">
        <v>47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1666</v>
      </c>
      <c r="AT140" s="192" t="s">
        <v>156</v>
      </c>
      <c r="AU140" s="192" t="s">
        <v>86</v>
      </c>
      <c r="AY140" s="20" t="s">
        <v>154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84</v>
      </c>
      <c r="BK140" s="193">
        <f>ROUND(I140*H140,2)</f>
        <v>0</v>
      </c>
      <c r="BL140" s="20" t="s">
        <v>1666</v>
      </c>
      <c r="BM140" s="192" t="s">
        <v>588</v>
      </c>
    </row>
    <row r="141" spans="1:65" s="2" customFormat="1" ht="11.25">
      <c r="A141" s="37"/>
      <c r="B141" s="38"/>
      <c r="C141" s="39"/>
      <c r="D141" s="194" t="s">
        <v>163</v>
      </c>
      <c r="E141" s="39"/>
      <c r="F141" s="195" t="s">
        <v>1678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163</v>
      </c>
      <c r="AU141" s="20" t="s">
        <v>86</v>
      </c>
    </row>
    <row r="142" spans="1:65" s="2" customFormat="1" ht="19.5">
      <c r="A142" s="37"/>
      <c r="B142" s="38"/>
      <c r="C142" s="39"/>
      <c r="D142" s="194" t="s">
        <v>177</v>
      </c>
      <c r="E142" s="39"/>
      <c r="F142" s="222" t="s">
        <v>1679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177</v>
      </c>
      <c r="AU142" s="20" t="s">
        <v>86</v>
      </c>
    </row>
    <row r="143" spans="1:65" s="2" customFormat="1" ht="24">
      <c r="A143" s="37"/>
      <c r="B143" s="38"/>
      <c r="C143" s="181" t="s">
        <v>302</v>
      </c>
      <c r="D143" s="181" t="s">
        <v>156</v>
      </c>
      <c r="E143" s="182" t="s">
        <v>1680</v>
      </c>
      <c r="F143" s="183" t="s">
        <v>1681</v>
      </c>
      <c r="G143" s="184" t="s">
        <v>240</v>
      </c>
      <c r="H143" s="185">
        <v>3</v>
      </c>
      <c r="I143" s="186"/>
      <c r="J143" s="187">
        <f>ROUND(I143*H143,2)</f>
        <v>0</v>
      </c>
      <c r="K143" s="183" t="s">
        <v>1682</v>
      </c>
      <c r="L143" s="42"/>
      <c r="M143" s="188" t="s">
        <v>19</v>
      </c>
      <c r="N143" s="189" t="s">
        <v>47</v>
      </c>
      <c r="O143" s="6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1666</v>
      </c>
      <c r="AT143" s="192" t="s">
        <v>156</v>
      </c>
      <c r="AU143" s="192" t="s">
        <v>86</v>
      </c>
      <c r="AY143" s="20" t="s">
        <v>154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84</v>
      </c>
      <c r="BK143" s="193">
        <f>ROUND(I143*H143,2)</f>
        <v>0</v>
      </c>
      <c r="BL143" s="20" t="s">
        <v>1666</v>
      </c>
      <c r="BM143" s="192" t="s">
        <v>1683</v>
      </c>
    </row>
    <row r="144" spans="1:65" s="2" customFormat="1" ht="11.25">
      <c r="A144" s="37"/>
      <c r="B144" s="38"/>
      <c r="C144" s="39"/>
      <c r="D144" s="194" t="s">
        <v>163</v>
      </c>
      <c r="E144" s="39"/>
      <c r="F144" s="195" t="s">
        <v>1681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163</v>
      </c>
      <c r="AU144" s="20" t="s">
        <v>86</v>
      </c>
    </row>
    <row r="145" spans="1:65" s="12" customFormat="1" ht="22.9" customHeight="1">
      <c r="B145" s="165"/>
      <c r="C145" s="166"/>
      <c r="D145" s="167" t="s">
        <v>75</v>
      </c>
      <c r="E145" s="179" t="s">
        <v>1684</v>
      </c>
      <c r="F145" s="179" t="s">
        <v>1685</v>
      </c>
      <c r="G145" s="166"/>
      <c r="H145" s="166"/>
      <c r="I145" s="169"/>
      <c r="J145" s="180">
        <f>BK145</f>
        <v>0</v>
      </c>
      <c r="K145" s="166"/>
      <c r="L145" s="171"/>
      <c r="M145" s="172"/>
      <c r="N145" s="173"/>
      <c r="O145" s="173"/>
      <c r="P145" s="174">
        <f>SUM(P146:P163)</f>
        <v>0</v>
      </c>
      <c r="Q145" s="173"/>
      <c r="R145" s="174">
        <f>SUM(R146:R163)</f>
        <v>12.882889999999998</v>
      </c>
      <c r="S145" s="173"/>
      <c r="T145" s="175">
        <f>SUM(T146:T163)</f>
        <v>0</v>
      </c>
      <c r="AR145" s="176" t="s">
        <v>84</v>
      </c>
      <c r="AT145" s="177" t="s">
        <v>75</v>
      </c>
      <c r="AU145" s="177" t="s">
        <v>84</v>
      </c>
      <c r="AY145" s="176" t="s">
        <v>154</v>
      </c>
      <c r="BK145" s="178">
        <f>SUM(BK146:BK163)</f>
        <v>0</v>
      </c>
    </row>
    <row r="146" spans="1:65" s="2" customFormat="1" ht="24.2" customHeight="1">
      <c r="A146" s="37"/>
      <c r="B146" s="38"/>
      <c r="C146" s="181" t="s">
        <v>309</v>
      </c>
      <c r="D146" s="181" t="s">
        <v>156</v>
      </c>
      <c r="E146" s="182" t="s">
        <v>1686</v>
      </c>
      <c r="F146" s="183" t="s">
        <v>1687</v>
      </c>
      <c r="G146" s="184" t="s">
        <v>240</v>
      </c>
      <c r="H146" s="185">
        <v>5</v>
      </c>
      <c r="I146" s="186"/>
      <c r="J146" s="187">
        <f>ROUND(I146*H146,2)</f>
        <v>0</v>
      </c>
      <c r="K146" s="183" t="s">
        <v>1625</v>
      </c>
      <c r="L146" s="42"/>
      <c r="M146" s="188" t="s">
        <v>19</v>
      </c>
      <c r="N146" s="189" t="s">
        <v>47</v>
      </c>
      <c r="O146" s="6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1666</v>
      </c>
      <c r="AT146" s="192" t="s">
        <v>156</v>
      </c>
      <c r="AU146" s="192" t="s">
        <v>86</v>
      </c>
      <c r="AY146" s="20" t="s">
        <v>154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84</v>
      </c>
      <c r="BK146" s="193">
        <f>ROUND(I146*H146,2)</f>
        <v>0</v>
      </c>
      <c r="BL146" s="20" t="s">
        <v>1666</v>
      </c>
      <c r="BM146" s="192" t="s">
        <v>8</v>
      </c>
    </row>
    <row r="147" spans="1:65" s="2" customFormat="1" ht="19.5">
      <c r="A147" s="37"/>
      <c r="B147" s="38"/>
      <c r="C147" s="39"/>
      <c r="D147" s="194" t="s">
        <v>163</v>
      </c>
      <c r="E147" s="39"/>
      <c r="F147" s="195" t="s">
        <v>1687</v>
      </c>
      <c r="G147" s="39"/>
      <c r="H147" s="39"/>
      <c r="I147" s="196"/>
      <c r="J147" s="39"/>
      <c r="K147" s="39"/>
      <c r="L147" s="42"/>
      <c r="M147" s="197"/>
      <c r="N147" s="198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163</v>
      </c>
      <c r="AU147" s="20" t="s">
        <v>86</v>
      </c>
    </row>
    <row r="148" spans="1:65" s="2" customFormat="1" ht="44.25" customHeight="1">
      <c r="A148" s="37"/>
      <c r="B148" s="38"/>
      <c r="C148" s="181" t="s">
        <v>316</v>
      </c>
      <c r="D148" s="181" t="s">
        <v>156</v>
      </c>
      <c r="E148" s="182" t="s">
        <v>1688</v>
      </c>
      <c r="F148" s="183" t="s">
        <v>1689</v>
      </c>
      <c r="G148" s="184" t="s">
        <v>240</v>
      </c>
      <c r="H148" s="185">
        <v>5</v>
      </c>
      <c r="I148" s="186"/>
      <c r="J148" s="187">
        <f>ROUND(I148*H148,2)</f>
        <v>0</v>
      </c>
      <c r="K148" s="183" t="s">
        <v>1625</v>
      </c>
      <c r="L148" s="42"/>
      <c r="M148" s="188" t="s">
        <v>19</v>
      </c>
      <c r="N148" s="189" t="s">
        <v>47</v>
      </c>
      <c r="O148" s="67"/>
      <c r="P148" s="190">
        <f>O148*H148</f>
        <v>0</v>
      </c>
      <c r="Q148" s="190">
        <v>0.13053999999999999</v>
      </c>
      <c r="R148" s="190">
        <f>Q148*H148</f>
        <v>0.65269999999999995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1666</v>
      </c>
      <c r="AT148" s="192" t="s">
        <v>156</v>
      </c>
      <c r="AU148" s="192" t="s">
        <v>86</v>
      </c>
      <c r="AY148" s="20" t="s">
        <v>154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84</v>
      </c>
      <c r="BK148" s="193">
        <f>ROUND(I148*H148,2)</f>
        <v>0</v>
      </c>
      <c r="BL148" s="20" t="s">
        <v>1666</v>
      </c>
      <c r="BM148" s="192" t="s">
        <v>252</v>
      </c>
    </row>
    <row r="149" spans="1:65" s="2" customFormat="1" ht="29.25">
      <c r="A149" s="37"/>
      <c r="B149" s="38"/>
      <c r="C149" s="39"/>
      <c r="D149" s="194" t="s">
        <v>163</v>
      </c>
      <c r="E149" s="39"/>
      <c r="F149" s="195" t="s">
        <v>1689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163</v>
      </c>
      <c r="AU149" s="20" t="s">
        <v>86</v>
      </c>
    </row>
    <row r="150" spans="1:65" s="2" customFormat="1" ht="21.75" customHeight="1">
      <c r="A150" s="37"/>
      <c r="B150" s="38"/>
      <c r="C150" s="181" t="s">
        <v>326</v>
      </c>
      <c r="D150" s="181" t="s">
        <v>156</v>
      </c>
      <c r="E150" s="182" t="s">
        <v>1690</v>
      </c>
      <c r="F150" s="183" t="s">
        <v>1691</v>
      </c>
      <c r="G150" s="184" t="s">
        <v>208</v>
      </c>
      <c r="H150" s="185">
        <v>83</v>
      </c>
      <c r="I150" s="186"/>
      <c r="J150" s="187">
        <f>ROUND(I150*H150,2)</f>
        <v>0</v>
      </c>
      <c r="K150" s="183" t="s">
        <v>1625</v>
      </c>
      <c r="L150" s="42"/>
      <c r="M150" s="188" t="s">
        <v>19</v>
      </c>
      <c r="N150" s="189" t="s">
        <v>47</v>
      </c>
      <c r="O150" s="67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1666</v>
      </c>
      <c r="AT150" s="192" t="s">
        <v>156</v>
      </c>
      <c r="AU150" s="192" t="s">
        <v>86</v>
      </c>
      <c r="AY150" s="20" t="s">
        <v>154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20" t="s">
        <v>84</v>
      </c>
      <c r="BK150" s="193">
        <f>ROUND(I150*H150,2)</f>
        <v>0</v>
      </c>
      <c r="BL150" s="20" t="s">
        <v>1666</v>
      </c>
      <c r="BM150" s="192" t="s">
        <v>600</v>
      </c>
    </row>
    <row r="151" spans="1:65" s="2" customFormat="1" ht="11.25">
      <c r="A151" s="37"/>
      <c r="B151" s="38"/>
      <c r="C151" s="39"/>
      <c r="D151" s="194" t="s">
        <v>163</v>
      </c>
      <c r="E151" s="39"/>
      <c r="F151" s="195" t="s">
        <v>1692</v>
      </c>
      <c r="G151" s="39"/>
      <c r="H151" s="39"/>
      <c r="I151" s="196"/>
      <c r="J151" s="39"/>
      <c r="K151" s="39"/>
      <c r="L151" s="42"/>
      <c r="M151" s="197"/>
      <c r="N151" s="19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163</v>
      </c>
      <c r="AU151" s="20" t="s">
        <v>86</v>
      </c>
    </row>
    <row r="152" spans="1:65" s="2" customFormat="1" ht="24.2" customHeight="1">
      <c r="A152" s="37"/>
      <c r="B152" s="38"/>
      <c r="C152" s="181" t="s">
        <v>336</v>
      </c>
      <c r="D152" s="181" t="s">
        <v>156</v>
      </c>
      <c r="E152" s="182" t="s">
        <v>1693</v>
      </c>
      <c r="F152" s="183" t="s">
        <v>1694</v>
      </c>
      <c r="G152" s="184" t="s">
        <v>208</v>
      </c>
      <c r="H152" s="185">
        <v>83</v>
      </c>
      <c r="I152" s="186"/>
      <c r="J152" s="187">
        <f>ROUND(I152*H152,2)</f>
        <v>0</v>
      </c>
      <c r="K152" s="183" t="s">
        <v>1625</v>
      </c>
      <c r="L152" s="42"/>
      <c r="M152" s="188" t="s">
        <v>19</v>
      </c>
      <c r="N152" s="189" t="s">
        <v>47</v>
      </c>
      <c r="O152" s="67"/>
      <c r="P152" s="190">
        <f>O152*H152</f>
        <v>0</v>
      </c>
      <c r="Q152" s="190">
        <v>0.14699999999999999</v>
      </c>
      <c r="R152" s="190">
        <f>Q152*H152</f>
        <v>12.200999999999999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1666</v>
      </c>
      <c r="AT152" s="192" t="s">
        <v>156</v>
      </c>
      <c r="AU152" s="192" t="s">
        <v>86</v>
      </c>
      <c r="AY152" s="20" t="s">
        <v>154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20" t="s">
        <v>84</v>
      </c>
      <c r="BK152" s="193">
        <f>ROUND(I152*H152,2)</f>
        <v>0</v>
      </c>
      <c r="BL152" s="20" t="s">
        <v>1666</v>
      </c>
      <c r="BM152" s="192" t="s">
        <v>617</v>
      </c>
    </row>
    <row r="153" spans="1:65" s="2" customFormat="1" ht="19.5">
      <c r="A153" s="37"/>
      <c r="B153" s="38"/>
      <c r="C153" s="39"/>
      <c r="D153" s="194" t="s">
        <v>163</v>
      </c>
      <c r="E153" s="39"/>
      <c r="F153" s="195" t="s">
        <v>1694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163</v>
      </c>
      <c r="AU153" s="20" t="s">
        <v>86</v>
      </c>
    </row>
    <row r="154" spans="1:65" s="2" customFormat="1" ht="16.5" customHeight="1">
      <c r="A154" s="37"/>
      <c r="B154" s="38"/>
      <c r="C154" s="181" t="s">
        <v>510</v>
      </c>
      <c r="D154" s="181" t="s">
        <v>156</v>
      </c>
      <c r="E154" s="182" t="s">
        <v>1695</v>
      </c>
      <c r="F154" s="183" t="s">
        <v>1696</v>
      </c>
      <c r="G154" s="184" t="s">
        <v>208</v>
      </c>
      <c r="H154" s="185">
        <v>83</v>
      </c>
      <c r="I154" s="186"/>
      <c r="J154" s="187">
        <f>ROUND(I154*H154,2)</f>
        <v>0</v>
      </c>
      <c r="K154" s="183" t="s">
        <v>1625</v>
      </c>
      <c r="L154" s="42"/>
      <c r="M154" s="188" t="s">
        <v>19</v>
      </c>
      <c r="N154" s="189" t="s">
        <v>47</v>
      </c>
      <c r="O154" s="67"/>
      <c r="P154" s="190">
        <f>O154*H154</f>
        <v>0</v>
      </c>
      <c r="Q154" s="190">
        <v>6.0000000000000002E-5</v>
      </c>
      <c r="R154" s="190">
        <f>Q154*H154</f>
        <v>4.9800000000000001E-3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1666</v>
      </c>
      <c r="AT154" s="192" t="s">
        <v>156</v>
      </c>
      <c r="AU154" s="192" t="s">
        <v>86</v>
      </c>
      <c r="AY154" s="20" t="s">
        <v>154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84</v>
      </c>
      <c r="BK154" s="193">
        <f>ROUND(I154*H154,2)</f>
        <v>0</v>
      </c>
      <c r="BL154" s="20" t="s">
        <v>1666</v>
      </c>
      <c r="BM154" s="192" t="s">
        <v>631</v>
      </c>
    </row>
    <row r="155" spans="1:65" s="2" customFormat="1" ht="11.25">
      <c r="A155" s="37"/>
      <c r="B155" s="38"/>
      <c r="C155" s="39"/>
      <c r="D155" s="194" t="s">
        <v>163</v>
      </c>
      <c r="E155" s="39"/>
      <c r="F155" s="195" t="s">
        <v>1696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163</v>
      </c>
      <c r="AU155" s="20" t="s">
        <v>86</v>
      </c>
    </row>
    <row r="156" spans="1:65" s="2" customFormat="1" ht="21.75" customHeight="1">
      <c r="A156" s="37"/>
      <c r="B156" s="38"/>
      <c r="C156" s="181" t="s">
        <v>7</v>
      </c>
      <c r="D156" s="181" t="s">
        <v>156</v>
      </c>
      <c r="E156" s="182" t="s">
        <v>1697</v>
      </c>
      <c r="F156" s="183" t="s">
        <v>1698</v>
      </c>
      <c r="G156" s="184" t="s">
        <v>208</v>
      </c>
      <c r="H156" s="185">
        <v>83</v>
      </c>
      <c r="I156" s="186"/>
      <c r="J156" s="187">
        <f>ROUND(I156*H156,2)</f>
        <v>0</v>
      </c>
      <c r="K156" s="183" t="s">
        <v>1625</v>
      </c>
      <c r="L156" s="42"/>
      <c r="M156" s="188" t="s">
        <v>19</v>
      </c>
      <c r="N156" s="189" t="s">
        <v>47</v>
      </c>
      <c r="O156" s="67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1666</v>
      </c>
      <c r="AT156" s="192" t="s">
        <v>156</v>
      </c>
      <c r="AU156" s="192" t="s">
        <v>86</v>
      </c>
      <c r="AY156" s="20" t="s">
        <v>154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0" t="s">
        <v>84</v>
      </c>
      <c r="BK156" s="193">
        <f>ROUND(I156*H156,2)</f>
        <v>0</v>
      </c>
      <c r="BL156" s="20" t="s">
        <v>1666</v>
      </c>
      <c r="BM156" s="192" t="s">
        <v>650</v>
      </c>
    </row>
    <row r="157" spans="1:65" s="2" customFormat="1" ht="11.25">
      <c r="A157" s="37"/>
      <c r="B157" s="38"/>
      <c r="C157" s="39"/>
      <c r="D157" s="194" t="s">
        <v>163</v>
      </c>
      <c r="E157" s="39"/>
      <c r="F157" s="195" t="s">
        <v>1698</v>
      </c>
      <c r="G157" s="39"/>
      <c r="H157" s="39"/>
      <c r="I157" s="196"/>
      <c r="J157" s="39"/>
      <c r="K157" s="39"/>
      <c r="L157" s="42"/>
      <c r="M157" s="197"/>
      <c r="N157" s="198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163</v>
      </c>
      <c r="AU157" s="20" t="s">
        <v>86</v>
      </c>
    </row>
    <row r="158" spans="1:65" s="2" customFormat="1" ht="21.75" customHeight="1">
      <c r="A158" s="37"/>
      <c r="B158" s="38"/>
      <c r="C158" s="181" t="s">
        <v>520</v>
      </c>
      <c r="D158" s="181" t="s">
        <v>156</v>
      </c>
      <c r="E158" s="182" t="s">
        <v>1699</v>
      </c>
      <c r="F158" s="183" t="s">
        <v>1700</v>
      </c>
      <c r="G158" s="184" t="s">
        <v>218</v>
      </c>
      <c r="H158" s="185">
        <v>0.76800000000000002</v>
      </c>
      <c r="I158" s="186"/>
      <c r="J158" s="187">
        <f>ROUND(I158*H158,2)</f>
        <v>0</v>
      </c>
      <c r="K158" s="183" t="s">
        <v>1625</v>
      </c>
      <c r="L158" s="42"/>
      <c r="M158" s="188" t="s">
        <v>19</v>
      </c>
      <c r="N158" s="189" t="s">
        <v>47</v>
      </c>
      <c r="O158" s="67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1666</v>
      </c>
      <c r="AT158" s="192" t="s">
        <v>156</v>
      </c>
      <c r="AU158" s="192" t="s">
        <v>86</v>
      </c>
      <c r="AY158" s="20" t="s">
        <v>154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84</v>
      </c>
      <c r="BK158" s="193">
        <f>ROUND(I158*H158,2)</f>
        <v>0</v>
      </c>
      <c r="BL158" s="20" t="s">
        <v>1666</v>
      </c>
      <c r="BM158" s="192" t="s">
        <v>288</v>
      </c>
    </row>
    <row r="159" spans="1:65" s="2" customFormat="1" ht="11.25">
      <c r="A159" s="37"/>
      <c r="B159" s="38"/>
      <c r="C159" s="39"/>
      <c r="D159" s="194" t="s">
        <v>163</v>
      </c>
      <c r="E159" s="39"/>
      <c r="F159" s="195" t="s">
        <v>1700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163</v>
      </c>
      <c r="AU159" s="20" t="s">
        <v>86</v>
      </c>
    </row>
    <row r="160" spans="1:65" s="2" customFormat="1" ht="21.75" customHeight="1">
      <c r="A160" s="37"/>
      <c r="B160" s="38"/>
      <c r="C160" s="181" t="s">
        <v>523</v>
      </c>
      <c r="D160" s="181" t="s">
        <v>156</v>
      </c>
      <c r="E160" s="182" t="s">
        <v>1699</v>
      </c>
      <c r="F160" s="183" t="s">
        <v>1700</v>
      </c>
      <c r="G160" s="184" t="s">
        <v>218</v>
      </c>
      <c r="H160" s="185">
        <v>4.3579999999999997</v>
      </c>
      <c r="I160" s="186"/>
      <c r="J160" s="187">
        <f>ROUND(I160*H160,2)</f>
        <v>0</v>
      </c>
      <c r="K160" s="183" t="s">
        <v>1625</v>
      </c>
      <c r="L160" s="42"/>
      <c r="M160" s="188" t="s">
        <v>19</v>
      </c>
      <c r="N160" s="189" t="s">
        <v>47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1666</v>
      </c>
      <c r="AT160" s="192" t="s">
        <v>156</v>
      </c>
      <c r="AU160" s="192" t="s">
        <v>86</v>
      </c>
      <c r="AY160" s="20" t="s">
        <v>154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84</v>
      </c>
      <c r="BK160" s="193">
        <f>ROUND(I160*H160,2)</f>
        <v>0</v>
      </c>
      <c r="BL160" s="20" t="s">
        <v>1666</v>
      </c>
      <c r="BM160" s="192" t="s">
        <v>906</v>
      </c>
    </row>
    <row r="161" spans="1:65" s="2" customFormat="1" ht="11.25">
      <c r="A161" s="37"/>
      <c r="B161" s="38"/>
      <c r="C161" s="39"/>
      <c r="D161" s="194" t="s">
        <v>163</v>
      </c>
      <c r="E161" s="39"/>
      <c r="F161" s="195" t="s">
        <v>1700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163</v>
      </c>
      <c r="AU161" s="20" t="s">
        <v>86</v>
      </c>
    </row>
    <row r="162" spans="1:65" s="2" customFormat="1" ht="24.2" customHeight="1">
      <c r="A162" s="37"/>
      <c r="B162" s="38"/>
      <c r="C162" s="181" t="s">
        <v>526</v>
      </c>
      <c r="D162" s="181" t="s">
        <v>156</v>
      </c>
      <c r="E162" s="182" t="s">
        <v>1701</v>
      </c>
      <c r="F162" s="183" t="s">
        <v>1702</v>
      </c>
      <c r="G162" s="184" t="s">
        <v>240</v>
      </c>
      <c r="H162" s="185">
        <v>3</v>
      </c>
      <c r="I162" s="186"/>
      <c r="J162" s="187">
        <f>ROUND(I162*H162,2)</f>
        <v>0</v>
      </c>
      <c r="K162" s="183" t="s">
        <v>1625</v>
      </c>
      <c r="L162" s="42"/>
      <c r="M162" s="188" t="s">
        <v>19</v>
      </c>
      <c r="N162" s="189" t="s">
        <v>47</v>
      </c>
      <c r="O162" s="67"/>
      <c r="P162" s="190">
        <f>O162*H162</f>
        <v>0</v>
      </c>
      <c r="Q162" s="190">
        <v>8.0700000000000008E-3</v>
      </c>
      <c r="R162" s="190">
        <f>Q162*H162</f>
        <v>2.4210000000000002E-2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1666</v>
      </c>
      <c r="AT162" s="192" t="s">
        <v>156</v>
      </c>
      <c r="AU162" s="192" t="s">
        <v>86</v>
      </c>
      <c r="AY162" s="20" t="s">
        <v>154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84</v>
      </c>
      <c r="BK162" s="193">
        <f>ROUND(I162*H162,2)</f>
        <v>0</v>
      </c>
      <c r="BL162" s="20" t="s">
        <v>1666</v>
      </c>
      <c r="BM162" s="192" t="s">
        <v>919</v>
      </c>
    </row>
    <row r="163" spans="1:65" s="2" customFormat="1" ht="11.25">
      <c r="A163" s="37"/>
      <c r="B163" s="38"/>
      <c r="C163" s="39"/>
      <c r="D163" s="194" t="s">
        <v>163</v>
      </c>
      <c r="E163" s="39"/>
      <c r="F163" s="195" t="s">
        <v>1702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163</v>
      </c>
      <c r="AU163" s="20" t="s">
        <v>86</v>
      </c>
    </row>
    <row r="164" spans="1:65" s="12" customFormat="1" ht="22.9" customHeight="1">
      <c r="B164" s="165"/>
      <c r="C164" s="166"/>
      <c r="D164" s="167" t="s">
        <v>75</v>
      </c>
      <c r="E164" s="179" t="s">
        <v>1703</v>
      </c>
      <c r="F164" s="179" t="s">
        <v>1704</v>
      </c>
      <c r="G164" s="166"/>
      <c r="H164" s="166"/>
      <c r="I164" s="169"/>
      <c r="J164" s="180">
        <f>BK164</f>
        <v>0</v>
      </c>
      <c r="K164" s="166"/>
      <c r="L164" s="171"/>
      <c r="M164" s="172"/>
      <c r="N164" s="173"/>
      <c r="O164" s="173"/>
      <c r="P164" s="174">
        <f>SUM(P165:P193)</f>
        <v>0</v>
      </c>
      <c r="Q164" s="173"/>
      <c r="R164" s="174">
        <f>SUM(R165:R193)</f>
        <v>0.18314999999999998</v>
      </c>
      <c r="S164" s="173"/>
      <c r="T164" s="175">
        <f>SUM(T165:T193)</f>
        <v>0</v>
      </c>
      <c r="AR164" s="176" t="s">
        <v>84</v>
      </c>
      <c r="AT164" s="177" t="s">
        <v>75</v>
      </c>
      <c r="AU164" s="177" t="s">
        <v>84</v>
      </c>
      <c r="AY164" s="176" t="s">
        <v>154</v>
      </c>
      <c r="BK164" s="178">
        <f>SUM(BK165:BK193)</f>
        <v>0</v>
      </c>
    </row>
    <row r="165" spans="1:65" s="2" customFormat="1" ht="21.75" customHeight="1">
      <c r="A165" s="37"/>
      <c r="B165" s="38"/>
      <c r="C165" s="181" t="s">
        <v>531</v>
      </c>
      <c r="D165" s="181" t="s">
        <v>156</v>
      </c>
      <c r="E165" s="182" t="s">
        <v>1705</v>
      </c>
      <c r="F165" s="183" t="s">
        <v>1706</v>
      </c>
      <c r="G165" s="184" t="s">
        <v>240</v>
      </c>
      <c r="H165" s="185">
        <v>10</v>
      </c>
      <c r="I165" s="186"/>
      <c r="J165" s="187">
        <f>ROUND(I165*H165,2)</f>
        <v>0</v>
      </c>
      <c r="K165" s="183" t="s">
        <v>1625</v>
      </c>
      <c r="L165" s="42"/>
      <c r="M165" s="188" t="s">
        <v>19</v>
      </c>
      <c r="N165" s="189" t="s">
        <v>47</v>
      </c>
      <c r="O165" s="6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1666</v>
      </c>
      <c r="AT165" s="192" t="s">
        <v>156</v>
      </c>
      <c r="AU165" s="192" t="s">
        <v>86</v>
      </c>
      <c r="AY165" s="20" t="s">
        <v>154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84</v>
      </c>
      <c r="BK165" s="193">
        <f>ROUND(I165*H165,2)</f>
        <v>0</v>
      </c>
      <c r="BL165" s="20" t="s">
        <v>1666</v>
      </c>
      <c r="BM165" s="192" t="s">
        <v>931</v>
      </c>
    </row>
    <row r="166" spans="1:65" s="2" customFormat="1" ht="11.25">
      <c r="A166" s="37"/>
      <c r="B166" s="38"/>
      <c r="C166" s="39"/>
      <c r="D166" s="194" t="s">
        <v>163</v>
      </c>
      <c r="E166" s="39"/>
      <c r="F166" s="195" t="s">
        <v>1706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163</v>
      </c>
      <c r="AU166" s="20" t="s">
        <v>86</v>
      </c>
    </row>
    <row r="167" spans="1:65" s="2" customFormat="1" ht="21.75" customHeight="1">
      <c r="A167" s="37"/>
      <c r="B167" s="38"/>
      <c r="C167" s="181" t="s">
        <v>551</v>
      </c>
      <c r="D167" s="181" t="s">
        <v>156</v>
      </c>
      <c r="E167" s="182" t="s">
        <v>1707</v>
      </c>
      <c r="F167" s="183" t="s">
        <v>1708</v>
      </c>
      <c r="G167" s="184" t="s">
        <v>240</v>
      </c>
      <c r="H167" s="185">
        <v>6</v>
      </c>
      <c r="I167" s="186"/>
      <c r="J167" s="187">
        <f>ROUND(I167*H167,2)</f>
        <v>0</v>
      </c>
      <c r="K167" s="183" t="s">
        <v>1625</v>
      </c>
      <c r="L167" s="42"/>
      <c r="M167" s="188" t="s">
        <v>19</v>
      </c>
      <c r="N167" s="189" t="s">
        <v>47</v>
      </c>
      <c r="O167" s="6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1666</v>
      </c>
      <c r="AT167" s="192" t="s">
        <v>156</v>
      </c>
      <c r="AU167" s="192" t="s">
        <v>86</v>
      </c>
      <c r="AY167" s="20" t="s">
        <v>154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84</v>
      </c>
      <c r="BK167" s="193">
        <f>ROUND(I167*H167,2)</f>
        <v>0</v>
      </c>
      <c r="BL167" s="20" t="s">
        <v>1666</v>
      </c>
      <c r="BM167" s="192" t="s">
        <v>1555</v>
      </c>
    </row>
    <row r="168" spans="1:65" s="2" customFormat="1" ht="11.25">
      <c r="A168" s="37"/>
      <c r="B168" s="38"/>
      <c r="C168" s="39"/>
      <c r="D168" s="194" t="s">
        <v>163</v>
      </c>
      <c r="E168" s="39"/>
      <c r="F168" s="195" t="s">
        <v>1708</v>
      </c>
      <c r="G168" s="39"/>
      <c r="H168" s="39"/>
      <c r="I168" s="196"/>
      <c r="J168" s="39"/>
      <c r="K168" s="39"/>
      <c r="L168" s="42"/>
      <c r="M168" s="197"/>
      <c r="N168" s="198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163</v>
      </c>
      <c r="AU168" s="20" t="s">
        <v>86</v>
      </c>
    </row>
    <row r="169" spans="1:65" s="2" customFormat="1" ht="24.2" customHeight="1">
      <c r="A169" s="37"/>
      <c r="B169" s="38"/>
      <c r="C169" s="181" t="s">
        <v>559</v>
      </c>
      <c r="D169" s="181" t="s">
        <v>156</v>
      </c>
      <c r="E169" s="182" t="s">
        <v>1709</v>
      </c>
      <c r="F169" s="183" t="s">
        <v>1710</v>
      </c>
      <c r="G169" s="184" t="s">
        <v>208</v>
      </c>
      <c r="H169" s="185">
        <v>138</v>
      </c>
      <c r="I169" s="186"/>
      <c r="J169" s="187">
        <f>ROUND(I169*H169,2)</f>
        <v>0</v>
      </c>
      <c r="K169" s="183" t="s">
        <v>1625</v>
      </c>
      <c r="L169" s="42"/>
      <c r="M169" s="188" t="s">
        <v>19</v>
      </c>
      <c r="N169" s="189" t="s">
        <v>47</v>
      </c>
      <c r="O169" s="67"/>
      <c r="P169" s="190">
        <f>O169*H169</f>
        <v>0</v>
      </c>
      <c r="Q169" s="190">
        <v>5.5999999999999995E-4</v>
      </c>
      <c r="R169" s="190">
        <f>Q169*H169</f>
        <v>7.7279999999999988E-2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1666</v>
      </c>
      <c r="AT169" s="192" t="s">
        <v>156</v>
      </c>
      <c r="AU169" s="192" t="s">
        <v>86</v>
      </c>
      <c r="AY169" s="20" t="s">
        <v>154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84</v>
      </c>
      <c r="BK169" s="193">
        <f>ROUND(I169*H169,2)</f>
        <v>0</v>
      </c>
      <c r="BL169" s="20" t="s">
        <v>1666</v>
      </c>
      <c r="BM169" s="192" t="s">
        <v>1563</v>
      </c>
    </row>
    <row r="170" spans="1:65" s="2" customFormat="1" ht="19.5">
      <c r="A170" s="37"/>
      <c r="B170" s="38"/>
      <c r="C170" s="39"/>
      <c r="D170" s="194" t="s">
        <v>163</v>
      </c>
      <c r="E170" s="39"/>
      <c r="F170" s="195" t="s">
        <v>1710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163</v>
      </c>
      <c r="AU170" s="20" t="s">
        <v>86</v>
      </c>
    </row>
    <row r="171" spans="1:65" s="2" customFormat="1" ht="24.2" customHeight="1">
      <c r="A171" s="37"/>
      <c r="B171" s="38"/>
      <c r="C171" s="181" t="s">
        <v>575</v>
      </c>
      <c r="D171" s="181" t="s">
        <v>156</v>
      </c>
      <c r="E171" s="182" t="s">
        <v>1711</v>
      </c>
      <c r="F171" s="183" t="s">
        <v>1712</v>
      </c>
      <c r="G171" s="184" t="s">
        <v>208</v>
      </c>
      <c r="H171" s="185">
        <v>55</v>
      </c>
      <c r="I171" s="186"/>
      <c r="J171" s="187">
        <f>ROUND(I171*H171,2)</f>
        <v>0</v>
      </c>
      <c r="K171" s="183" t="s">
        <v>1625</v>
      </c>
      <c r="L171" s="42"/>
      <c r="M171" s="188" t="s">
        <v>19</v>
      </c>
      <c r="N171" s="189" t="s">
        <v>47</v>
      </c>
      <c r="O171" s="67"/>
      <c r="P171" s="190">
        <f>O171*H171</f>
        <v>0</v>
      </c>
      <c r="Q171" s="190">
        <v>2.1000000000000001E-4</v>
      </c>
      <c r="R171" s="190">
        <f>Q171*H171</f>
        <v>1.1550000000000001E-2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1666</v>
      </c>
      <c r="AT171" s="192" t="s">
        <v>156</v>
      </c>
      <c r="AU171" s="192" t="s">
        <v>86</v>
      </c>
      <c r="AY171" s="20" t="s">
        <v>154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84</v>
      </c>
      <c r="BK171" s="193">
        <f>ROUND(I171*H171,2)</f>
        <v>0</v>
      </c>
      <c r="BL171" s="20" t="s">
        <v>1666</v>
      </c>
      <c r="BM171" s="192" t="s">
        <v>558</v>
      </c>
    </row>
    <row r="172" spans="1:65" s="2" customFormat="1" ht="19.5">
      <c r="A172" s="37"/>
      <c r="B172" s="38"/>
      <c r="C172" s="39"/>
      <c r="D172" s="194" t="s">
        <v>163</v>
      </c>
      <c r="E172" s="39"/>
      <c r="F172" s="195" t="s">
        <v>1712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163</v>
      </c>
      <c r="AU172" s="20" t="s">
        <v>86</v>
      </c>
    </row>
    <row r="173" spans="1:65" s="2" customFormat="1" ht="16.5" customHeight="1">
      <c r="A173" s="37"/>
      <c r="B173" s="38"/>
      <c r="C173" s="181" t="s">
        <v>581</v>
      </c>
      <c r="D173" s="181" t="s">
        <v>156</v>
      </c>
      <c r="E173" s="182" t="s">
        <v>1713</v>
      </c>
      <c r="F173" s="183" t="s">
        <v>1714</v>
      </c>
      <c r="G173" s="184" t="s">
        <v>240</v>
      </c>
      <c r="H173" s="185">
        <v>5</v>
      </c>
      <c r="I173" s="186"/>
      <c r="J173" s="187">
        <f>ROUND(I173*H173,2)</f>
        <v>0</v>
      </c>
      <c r="K173" s="183" t="s">
        <v>1625</v>
      </c>
      <c r="L173" s="42"/>
      <c r="M173" s="188" t="s">
        <v>19</v>
      </c>
      <c r="N173" s="189" t="s">
        <v>47</v>
      </c>
      <c r="O173" s="6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1666</v>
      </c>
      <c r="AT173" s="192" t="s">
        <v>156</v>
      </c>
      <c r="AU173" s="192" t="s">
        <v>86</v>
      </c>
      <c r="AY173" s="20" t="s">
        <v>154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84</v>
      </c>
      <c r="BK173" s="193">
        <f>ROUND(I173*H173,2)</f>
        <v>0</v>
      </c>
      <c r="BL173" s="20" t="s">
        <v>1666</v>
      </c>
      <c r="BM173" s="192" t="s">
        <v>1580</v>
      </c>
    </row>
    <row r="174" spans="1:65" s="2" customFormat="1" ht="11.25">
      <c r="A174" s="37"/>
      <c r="B174" s="38"/>
      <c r="C174" s="39"/>
      <c r="D174" s="194" t="s">
        <v>163</v>
      </c>
      <c r="E174" s="39"/>
      <c r="F174" s="195" t="s">
        <v>1714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163</v>
      </c>
      <c r="AU174" s="20" t="s">
        <v>86</v>
      </c>
    </row>
    <row r="175" spans="1:65" s="2" customFormat="1" ht="16.5" customHeight="1">
      <c r="A175" s="37"/>
      <c r="B175" s="38"/>
      <c r="C175" s="181" t="s">
        <v>588</v>
      </c>
      <c r="D175" s="181" t="s">
        <v>156</v>
      </c>
      <c r="E175" s="182" t="s">
        <v>1715</v>
      </c>
      <c r="F175" s="183" t="s">
        <v>1716</v>
      </c>
      <c r="G175" s="184" t="s">
        <v>240</v>
      </c>
      <c r="H175" s="185">
        <v>1</v>
      </c>
      <c r="I175" s="186"/>
      <c r="J175" s="187">
        <f>ROUND(I175*H175,2)</f>
        <v>0</v>
      </c>
      <c r="K175" s="183" t="s">
        <v>1625</v>
      </c>
      <c r="L175" s="42"/>
      <c r="M175" s="188" t="s">
        <v>19</v>
      </c>
      <c r="N175" s="189" t="s">
        <v>47</v>
      </c>
      <c r="O175" s="6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1666</v>
      </c>
      <c r="AT175" s="192" t="s">
        <v>156</v>
      </c>
      <c r="AU175" s="192" t="s">
        <v>86</v>
      </c>
      <c r="AY175" s="20" t="s">
        <v>154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84</v>
      </c>
      <c r="BK175" s="193">
        <f>ROUND(I175*H175,2)</f>
        <v>0</v>
      </c>
      <c r="BL175" s="20" t="s">
        <v>1666</v>
      </c>
      <c r="BM175" s="192" t="s">
        <v>1592</v>
      </c>
    </row>
    <row r="176" spans="1:65" s="2" customFormat="1" ht="11.25">
      <c r="A176" s="37"/>
      <c r="B176" s="38"/>
      <c r="C176" s="39"/>
      <c r="D176" s="194" t="s">
        <v>163</v>
      </c>
      <c r="E176" s="39"/>
      <c r="F176" s="195" t="s">
        <v>1716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163</v>
      </c>
      <c r="AU176" s="20" t="s">
        <v>86</v>
      </c>
    </row>
    <row r="177" spans="1:65" s="2" customFormat="1" ht="24.2" customHeight="1">
      <c r="A177" s="37"/>
      <c r="B177" s="38"/>
      <c r="C177" s="181" t="s">
        <v>595</v>
      </c>
      <c r="D177" s="181" t="s">
        <v>156</v>
      </c>
      <c r="E177" s="182" t="s">
        <v>1717</v>
      </c>
      <c r="F177" s="183" t="s">
        <v>1718</v>
      </c>
      <c r="G177" s="184" t="s">
        <v>208</v>
      </c>
      <c r="H177" s="185">
        <v>85</v>
      </c>
      <c r="I177" s="186"/>
      <c r="J177" s="187">
        <f>ROUND(I177*H177,2)</f>
        <v>0</v>
      </c>
      <c r="K177" s="183" t="s">
        <v>1625</v>
      </c>
      <c r="L177" s="42"/>
      <c r="M177" s="188" t="s">
        <v>19</v>
      </c>
      <c r="N177" s="189" t="s">
        <v>47</v>
      </c>
      <c r="O177" s="67"/>
      <c r="P177" s="190">
        <f>O177*H177</f>
        <v>0</v>
      </c>
      <c r="Q177" s="190">
        <v>1.0499999999999999E-3</v>
      </c>
      <c r="R177" s="190">
        <f>Q177*H177</f>
        <v>8.9249999999999996E-2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1666</v>
      </c>
      <c r="AT177" s="192" t="s">
        <v>156</v>
      </c>
      <c r="AU177" s="192" t="s">
        <v>86</v>
      </c>
      <c r="AY177" s="20" t="s">
        <v>154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84</v>
      </c>
      <c r="BK177" s="193">
        <f>ROUND(I177*H177,2)</f>
        <v>0</v>
      </c>
      <c r="BL177" s="20" t="s">
        <v>1666</v>
      </c>
      <c r="BM177" s="192" t="s">
        <v>1600</v>
      </c>
    </row>
    <row r="178" spans="1:65" s="2" customFormat="1" ht="19.5">
      <c r="A178" s="37"/>
      <c r="B178" s="38"/>
      <c r="C178" s="39"/>
      <c r="D178" s="194" t="s">
        <v>163</v>
      </c>
      <c r="E178" s="39"/>
      <c r="F178" s="195" t="s">
        <v>1718</v>
      </c>
      <c r="G178" s="39"/>
      <c r="H178" s="39"/>
      <c r="I178" s="196"/>
      <c r="J178" s="39"/>
      <c r="K178" s="39"/>
      <c r="L178" s="42"/>
      <c r="M178" s="197"/>
      <c r="N178" s="198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163</v>
      </c>
      <c r="AU178" s="20" t="s">
        <v>86</v>
      </c>
    </row>
    <row r="179" spans="1:65" s="2" customFormat="1" ht="24.2" customHeight="1">
      <c r="A179" s="37"/>
      <c r="B179" s="38"/>
      <c r="C179" s="181" t="s">
        <v>600</v>
      </c>
      <c r="D179" s="181" t="s">
        <v>156</v>
      </c>
      <c r="E179" s="182" t="s">
        <v>1719</v>
      </c>
      <c r="F179" s="183" t="s">
        <v>1720</v>
      </c>
      <c r="G179" s="184" t="s">
        <v>240</v>
      </c>
      <c r="H179" s="185">
        <v>5</v>
      </c>
      <c r="I179" s="186"/>
      <c r="J179" s="187">
        <f>ROUND(I179*H179,2)</f>
        <v>0</v>
      </c>
      <c r="K179" s="183" t="s">
        <v>1625</v>
      </c>
      <c r="L179" s="42"/>
      <c r="M179" s="188" t="s">
        <v>19</v>
      </c>
      <c r="N179" s="189" t="s">
        <v>47</v>
      </c>
      <c r="O179" s="67"/>
      <c r="P179" s="190">
        <f>O179*H179</f>
        <v>0</v>
      </c>
      <c r="Q179" s="190">
        <v>1.2999999999999999E-4</v>
      </c>
      <c r="R179" s="190">
        <f>Q179*H179</f>
        <v>6.4999999999999997E-4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1666</v>
      </c>
      <c r="AT179" s="192" t="s">
        <v>156</v>
      </c>
      <c r="AU179" s="192" t="s">
        <v>86</v>
      </c>
      <c r="AY179" s="20" t="s">
        <v>154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20" t="s">
        <v>84</v>
      </c>
      <c r="BK179" s="193">
        <f>ROUND(I179*H179,2)</f>
        <v>0</v>
      </c>
      <c r="BL179" s="20" t="s">
        <v>1666</v>
      </c>
      <c r="BM179" s="192" t="s">
        <v>1604</v>
      </c>
    </row>
    <row r="180" spans="1:65" s="2" customFormat="1" ht="19.5">
      <c r="A180" s="37"/>
      <c r="B180" s="38"/>
      <c r="C180" s="39"/>
      <c r="D180" s="194" t="s">
        <v>163</v>
      </c>
      <c r="E180" s="39"/>
      <c r="F180" s="195" t="s">
        <v>1720</v>
      </c>
      <c r="G180" s="39"/>
      <c r="H180" s="39"/>
      <c r="I180" s="196"/>
      <c r="J180" s="39"/>
      <c r="K180" s="39"/>
      <c r="L180" s="42"/>
      <c r="M180" s="197"/>
      <c r="N180" s="198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163</v>
      </c>
      <c r="AU180" s="20" t="s">
        <v>86</v>
      </c>
    </row>
    <row r="181" spans="1:65" s="2" customFormat="1" ht="24.2" customHeight="1">
      <c r="A181" s="37"/>
      <c r="B181" s="38"/>
      <c r="C181" s="181" t="s">
        <v>609</v>
      </c>
      <c r="D181" s="181" t="s">
        <v>156</v>
      </c>
      <c r="E181" s="182" t="s">
        <v>1721</v>
      </c>
      <c r="F181" s="183" t="s">
        <v>1722</v>
      </c>
      <c r="G181" s="184" t="s">
        <v>240</v>
      </c>
      <c r="H181" s="185">
        <v>44</v>
      </c>
      <c r="I181" s="186"/>
      <c r="J181" s="187">
        <f>ROUND(I181*H181,2)</f>
        <v>0</v>
      </c>
      <c r="K181" s="183" t="s">
        <v>1625</v>
      </c>
      <c r="L181" s="42"/>
      <c r="M181" s="188" t="s">
        <v>19</v>
      </c>
      <c r="N181" s="189" t="s">
        <v>47</v>
      </c>
      <c r="O181" s="67"/>
      <c r="P181" s="190">
        <f>O181*H181</f>
        <v>0</v>
      </c>
      <c r="Q181" s="190">
        <v>9.0000000000000006E-5</v>
      </c>
      <c r="R181" s="190">
        <f>Q181*H181</f>
        <v>3.96E-3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1666</v>
      </c>
      <c r="AT181" s="192" t="s">
        <v>156</v>
      </c>
      <c r="AU181" s="192" t="s">
        <v>86</v>
      </c>
      <c r="AY181" s="20" t="s">
        <v>154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84</v>
      </c>
      <c r="BK181" s="193">
        <f>ROUND(I181*H181,2)</f>
        <v>0</v>
      </c>
      <c r="BL181" s="20" t="s">
        <v>1666</v>
      </c>
      <c r="BM181" s="192" t="s">
        <v>1723</v>
      </c>
    </row>
    <row r="182" spans="1:65" s="2" customFormat="1" ht="19.5">
      <c r="A182" s="37"/>
      <c r="B182" s="38"/>
      <c r="C182" s="39"/>
      <c r="D182" s="194" t="s">
        <v>163</v>
      </c>
      <c r="E182" s="39"/>
      <c r="F182" s="195" t="s">
        <v>1722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163</v>
      </c>
      <c r="AU182" s="20" t="s">
        <v>86</v>
      </c>
    </row>
    <row r="183" spans="1:65" s="2" customFormat="1" ht="24.2" customHeight="1">
      <c r="A183" s="37"/>
      <c r="B183" s="38"/>
      <c r="C183" s="181" t="s">
        <v>617</v>
      </c>
      <c r="D183" s="181" t="s">
        <v>156</v>
      </c>
      <c r="E183" s="182" t="s">
        <v>1724</v>
      </c>
      <c r="F183" s="183" t="s">
        <v>1725</v>
      </c>
      <c r="G183" s="184" t="s">
        <v>240</v>
      </c>
      <c r="H183" s="185">
        <v>2</v>
      </c>
      <c r="I183" s="186"/>
      <c r="J183" s="187">
        <f>ROUND(I183*H183,2)</f>
        <v>0</v>
      </c>
      <c r="K183" s="183" t="s">
        <v>1625</v>
      </c>
      <c r="L183" s="42"/>
      <c r="M183" s="188" t="s">
        <v>19</v>
      </c>
      <c r="N183" s="189" t="s">
        <v>47</v>
      </c>
      <c r="O183" s="67"/>
      <c r="P183" s="190">
        <f>O183*H183</f>
        <v>0</v>
      </c>
      <c r="Q183" s="190">
        <v>1.1E-4</v>
      </c>
      <c r="R183" s="190">
        <f>Q183*H183</f>
        <v>2.2000000000000001E-4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1666</v>
      </c>
      <c r="AT183" s="192" t="s">
        <v>156</v>
      </c>
      <c r="AU183" s="192" t="s">
        <v>86</v>
      </c>
      <c r="AY183" s="20" t="s">
        <v>154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84</v>
      </c>
      <c r="BK183" s="193">
        <f>ROUND(I183*H183,2)</f>
        <v>0</v>
      </c>
      <c r="BL183" s="20" t="s">
        <v>1666</v>
      </c>
      <c r="BM183" s="192" t="s">
        <v>1726</v>
      </c>
    </row>
    <row r="184" spans="1:65" s="2" customFormat="1" ht="19.5">
      <c r="A184" s="37"/>
      <c r="B184" s="38"/>
      <c r="C184" s="39"/>
      <c r="D184" s="194" t="s">
        <v>163</v>
      </c>
      <c r="E184" s="39"/>
      <c r="F184" s="195" t="s">
        <v>1725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163</v>
      </c>
      <c r="AU184" s="20" t="s">
        <v>86</v>
      </c>
    </row>
    <row r="185" spans="1:65" s="2" customFormat="1" ht="21.75" customHeight="1">
      <c r="A185" s="37"/>
      <c r="B185" s="38"/>
      <c r="C185" s="181" t="s">
        <v>622</v>
      </c>
      <c r="D185" s="181" t="s">
        <v>156</v>
      </c>
      <c r="E185" s="182" t="s">
        <v>1727</v>
      </c>
      <c r="F185" s="183" t="s">
        <v>1728</v>
      </c>
      <c r="G185" s="184" t="s">
        <v>240</v>
      </c>
      <c r="H185" s="185">
        <v>4</v>
      </c>
      <c r="I185" s="186"/>
      <c r="J185" s="187">
        <f>ROUND(I185*H185,2)</f>
        <v>0</v>
      </c>
      <c r="K185" s="183" t="s">
        <v>1625</v>
      </c>
      <c r="L185" s="42"/>
      <c r="M185" s="188" t="s">
        <v>19</v>
      </c>
      <c r="N185" s="189" t="s">
        <v>47</v>
      </c>
      <c r="O185" s="67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1666</v>
      </c>
      <c r="AT185" s="192" t="s">
        <v>156</v>
      </c>
      <c r="AU185" s="192" t="s">
        <v>86</v>
      </c>
      <c r="AY185" s="20" t="s">
        <v>154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84</v>
      </c>
      <c r="BK185" s="193">
        <f>ROUND(I185*H185,2)</f>
        <v>0</v>
      </c>
      <c r="BL185" s="20" t="s">
        <v>1666</v>
      </c>
      <c r="BM185" s="192" t="s">
        <v>1666</v>
      </c>
    </row>
    <row r="186" spans="1:65" s="2" customFormat="1" ht="11.25">
      <c r="A186" s="37"/>
      <c r="B186" s="38"/>
      <c r="C186" s="39"/>
      <c r="D186" s="194" t="s">
        <v>163</v>
      </c>
      <c r="E186" s="39"/>
      <c r="F186" s="195" t="s">
        <v>1728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163</v>
      </c>
      <c r="AU186" s="20" t="s">
        <v>86</v>
      </c>
    </row>
    <row r="187" spans="1:65" s="2" customFormat="1" ht="24.2" customHeight="1">
      <c r="A187" s="37"/>
      <c r="B187" s="38"/>
      <c r="C187" s="181" t="s">
        <v>631</v>
      </c>
      <c r="D187" s="181" t="s">
        <v>156</v>
      </c>
      <c r="E187" s="182" t="s">
        <v>1729</v>
      </c>
      <c r="F187" s="183" t="s">
        <v>1730</v>
      </c>
      <c r="G187" s="184" t="s">
        <v>240</v>
      </c>
      <c r="H187" s="185">
        <v>6</v>
      </c>
      <c r="I187" s="186"/>
      <c r="J187" s="187">
        <f>ROUND(I187*H187,2)</f>
        <v>0</v>
      </c>
      <c r="K187" s="183" t="s">
        <v>1625</v>
      </c>
      <c r="L187" s="42"/>
      <c r="M187" s="188" t="s">
        <v>19</v>
      </c>
      <c r="N187" s="189" t="s">
        <v>47</v>
      </c>
      <c r="O187" s="67"/>
      <c r="P187" s="190">
        <f>O187*H187</f>
        <v>0</v>
      </c>
      <c r="Q187" s="190">
        <v>4.0000000000000003E-5</v>
      </c>
      <c r="R187" s="190">
        <f>Q187*H187</f>
        <v>2.4000000000000003E-4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1666</v>
      </c>
      <c r="AT187" s="192" t="s">
        <v>156</v>
      </c>
      <c r="AU187" s="192" t="s">
        <v>86</v>
      </c>
      <c r="AY187" s="20" t="s">
        <v>154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20" t="s">
        <v>84</v>
      </c>
      <c r="BK187" s="193">
        <f>ROUND(I187*H187,2)</f>
        <v>0</v>
      </c>
      <c r="BL187" s="20" t="s">
        <v>1666</v>
      </c>
      <c r="BM187" s="192" t="s">
        <v>1731</v>
      </c>
    </row>
    <row r="188" spans="1:65" s="2" customFormat="1" ht="19.5">
      <c r="A188" s="37"/>
      <c r="B188" s="38"/>
      <c r="C188" s="39"/>
      <c r="D188" s="194" t="s">
        <v>163</v>
      </c>
      <c r="E188" s="39"/>
      <c r="F188" s="195" t="s">
        <v>1730</v>
      </c>
      <c r="G188" s="39"/>
      <c r="H188" s="39"/>
      <c r="I188" s="196"/>
      <c r="J188" s="39"/>
      <c r="K188" s="39"/>
      <c r="L188" s="42"/>
      <c r="M188" s="197"/>
      <c r="N188" s="198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163</v>
      </c>
      <c r="AU188" s="20" t="s">
        <v>86</v>
      </c>
    </row>
    <row r="189" spans="1:65" s="2" customFormat="1" ht="24.2" customHeight="1">
      <c r="A189" s="37"/>
      <c r="B189" s="38"/>
      <c r="C189" s="181" t="s">
        <v>641</v>
      </c>
      <c r="D189" s="181" t="s">
        <v>156</v>
      </c>
      <c r="E189" s="182" t="s">
        <v>1732</v>
      </c>
      <c r="F189" s="183" t="s">
        <v>1733</v>
      </c>
      <c r="G189" s="184" t="s">
        <v>240</v>
      </c>
      <c r="H189" s="185">
        <v>1</v>
      </c>
      <c r="I189" s="186"/>
      <c r="J189" s="187">
        <f>ROUND(I189*H189,2)</f>
        <v>0</v>
      </c>
      <c r="K189" s="183" t="s">
        <v>1734</v>
      </c>
      <c r="L189" s="42"/>
      <c r="M189" s="188" t="s">
        <v>19</v>
      </c>
      <c r="N189" s="189" t="s">
        <v>47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1666</v>
      </c>
      <c r="AT189" s="192" t="s">
        <v>156</v>
      </c>
      <c r="AU189" s="192" t="s">
        <v>86</v>
      </c>
      <c r="AY189" s="20" t="s">
        <v>154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84</v>
      </c>
      <c r="BK189" s="193">
        <f>ROUND(I189*H189,2)</f>
        <v>0</v>
      </c>
      <c r="BL189" s="20" t="s">
        <v>1666</v>
      </c>
      <c r="BM189" s="192" t="s">
        <v>1735</v>
      </c>
    </row>
    <row r="190" spans="1:65" s="2" customFormat="1" ht="19.5">
      <c r="A190" s="37"/>
      <c r="B190" s="38"/>
      <c r="C190" s="39"/>
      <c r="D190" s="194" t="s">
        <v>163</v>
      </c>
      <c r="E190" s="39"/>
      <c r="F190" s="195" t="s">
        <v>1733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163</v>
      </c>
      <c r="AU190" s="20" t="s">
        <v>86</v>
      </c>
    </row>
    <row r="191" spans="1:65" s="2" customFormat="1" ht="24.2" customHeight="1">
      <c r="A191" s="37"/>
      <c r="B191" s="38"/>
      <c r="C191" s="181" t="s">
        <v>650</v>
      </c>
      <c r="D191" s="181" t="s">
        <v>156</v>
      </c>
      <c r="E191" s="182" t="s">
        <v>1736</v>
      </c>
      <c r="F191" s="183" t="s">
        <v>1737</v>
      </c>
      <c r="G191" s="184" t="s">
        <v>208</v>
      </c>
      <c r="H191" s="185">
        <v>22</v>
      </c>
      <c r="I191" s="186"/>
      <c r="J191" s="187">
        <f>ROUND(I191*H191,2)</f>
        <v>0</v>
      </c>
      <c r="K191" s="183" t="s">
        <v>1625</v>
      </c>
      <c r="L191" s="42"/>
      <c r="M191" s="188" t="s">
        <v>19</v>
      </c>
      <c r="N191" s="189" t="s">
        <v>47</v>
      </c>
      <c r="O191" s="6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1666</v>
      </c>
      <c r="AT191" s="192" t="s">
        <v>156</v>
      </c>
      <c r="AU191" s="192" t="s">
        <v>86</v>
      </c>
      <c r="AY191" s="20" t="s">
        <v>154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84</v>
      </c>
      <c r="BK191" s="193">
        <f>ROUND(I191*H191,2)</f>
        <v>0</v>
      </c>
      <c r="BL191" s="20" t="s">
        <v>1666</v>
      </c>
      <c r="BM191" s="192" t="s">
        <v>1738</v>
      </c>
    </row>
    <row r="192" spans="1:65" s="2" customFormat="1" ht="19.5">
      <c r="A192" s="37"/>
      <c r="B192" s="38"/>
      <c r="C192" s="39"/>
      <c r="D192" s="194" t="s">
        <v>163</v>
      </c>
      <c r="E192" s="39"/>
      <c r="F192" s="195" t="s">
        <v>1737</v>
      </c>
      <c r="G192" s="39"/>
      <c r="H192" s="39"/>
      <c r="I192" s="196"/>
      <c r="J192" s="39"/>
      <c r="K192" s="39"/>
      <c r="L192" s="42"/>
      <c r="M192" s="197"/>
      <c r="N192" s="198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163</v>
      </c>
      <c r="AU192" s="20" t="s">
        <v>86</v>
      </c>
    </row>
    <row r="193" spans="1:47" s="2" customFormat="1" ht="29.25">
      <c r="A193" s="37"/>
      <c r="B193" s="38"/>
      <c r="C193" s="39"/>
      <c r="D193" s="194" t="s">
        <v>177</v>
      </c>
      <c r="E193" s="39"/>
      <c r="F193" s="222" t="s">
        <v>1739</v>
      </c>
      <c r="G193" s="39"/>
      <c r="H193" s="39"/>
      <c r="I193" s="196"/>
      <c r="J193" s="39"/>
      <c r="K193" s="39"/>
      <c r="L193" s="42"/>
      <c r="M193" s="262"/>
      <c r="N193" s="263"/>
      <c r="O193" s="264"/>
      <c r="P193" s="264"/>
      <c r="Q193" s="264"/>
      <c r="R193" s="264"/>
      <c r="S193" s="264"/>
      <c r="T193" s="265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177</v>
      </c>
      <c r="AU193" s="20" t="s">
        <v>86</v>
      </c>
    </row>
    <row r="194" spans="1:47" s="2" customFormat="1" ht="6.95" customHeight="1">
      <c r="A194" s="37"/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42"/>
      <c r="M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</row>
  </sheetData>
  <sheetProtection algorithmName="SHA-512" hashValue="yadwShH5kw2BMxcQU162lq45Cg+tmr8WKW40WT6yit1pHotOx/PiEAGgVO0XfIMAt1k6mDxRFrffKTHEJKFMbw==" saltValue="HoRvGc8FqFdeTolGYHSR0ZhSG0c8H5T+x7aVKP66Z28EbvcwVmpigMPaHMDHomThZwY2bWihS8qYv7+GWr47Sw==" spinCount="100000" sheet="1" objects="1" scenarios="1" formatColumns="0" formatRows="0" autoFilter="0"/>
  <autoFilter ref="C91:K193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123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12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117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127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1740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29. 4. 2025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37</v>
      </c>
      <c r="E23" s="37"/>
      <c r="F23" s="37"/>
      <c r="G23" s="37"/>
      <c r="H23" s="37"/>
      <c r="I23" s="115" t="s">
        <v>26</v>
      </c>
      <c r="J23" s="106" t="s">
        <v>38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39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40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42</v>
      </c>
      <c r="E30" s="37"/>
      <c r="F30" s="37"/>
      <c r="G30" s="37"/>
      <c r="H30" s="37"/>
      <c r="I30" s="37"/>
      <c r="J30" s="123">
        <f>ROUND(J100,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44</v>
      </c>
      <c r="G32" s="37"/>
      <c r="H32" s="37"/>
      <c r="I32" s="124" t="s">
        <v>43</v>
      </c>
      <c r="J32" s="124" t="s">
        <v>45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46</v>
      </c>
      <c r="E33" s="115" t="s">
        <v>47</v>
      </c>
      <c r="F33" s="126">
        <f>ROUND((SUM(BE100:BE611)),  2)</f>
        <v>0</v>
      </c>
      <c r="G33" s="37"/>
      <c r="H33" s="37"/>
      <c r="I33" s="127">
        <v>0.21</v>
      </c>
      <c r="J33" s="126">
        <f>ROUND(((SUM(BE100:BE611))*I33),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48</v>
      </c>
      <c r="F34" s="126">
        <f>ROUND((SUM(BF100:BF611)),  2)</f>
        <v>0</v>
      </c>
      <c r="G34" s="37"/>
      <c r="H34" s="37"/>
      <c r="I34" s="127">
        <v>0.12</v>
      </c>
      <c r="J34" s="126">
        <f>ROUND(((SUM(BF100:BF611))*I34),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49</v>
      </c>
      <c r="F35" s="126">
        <f>ROUND((SUM(BG100:BG611)),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50</v>
      </c>
      <c r="F36" s="126">
        <f>ROUND((SUM(BH100:BH611)),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51</v>
      </c>
      <c r="F37" s="126">
        <f>ROUND((SUM(BI100:BI611)),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52</v>
      </c>
      <c r="E39" s="130"/>
      <c r="F39" s="130"/>
      <c r="G39" s="131" t="s">
        <v>53</v>
      </c>
      <c r="H39" s="132" t="s">
        <v>54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129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Krajinářské úpravy prostoru u sochy J. Hrzána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127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006 - Vegetace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Tábor, parc. č. 1889</v>
      </c>
      <c r="G52" s="39"/>
      <c r="H52" s="39"/>
      <c r="I52" s="32" t="s">
        <v>23</v>
      </c>
      <c r="J52" s="62" t="str">
        <f>IF(J12="","",J12)</f>
        <v>29. 4. 2025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Ing. Magdalena Smetanová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37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130</v>
      </c>
      <c r="D57" s="140"/>
      <c r="E57" s="140"/>
      <c r="F57" s="140"/>
      <c r="G57" s="140"/>
      <c r="H57" s="140"/>
      <c r="I57" s="140"/>
      <c r="J57" s="141" t="s">
        <v>131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74</v>
      </c>
      <c r="D59" s="39"/>
      <c r="E59" s="39"/>
      <c r="F59" s="39"/>
      <c r="G59" s="39"/>
      <c r="H59" s="39"/>
      <c r="I59" s="39"/>
      <c r="J59" s="80">
        <f>J100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132</v>
      </c>
    </row>
    <row r="60" spans="1:47" s="9" customFormat="1" ht="24.95" customHeight="1">
      <c r="B60" s="143"/>
      <c r="C60" s="144"/>
      <c r="D60" s="145" t="s">
        <v>133</v>
      </c>
      <c r="E60" s="146"/>
      <c r="F60" s="146"/>
      <c r="G60" s="146"/>
      <c r="H60" s="146"/>
      <c r="I60" s="146"/>
      <c r="J60" s="147">
        <f>J101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1741</v>
      </c>
      <c r="E61" s="151"/>
      <c r="F61" s="151"/>
      <c r="G61" s="151"/>
      <c r="H61" s="151"/>
      <c r="I61" s="151"/>
      <c r="J61" s="152">
        <f>J102</f>
        <v>0</v>
      </c>
      <c r="K61" s="100"/>
      <c r="L61" s="153"/>
    </row>
    <row r="62" spans="1:47" s="10" customFormat="1" ht="14.85" customHeight="1">
      <c r="B62" s="149"/>
      <c r="C62" s="100"/>
      <c r="D62" s="150" t="s">
        <v>1742</v>
      </c>
      <c r="E62" s="151"/>
      <c r="F62" s="151"/>
      <c r="G62" s="151"/>
      <c r="H62" s="151"/>
      <c r="I62" s="151"/>
      <c r="J62" s="152">
        <f>J103</f>
        <v>0</v>
      </c>
      <c r="K62" s="100"/>
      <c r="L62" s="153"/>
    </row>
    <row r="63" spans="1:47" s="10" customFormat="1" ht="14.85" customHeight="1">
      <c r="B63" s="149"/>
      <c r="C63" s="100"/>
      <c r="D63" s="150" t="s">
        <v>1743</v>
      </c>
      <c r="E63" s="151"/>
      <c r="F63" s="151"/>
      <c r="G63" s="151"/>
      <c r="H63" s="151"/>
      <c r="I63" s="151"/>
      <c r="J63" s="152">
        <f>J116</f>
        <v>0</v>
      </c>
      <c r="K63" s="100"/>
      <c r="L63" s="153"/>
    </row>
    <row r="64" spans="1:47" s="10" customFormat="1" ht="14.85" customHeight="1">
      <c r="B64" s="149"/>
      <c r="C64" s="100"/>
      <c r="D64" s="150" t="s">
        <v>1744</v>
      </c>
      <c r="E64" s="151"/>
      <c r="F64" s="151"/>
      <c r="G64" s="151"/>
      <c r="H64" s="151"/>
      <c r="I64" s="151"/>
      <c r="J64" s="152">
        <f>J140</f>
        <v>0</v>
      </c>
      <c r="K64" s="100"/>
      <c r="L64" s="153"/>
    </row>
    <row r="65" spans="2:12" s="10" customFormat="1" ht="14.85" customHeight="1">
      <c r="B65" s="149"/>
      <c r="C65" s="100"/>
      <c r="D65" s="150" t="s">
        <v>1745</v>
      </c>
      <c r="E65" s="151"/>
      <c r="F65" s="151"/>
      <c r="G65" s="151"/>
      <c r="H65" s="151"/>
      <c r="I65" s="151"/>
      <c r="J65" s="152">
        <f>J157</f>
        <v>0</v>
      </c>
      <c r="K65" s="100"/>
      <c r="L65" s="153"/>
    </row>
    <row r="66" spans="2:12" s="10" customFormat="1" ht="14.85" customHeight="1">
      <c r="B66" s="149"/>
      <c r="C66" s="100"/>
      <c r="D66" s="150" t="s">
        <v>1746</v>
      </c>
      <c r="E66" s="151"/>
      <c r="F66" s="151"/>
      <c r="G66" s="151"/>
      <c r="H66" s="151"/>
      <c r="I66" s="151"/>
      <c r="J66" s="152">
        <f>J272</f>
        <v>0</v>
      </c>
      <c r="K66" s="100"/>
      <c r="L66" s="153"/>
    </row>
    <row r="67" spans="2:12" s="10" customFormat="1" ht="14.85" customHeight="1">
      <c r="B67" s="149"/>
      <c r="C67" s="100"/>
      <c r="D67" s="150" t="s">
        <v>1747</v>
      </c>
      <c r="E67" s="151"/>
      <c r="F67" s="151"/>
      <c r="G67" s="151"/>
      <c r="H67" s="151"/>
      <c r="I67" s="151"/>
      <c r="J67" s="152">
        <f>J308</f>
        <v>0</v>
      </c>
      <c r="K67" s="100"/>
      <c r="L67" s="153"/>
    </row>
    <row r="68" spans="2:12" s="10" customFormat="1" ht="14.85" customHeight="1">
      <c r="B68" s="149"/>
      <c r="C68" s="100"/>
      <c r="D68" s="150" t="s">
        <v>1748</v>
      </c>
      <c r="E68" s="151"/>
      <c r="F68" s="151"/>
      <c r="G68" s="151"/>
      <c r="H68" s="151"/>
      <c r="I68" s="151"/>
      <c r="J68" s="152">
        <f>J337</f>
        <v>0</v>
      </c>
      <c r="K68" s="100"/>
      <c r="L68" s="153"/>
    </row>
    <row r="69" spans="2:12" s="10" customFormat="1" ht="14.85" customHeight="1">
      <c r="B69" s="149"/>
      <c r="C69" s="100"/>
      <c r="D69" s="150" t="s">
        <v>1749</v>
      </c>
      <c r="E69" s="151"/>
      <c r="F69" s="151"/>
      <c r="G69" s="151"/>
      <c r="H69" s="151"/>
      <c r="I69" s="151"/>
      <c r="J69" s="152">
        <f>J351</f>
        <v>0</v>
      </c>
      <c r="K69" s="100"/>
      <c r="L69" s="153"/>
    </row>
    <row r="70" spans="2:12" s="10" customFormat="1" ht="14.85" customHeight="1">
      <c r="B70" s="149"/>
      <c r="C70" s="100"/>
      <c r="D70" s="150" t="s">
        <v>1750</v>
      </c>
      <c r="E70" s="151"/>
      <c r="F70" s="151"/>
      <c r="G70" s="151"/>
      <c r="H70" s="151"/>
      <c r="I70" s="151"/>
      <c r="J70" s="152">
        <f>J385</f>
        <v>0</v>
      </c>
      <c r="K70" s="100"/>
      <c r="L70" s="153"/>
    </row>
    <row r="71" spans="2:12" s="10" customFormat="1" ht="14.85" customHeight="1">
      <c r="B71" s="149"/>
      <c r="C71" s="100"/>
      <c r="D71" s="150" t="s">
        <v>1751</v>
      </c>
      <c r="E71" s="151"/>
      <c r="F71" s="151"/>
      <c r="G71" s="151"/>
      <c r="H71" s="151"/>
      <c r="I71" s="151"/>
      <c r="J71" s="152">
        <f>J419</f>
        <v>0</v>
      </c>
      <c r="K71" s="100"/>
      <c r="L71" s="153"/>
    </row>
    <row r="72" spans="2:12" s="10" customFormat="1" ht="14.85" customHeight="1">
      <c r="B72" s="149"/>
      <c r="C72" s="100"/>
      <c r="D72" s="150" t="s">
        <v>1752</v>
      </c>
      <c r="E72" s="151"/>
      <c r="F72" s="151"/>
      <c r="G72" s="151"/>
      <c r="H72" s="151"/>
      <c r="I72" s="151"/>
      <c r="J72" s="152">
        <f>J428</f>
        <v>0</v>
      </c>
      <c r="K72" s="100"/>
      <c r="L72" s="153"/>
    </row>
    <row r="73" spans="2:12" s="10" customFormat="1" ht="19.899999999999999" customHeight="1">
      <c r="B73" s="149"/>
      <c r="C73" s="100"/>
      <c r="D73" s="150" t="s">
        <v>346</v>
      </c>
      <c r="E73" s="151"/>
      <c r="F73" s="151"/>
      <c r="G73" s="151"/>
      <c r="H73" s="151"/>
      <c r="I73" s="151"/>
      <c r="J73" s="152">
        <f>J486</f>
        <v>0</v>
      </c>
      <c r="K73" s="100"/>
      <c r="L73" s="153"/>
    </row>
    <row r="74" spans="2:12" s="10" customFormat="1" ht="19.899999999999999" customHeight="1">
      <c r="B74" s="149"/>
      <c r="C74" s="100"/>
      <c r="D74" s="150" t="s">
        <v>1753</v>
      </c>
      <c r="E74" s="151"/>
      <c r="F74" s="151"/>
      <c r="G74" s="151"/>
      <c r="H74" s="151"/>
      <c r="I74" s="151"/>
      <c r="J74" s="152">
        <f>J492</f>
        <v>0</v>
      </c>
      <c r="K74" s="100"/>
      <c r="L74" s="153"/>
    </row>
    <row r="75" spans="2:12" s="10" customFormat="1" ht="14.85" customHeight="1">
      <c r="B75" s="149"/>
      <c r="C75" s="100"/>
      <c r="D75" s="150" t="s">
        <v>1754</v>
      </c>
      <c r="E75" s="151"/>
      <c r="F75" s="151"/>
      <c r="G75" s="151"/>
      <c r="H75" s="151"/>
      <c r="I75" s="151"/>
      <c r="J75" s="152">
        <f>J493</f>
        <v>0</v>
      </c>
      <c r="K75" s="100"/>
      <c r="L75" s="153"/>
    </row>
    <row r="76" spans="2:12" s="10" customFormat="1" ht="14.85" customHeight="1">
      <c r="B76" s="149"/>
      <c r="C76" s="100"/>
      <c r="D76" s="150" t="s">
        <v>1755</v>
      </c>
      <c r="E76" s="151"/>
      <c r="F76" s="151"/>
      <c r="G76" s="151"/>
      <c r="H76" s="151"/>
      <c r="I76" s="151"/>
      <c r="J76" s="152">
        <f>J500</f>
        <v>0</v>
      </c>
      <c r="K76" s="100"/>
      <c r="L76" s="153"/>
    </row>
    <row r="77" spans="2:12" s="10" customFormat="1" ht="14.85" customHeight="1">
      <c r="B77" s="149"/>
      <c r="C77" s="100"/>
      <c r="D77" s="150" t="s">
        <v>1756</v>
      </c>
      <c r="E77" s="151"/>
      <c r="F77" s="151"/>
      <c r="G77" s="151"/>
      <c r="H77" s="151"/>
      <c r="I77" s="151"/>
      <c r="J77" s="152">
        <f>J504</f>
        <v>0</v>
      </c>
      <c r="K77" s="100"/>
      <c r="L77" s="153"/>
    </row>
    <row r="78" spans="2:12" s="10" customFormat="1" ht="14.85" customHeight="1">
      <c r="B78" s="149"/>
      <c r="C78" s="100"/>
      <c r="D78" s="150" t="s">
        <v>1757</v>
      </c>
      <c r="E78" s="151"/>
      <c r="F78" s="151"/>
      <c r="G78" s="151"/>
      <c r="H78" s="151"/>
      <c r="I78" s="151"/>
      <c r="J78" s="152">
        <f>J511</f>
        <v>0</v>
      </c>
      <c r="K78" s="100"/>
      <c r="L78" s="153"/>
    </row>
    <row r="79" spans="2:12" s="10" customFormat="1" ht="14.85" customHeight="1">
      <c r="B79" s="149"/>
      <c r="C79" s="100"/>
      <c r="D79" s="150" t="s">
        <v>1758</v>
      </c>
      <c r="E79" s="151"/>
      <c r="F79" s="151"/>
      <c r="G79" s="151"/>
      <c r="H79" s="151"/>
      <c r="I79" s="151"/>
      <c r="J79" s="152">
        <f>J533</f>
        <v>0</v>
      </c>
      <c r="K79" s="100"/>
      <c r="L79" s="153"/>
    </row>
    <row r="80" spans="2:12" s="10" customFormat="1" ht="19.899999999999999" customHeight="1">
      <c r="B80" s="149"/>
      <c r="C80" s="100"/>
      <c r="D80" s="150" t="s">
        <v>1759</v>
      </c>
      <c r="E80" s="151"/>
      <c r="F80" s="151"/>
      <c r="G80" s="151"/>
      <c r="H80" s="151"/>
      <c r="I80" s="151"/>
      <c r="J80" s="152">
        <f>J549</f>
        <v>0</v>
      </c>
      <c r="K80" s="100"/>
      <c r="L80" s="153"/>
    </row>
    <row r="81" spans="1:31" s="2" customFormat="1" ht="21.7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31" s="2" customFormat="1" ht="6.95" customHeight="1">
      <c r="A82" s="37"/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6" spans="1:31" s="2" customFormat="1" ht="6.95" customHeight="1">
      <c r="A86" s="37"/>
      <c r="B86" s="52"/>
      <c r="C86" s="53"/>
      <c r="D86" s="53"/>
      <c r="E86" s="53"/>
      <c r="F86" s="53"/>
      <c r="G86" s="53"/>
      <c r="H86" s="53"/>
      <c r="I86" s="53"/>
      <c r="J86" s="53"/>
      <c r="K86" s="53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2" customFormat="1" ht="24.95" customHeight="1">
      <c r="A87" s="37"/>
      <c r="B87" s="38"/>
      <c r="C87" s="26" t="s">
        <v>139</v>
      </c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2" customHeight="1">
      <c r="A89" s="37"/>
      <c r="B89" s="38"/>
      <c r="C89" s="32" t="s">
        <v>16</v>
      </c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6.5" customHeight="1">
      <c r="A90" s="37"/>
      <c r="B90" s="38"/>
      <c r="C90" s="39"/>
      <c r="D90" s="39"/>
      <c r="E90" s="404" t="str">
        <f>E7</f>
        <v>Krajinářské úpravy prostoru u sochy J. Hrzána</v>
      </c>
      <c r="F90" s="405"/>
      <c r="G90" s="405"/>
      <c r="H90" s="405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2" customHeight="1">
      <c r="A91" s="37"/>
      <c r="B91" s="38"/>
      <c r="C91" s="32" t="s">
        <v>127</v>
      </c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6.5" customHeight="1">
      <c r="A92" s="37"/>
      <c r="B92" s="38"/>
      <c r="C92" s="39"/>
      <c r="D92" s="39"/>
      <c r="E92" s="358" t="str">
        <f>E9</f>
        <v>006 - Vegetace</v>
      </c>
      <c r="F92" s="406"/>
      <c r="G92" s="406"/>
      <c r="H92" s="406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6.9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12" customHeight="1">
      <c r="A94" s="37"/>
      <c r="B94" s="38"/>
      <c r="C94" s="32" t="s">
        <v>21</v>
      </c>
      <c r="D94" s="39"/>
      <c r="E94" s="39"/>
      <c r="F94" s="30" t="str">
        <f>F12</f>
        <v>k.ú. Tábor, parc. č. 1889</v>
      </c>
      <c r="G94" s="39"/>
      <c r="H94" s="39"/>
      <c r="I94" s="32" t="s">
        <v>23</v>
      </c>
      <c r="J94" s="62" t="str">
        <f>IF(J12="","",J12)</f>
        <v>29. 4. 2025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6.95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25.7" customHeight="1">
      <c r="A96" s="37"/>
      <c r="B96" s="38"/>
      <c r="C96" s="32" t="s">
        <v>25</v>
      </c>
      <c r="D96" s="39"/>
      <c r="E96" s="39"/>
      <c r="F96" s="30" t="str">
        <f>E15</f>
        <v>MĚSTO TÁBOR</v>
      </c>
      <c r="G96" s="39"/>
      <c r="H96" s="39"/>
      <c r="I96" s="32" t="s">
        <v>33</v>
      </c>
      <c r="J96" s="35" t="str">
        <f>E21</f>
        <v>Ing. Magdalena Smetanová</v>
      </c>
      <c r="K96" s="39"/>
      <c r="L96" s="11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15.2" customHeight="1">
      <c r="A97" s="37"/>
      <c r="B97" s="38"/>
      <c r="C97" s="32" t="s">
        <v>31</v>
      </c>
      <c r="D97" s="39"/>
      <c r="E97" s="39"/>
      <c r="F97" s="30" t="str">
        <f>IF(E18="","",E18)</f>
        <v>Vyplň údaj</v>
      </c>
      <c r="G97" s="39"/>
      <c r="H97" s="39"/>
      <c r="I97" s="32" t="s">
        <v>37</v>
      </c>
      <c r="J97" s="35" t="str">
        <f>E24</f>
        <v>Ing. Pavel Vochozka</v>
      </c>
      <c r="K97" s="39"/>
      <c r="L97" s="116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2" customFormat="1" ht="10.35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116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65" s="11" customFormat="1" ht="29.25" customHeight="1">
      <c r="A99" s="154"/>
      <c r="B99" s="155"/>
      <c r="C99" s="156" t="s">
        <v>140</v>
      </c>
      <c r="D99" s="157" t="s">
        <v>61</v>
      </c>
      <c r="E99" s="157" t="s">
        <v>57</v>
      </c>
      <c r="F99" s="157" t="s">
        <v>58</v>
      </c>
      <c r="G99" s="157" t="s">
        <v>141</v>
      </c>
      <c r="H99" s="157" t="s">
        <v>142</v>
      </c>
      <c r="I99" s="157" t="s">
        <v>143</v>
      </c>
      <c r="J99" s="157" t="s">
        <v>131</v>
      </c>
      <c r="K99" s="158" t="s">
        <v>144</v>
      </c>
      <c r="L99" s="159"/>
      <c r="M99" s="71" t="s">
        <v>19</v>
      </c>
      <c r="N99" s="72" t="s">
        <v>46</v>
      </c>
      <c r="O99" s="72" t="s">
        <v>145</v>
      </c>
      <c r="P99" s="72" t="s">
        <v>146</v>
      </c>
      <c r="Q99" s="72" t="s">
        <v>147</v>
      </c>
      <c r="R99" s="72" t="s">
        <v>148</v>
      </c>
      <c r="S99" s="72" t="s">
        <v>149</v>
      </c>
      <c r="T99" s="73" t="s">
        <v>150</v>
      </c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</row>
    <row r="100" spans="1:65" s="2" customFormat="1" ht="22.9" customHeight="1">
      <c r="A100" s="37"/>
      <c r="B100" s="38"/>
      <c r="C100" s="78" t="s">
        <v>151</v>
      </c>
      <c r="D100" s="39"/>
      <c r="E100" s="39"/>
      <c r="F100" s="39"/>
      <c r="G100" s="39"/>
      <c r="H100" s="39"/>
      <c r="I100" s="39"/>
      <c r="J100" s="160">
        <f>BK100</f>
        <v>0</v>
      </c>
      <c r="K100" s="39"/>
      <c r="L100" s="42"/>
      <c r="M100" s="74"/>
      <c r="N100" s="161"/>
      <c r="O100" s="75"/>
      <c r="P100" s="162">
        <f>P101</f>
        <v>0</v>
      </c>
      <c r="Q100" s="75"/>
      <c r="R100" s="162">
        <f>R101</f>
        <v>2.6271140000000006</v>
      </c>
      <c r="S100" s="75"/>
      <c r="T100" s="163">
        <f>T101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75</v>
      </c>
      <c r="AU100" s="20" t="s">
        <v>132</v>
      </c>
      <c r="BK100" s="164">
        <f>BK101</f>
        <v>0</v>
      </c>
    </row>
    <row r="101" spans="1:65" s="12" customFormat="1" ht="25.9" customHeight="1">
      <c r="B101" s="165"/>
      <c r="C101" s="166"/>
      <c r="D101" s="167" t="s">
        <v>75</v>
      </c>
      <c r="E101" s="168" t="s">
        <v>152</v>
      </c>
      <c r="F101" s="168" t="s">
        <v>153</v>
      </c>
      <c r="G101" s="166"/>
      <c r="H101" s="166"/>
      <c r="I101" s="169"/>
      <c r="J101" s="170">
        <f>BK101</f>
        <v>0</v>
      </c>
      <c r="K101" s="166"/>
      <c r="L101" s="171"/>
      <c r="M101" s="172"/>
      <c r="N101" s="173"/>
      <c r="O101" s="173"/>
      <c r="P101" s="174">
        <f>P102+P486+P492+P549</f>
        <v>0</v>
      </c>
      <c r="Q101" s="173"/>
      <c r="R101" s="174">
        <f>R102+R486+R492+R549</f>
        <v>2.6271140000000006</v>
      </c>
      <c r="S101" s="173"/>
      <c r="T101" s="175">
        <f>T102+T486+T492+T549</f>
        <v>0</v>
      </c>
      <c r="AR101" s="176" t="s">
        <v>84</v>
      </c>
      <c r="AT101" s="177" t="s">
        <v>75</v>
      </c>
      <c r="AU101" s="177" t="s">
        <v>76</v>
      </c>
      <c r="AY101" s="176" t="s">
        <v>154</v>
      </c>
      <c r="BK101" s="178">
        <f>BK102+BK486+BK492+BK549</f>
        <v>0</v>
      </c>
    </row>
    <row r="102" spans="1:65" s="12" customFormat="1" ht="22.9" customHeight="1">
      <c r="B102" s="165"/>
      <c r="C102" s="166"/>
      <c r="D102" s="167" t="s">
        <v>75</v>
      </c>
      <c r="E102" s="179" t="s">
        <v>326</v>
      </c>
      <c r="F102" s="179" t="s">
        <v>1760</v>
      </c>
      <c r="G102" s="166"/>
      <c r="H102" s="166"/>
      <c r="I102" s="169"/>
      <c r="J102" s="180">
        <f>BK102</f>
        <v>0</v>
      </c>
      <c r="K102" s="166"/>
      <c r="L102" s="171"/>
      <c r="M102" s="172"/>
      <c r="N102" s="173"/>
      <c r="O102" s="173"/>
      <c r="P102" s="174">
        <f>P103+P116+P140+P157+P272+P308+P337+P351+P385+P419+P428</f>
        <v>0</v>
      </c>
      <c r="Q102" s="173"/>
      <c r="R102" s="174">
        <f>R103+R116+R140+R157+R272+R308+R337+R351+R385+R419+R428</f>
        <v>0.16811399999999999</v>
      </c>
      <c r="S102" s="173"/>
      <c r="T102" s="175">
        <f>T103+T116+T140+T157+T272+T308+T337+T351+T385+T419+T428</f>
        <v>0</v>
      </c>
      <c r="AR102" s="176" t="s">
        <v>84</v>
      </c>
      <c r="AT102" s="177" t="s">
        <v>75</v>
      </c>
      <c r="AU102" s="177" t="s">
        <v>84</v>
      </c>
      <c r="AY102" s="176" t="s">
        <v>154</v>
      </c>
      <c r="BK102" s="178">
        <f>BK103+BK116+BK140+BK157+BK272+BK308+BK337+BK351+BK385+BK419+BK428</f>
        <v>0</v>
      </c>
    </row>
    <row r="103" spans="1:65" s="12" customFormat="1" ht="20.85" customHeight="1">
      <c r="B103" s="165"/>
      <c r="C103" s="166"/>
      <c r="D103" s="167" t="s">
        <v>75</v>
      </c>
      <c r="E103" s="179" t="s">
        <v>1761</v>
      </c>
      <c r="F103" s="179" t="s">
        <v>1762</v>
      </c>
      <c r="G103" s="166"/>
      <c r="H103" s="166"/>
      <c r="I103" s="169"/>
      <c r="J103" s="180">
        <f>BK103</f>
        <v>0</v>
      </c>
      <c r="K103" s="166"/>
      <c r="L103" s="171"/>
      <c r="M103" s="172"/>
      <c r="N103" s="173"/>
      <c r="O103" s="173"/>
      <c r="P103" s="174">
        <f>SUM(P104:P115)</f>
        <v>0</v>
      </c>
      <c r="Q103" s="173"/>
      <c r="R103" s="174">
        <f>SUM(R104:R115)</f>
        <v>6.8319999999999992E-2</v>
      </c>
      <c r="S103" s="173"/>
      <c r="T103" s="175">
        <f>SUM(T104:T115)</f>
        <v>0</v>
      </c>
      <c r="AR103" s="176" t="s">
        <v>84</v>
      </c>
      <c r="AT103" s="177" t="s">
        <v>75</v>
      </c>
      <c r="AU103" s="177" t="s">
        <v>86</v>
      </c>
      <c r="AY103" s="176" t="s">
        <v>154</v>
      </c>
      <c r="BK103" s="178">
        <f>SUM(BK104:BK115)</f>
        <v>0</v>
      </c>
    </row>
    <row r="104" spans="1:65" s="2" customFormat="1" ht="24.2" customHeight="1">
      <c r="A104" s="37"/>
      <c r="B104" s="38"/>
      <c r="C104" s="181" t="s">
        <v>84</v>
      </c>
      <c r="D104" s="181" t="s">
        <v>156</v>
      </c>
      <c r="E104" s="182" t="s">
        <v>1763</v>
      </c>
      <c r="F104" s="183" t="s">
        <v>1764</v>
      </c>
      <c r="G104" s="184" t="s">
        <v>240</v>
      </c>
      <c r="H104" s="185">
        <v>1</v>
      </c>
      <c r="I104" s="186"/>
      <c r="J104" s="187">
        <f>ROUND(I104*H104,2)</f>
        <v>0</v>
      </c>
      <c r="K104" s="183" t="s">
        <v>160</v>
      </c>
      <c r="L104" s="42"/>
      <c r="M104" s="188" t="s">
        <v>19</v>
      </c>
      <c r="N104" s="189" t="s">
        <v>47</v>
      </c>
      <c r="O104" s="67"/>
      <c r="P104" s="190">
        <f>O104*H104</f>
        <v>0</v>
      </c>
      <c r="Q104" s="190">
        <v>2.989E-2</v>
      </c>
      <c r="R104" s="190">
        <f>Q104*H104</f>
        <v>2.989E-2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161</v>
      </c>
      <c r="AT104" s="192" t="s">
        <v>156</v>
      </c>
      <c r="AU104" s="192" t="s">
        <v>182</v>
      </c>
      <c r="AY104" s="20" t="s">
        <v>154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84</v>
      </c>
      <c r="BK104" s="193">
        <f>ROUND(I104*H104,2)</f>
        <v>0</v>
      </c>
      <c r="BL104" s="20" t="s">
        <v>161</v>
      </c>
      <c r="BM104" s="192" t="s">
        <v>1765</v>
      </c>
    </row>
    <row r="105" spans="1:65" s="2" customFormat="1" ht="29.25">
      <c r="A105" s="37"/>
      <c r="B105" s="38"/>
      <c r="C105" s="39"/>
      <c r="D105" s="194" t="s">
        <v>163</v>
      </c>
      <c r="E105" s="39"/>
      <c r="F105" s="195" t="s">
        <v>1766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163</v>
      </c>
      <c r="AU105" s="20" t="s">
        <v>182</v>
      </c>
    </row>
    <row r="106" spans="1:65" s="2" customFormat="1" ht="11.25">
      <c r="A106" s="37"/>
      <c r="B106" s="38"/>
      <c r="C106" s="39"/>
      <c r="D106" s="199" t="s">
        <v>165</v>
      </c>
      <c r="E106" s="39"/>
      <c r="F106" s="200" t="s">
        <v>1767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165</v>
      </c>
      <c r="AU106" s="20" t="s">
        <v>182</v>
      </c>
    </row>
    <row r="107" spans="1:65" s="13" customFormat="1" ht="11.25">
      <c r="B107" s="201"/>
      <c r="C107" s="202"/>
      <c r="D107" s="194" t="s">
        <v>167</v>
      </c>
      <c r="E107" s="203" t="s">
        <v>19</v>
      </c>
      <c r="F107" s="204" t="s">
        <v>1768</v>
      </c>
      <c r="G107" s="202"/>
      <c r="H107" s="203" t="s">
        <v>19</v>
      </c>
      <c r="I107" s="205"/>
      <c r="J107" s="202"/>
      <c r="K107" s="202"/>
      <c r="L107" s="206"/>
      <c r="M107" s="207"/>
      <c r="N107" s="208"/>
      <c r="O107" s="208"/>
      <c r="P107" s="208"/>
      <c r="Q107" s="208"/>
      <c r="R107" s="208"/>
      <c r="S107" s="208"/>
      <c r="T107" s="209"/>
      <c r="AT107" s="210" t="s">
        <v>167</v>
      </c>
      <c r="AU107" s="210" t="s">
        <v>182</v>
      </c>
      <c r="AV107" s="13" t="s">
        <v>84</v>
      </c>
      <c r="AW107" s="13" t="s">
        <v>36</v>
      </c>
      <c r="AX107" s="13" t="s">
        <v>76</v>
      </c>
      <c r="AY107" s="210" t="s">
        <v>154</v>
      </c>
    </row>
    <row r="108" spans="1:65" s="13" customFormat="1" ht="11.25">
      <c r="B108" s="201"/>
      <c r="C108" s="202"/>
      <c r="D108" s="194" t="s">
        <v>167</v>
      </c>
      <c r="E108" s="203" t="s">
        <v>19</v>
      </c>
      <c r="F108" s="204" t="s">
        <v>1769</v>
      </c>
      <c r="G108" s="202"/>
      <c r="H108" s="203" t="s">
        <v>19</v>
      </c>
      <c r="I108" s="205"/>
      <c r="J108" s="202"/>
      <c r="K108" s="202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167</v>
      </c>
      <c r="AU108" s="210" t="s">
        <v>182</v>
      </c>
      <c r="AV108" s="13" t="s">
        <v>84</v>
      </c>
      <c r="AW108" s="13" t="s">
        <v>36</v>
      </c>
      <c r="AX108" s="13" t="s">
        <v>76</v>
      </c>
      <c r="AY108" s="210" t="s">
        <v>154</v>
      </c>
    </row>
    <row r="109" spans="1:65" s="14" customFormat="1" ht="11.25">
      <c r="B109" s="211"/>
      <c r="C109" s="212"/>
      <c r="D109" s="194" t="s">
        <v>167</v>
      </c>
      <c r="E109" s="213" t="s">
        <v>19</v>
      </c>
      <c r="F109" s="214" t="s">
        <v>84</v>
      </c>
      <c r="G109" s="212"/>
      <c r="H109" s="215">
        <v>1</v>
      </c>
      <c r="I109" s="216"/>
      <c r="J109" s="212"/>
      <c r="K109" s="212"/>
      <c r="L109" s="217"/>
      <c r="M109" s="218"/>
      <c r="N109" s="219"/>
      <c r="O109" s="219"/>
      <c r="P109" s="219"/>
      <c r="Q109" s="219"/>
      <c r="R109" s="219"/>
      <c r="S109" s="219"/>
      <c r="T109" s="220"/>
      <c r="AT109" s="221" t="s">
        <v>167</v>
      </c>
      <c r="AU109" s="221" t="s">
        <v>182</v>
      </c>
      <c r="AV109" s="14" t="s">
        <v>86</v>
      </c>
      <c r="AW109" s="14" t="s">
        <v>36</v>
      </c>
      <c r="AX109" s="14" t="s">
        <v>84</v>
      </c>
      <c r="AY109" s="221" t="s">
        <v>154</v>
      </c>
    </row>
    <row r="110" spans="1:65" s="2" customFormat="1" ht="24.2" customHeight="1">
      <c r="A110" s="37"/>
      <c r="B110" s="38"/>
      <c r="C110" s="181" t="s">
        <v>86</v>
      </c>
      <c r="D110" s="181" t="s">
        <v>156</v>
      </c>
      <c r="E110" s="182" t="s">
        <v>1770</v>
      </c>
      <c r="F110" s="183" t="s">
        <v>1771</v>
      </c>
      <c r="G110" s="184" t="s">
        <v>240</v>
      </c>
      <c r="H110" s="185">
        <v>1</v>
      </c>
      <c r="I110" s="186"/>
      <c r="J110" s="187">
        <f>ROUND(I110*H110,2)</f>
        <v>0</v>
      </c>
      <c r="K110" s="183" t="s">
        <v>160</v>
      </c>
      <c r="L110" s="42"/>
      <c r="M110" s="188" t="s">
        <v>19</v>
      </c>
      <c r="N110" s="189" t="s">
        <v>47</v>
      </c>
      <c r="O110" s="67"/>
      <c r="P110" s="190">
        <f>O110*H110</f>
        <v>0</v>
      </c>
      <c r="Q110" s="190">
        <v>3.8429999999999999E-2</v>
      </c>
      <c r="R110" s="190">
        <f>Q110*H110</f>
        <v>3.8429999999999999E-2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161</v>
      </c>
      <c r="AT110" s="192" t="s">
        <v>156</v>
      </c>
      <c r="AU110" s="192" t="s">
        <v>182</v>
      </c>
      <c r="AY110" s="20" t="s">
        <v>154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84</v>
      </c>
      <c r="BK110" s="193">
        <f>ROUND(I110*H110,2)</f>
        <v>0</v>
      </c>
      <c r="BL110" s="20" t="s">
        <v>161</v>
      </c>
      <c r="BM110" s="192" t="s">
        <v>1772</v>
      </c>
    </row>
    <row r="111" spans="1:65" s="2" customFormat="1" ht="29.25">
      <c r="A111" s="37"/>
      <c r="B111" s="38"/>
      <c r="C111" s="39"/>
      <c r="D111" s="194" t="s">
        <v>163</v>
      </c>
      <c r="E111" s="39"/>
      <c r="F111" s="195" t="s">
        <v>1773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163</v>
      </c>
      <c r="AU111" s="20" t="s">
        <v>182</v>
      </c>
    </row>
    <row r="112" spans="1:65" s="2" customFormat="1" ht="11.25">
      <c r="A112" s="37"/>
      <c r="B112" s="38"/>
      <c r="C112" s="39"/>
      <c r="D112" s="199" t="s">
        <v>165</v>
      </c>
      <c r="E112" s="39"/>
      <c r="F112" s="200" t="s">
        <v>1774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165</v>
      </c>
      <c r="AU112" s="20" t="s">
        <v>182</v>
      </c>
    </row>
    <row r="113" spans="1:65" s="13" customFormat="1" ht="11.25">
      <c r="B113" s="201"/>
      <c r="C113" s="202"/>
      <c r="D113" s="194" t="s">
        <v>167</v>
      </c>
      <c r="E113" s="203" t="s">
        <v>19</v>
      </c>
      <c r="F113" s="204" t="s">
        <v>1768</v>
      </c>
      <c r="G113" s="202"/>
      <c r="H113" s="203" t="s">
        <v>19</v>
      </c>
      <c r="I113" s="205"/>
      <c r="J113" s="202"/>
      <c r="K113" s="202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167</v>
      </c>
      <c r="AU113" s="210" t="s">
        <v>182</v>
      </c>
      <c r="AV113" s="13" t="s">
        <v>84</v>
      </c>
      <c r="AW113" s="13" t="s">
        <v>36</v>
      </c>
      <c r="AX113" s="13" t="s">
        <v>76</v>
      </c>
      <c r="AY113" s="210" t="s">
        <v>154</v>
      </c>
    </row>
    <row r="114" spans="1:65" s="13" customFormat="1" ht="11.25">
      <c r="B114" s="201"/>
      <c r="C114" s="202"/>
      <c r="D114" s="194" t="s">
        <v>167</v>
      </c>
      <c r="E114" s="203" t="s">
        <v>19</v>
      </c>
      <c r="F114" s="204" t="s">
        <v>1775</v>
      </c>
      <c r="G114" s="202"/>
      <c r="H114" s="203" t="s">
        <v>19</v>
      </c>
      <c r="I114" s="205"/>
      <c r="J114" s="202"/>
      <c r="K114" s="202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167</v>
      </c>
      <c r="AU114" s="210" t="s">
        <v>182</v>
      </c>
      <c r="AV114" s="13" t="s">
        <v>84</v>
      </c>
      <c r="AW114" s="13" t="s">
        <v>36</v>
      </c>
      <c r="AX114" s="13" t="s">
        <v>76</v>
      </c>
      <c r="AY114" s="210" t="s">
        <v>154</v>
      </c>
    </row>
    <row r="115" spans="1:65" s="14" customFormat="1" ht="11.25">
      <c r="B115" s="211"/>
      <c r="C115" s="212"/>
      <c r="D115" s="194" t="s">
        <v>167</v>
      </c>
      <c r="E115" s="213" t="s">
        <v>19</v>
      </c>
      <c r="F115" s="214" t="s">
        <v>84</v>
      </c>
      <c r="G115" s="212"/>
      <c r="H115" s="215">
        <v>1</v>
      </c>
      <c r="I115" s="216"/>
      <c r="J115" s="212"/>
      <c r="K115" s="212"/>
      <c r="L115" s="217"/>
      <c r="M115" s="218"/>
      <c r="N115" s="219"/>
      <c r="O115" s="219"/>
      <c r="P115" s="219"/>
      <c r="Q115" s="219"/>
      <c r="R115" s="219"/>
      <c r="S115" s="219"/>
      <c r="T115" s="220"/>
      <c r="AT115" s="221" t="s">
        <v>167</v>
      </c>
      <c r="AU115" s="221" t="s">
        <v>182</v>
      </c>
      <c r="AV115" s="14" t="s">
        <v>86</v>
      </c>
      <c r="AW115" s="14" t="s">
        <v>36</v>
      </c>
      <c r="AX115" s="14" t="s">
        <v>84</v>
      </c>
      <c r="AY115" s="221" t="s">
        <v>154</v>
      </c>
    </row>
    <row r="116" spans="1:65" s="12" customFormat="1" ht="20.85" customHeight="1">
      <c r="B116" s="165"/>
      <c r="C116" s="166"/>
      <c r="D116" s="167" t="s">
        <v>75</v>
      </c>
      <c r="E116" s="179" t="s">
        <v>1776</v>
      </c>
      <c r="F116" s="179" t="s">
        <v>1777</v>
      </c>
      <c r="G116" s="166"/>
      <c r="H116" s="166"/>
      <c r="I116" s="169"/>
      <c r="J116" s="180">
        <f>BK116</f>
        <v>0</v>
      </c>
      <c r="K116" s="166"/>
      <c r="L116" s="171"/>
      <c r="M116" s="172"/>
      <c r="N116" s="173"/>
      <c r="O116" s="173"/>
      <c r="P116" s="174">
        <f>SUM(P117:P139)</f>
        <v>0</v>
      </c>
      <c r="Q116" s="173"/>
      <c r="R116" s="174">
        <f>SUM(R117:R139)</f>
        <v>0</v>
      </c>
      <c r="S116" s="173"/>
      <c r="T116" s="175">
        <f>SUM(T117:T139)</f>
        <v>0</v>
      </c>
      <c r="AR116" s="176" t="s">
        <v>84</v>
      </c>
      <c r="AT116" s="177" t="s">
        <v>75</v>
      </c>
      <c r="AU116" s="177" t="s">
        <v>86</v>
      </c>
      <c r="AY116" s="176" t="s">
        <v>154</v>
      </c>
      <c r="BK116" s="178">
        <f>SUM(BK117:BK139)</f>
        <v>0</v>
      </c>
    </row>
    <row r="117" spans="1:65" s="2" customFormat="1" ht="33" customHeight="1">
      <c r="A117" s="37"/>
      <c r="B117" s="38"/>
      <c r="C117" s="181" t="s">
        <v>182</v>
      </c>
      <c r="D117" s="181" t="s">
        <v>156</v>
      </c>
      <c r="E117" s="182" t="s">
        <v>1778</v>
      </c>
      <c r="F117" s="183" t="s">
        <v>1779</v>
      </c>
      <c r="G117" s="184" t="s">
        <v>159</v>
      </c>
      <c r="H117" s="185">
        <v>34</v>
      </c>
      <c r="I117" s="186"/>
      <c r="J117" s="187">
        <f>ROUND(I117*H117,2)</f>
        <v>0</v>
      </c>
      <c r="K117" s="183" t="s">
        <v>160</v>
      </c>
      <c r="L117" s="42"/>
      <c r="M117" s="188" t="s">
        <v>19</v>
      </c>
      <c r="N117" s="189" t="s">
        <v>47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161</v>
      </c>
      <c r="AT117" s="192" t="s">
        <v>156</v>
      </c>
      <c r="AU117" s="192" t="s">
        <v>182</v>
      </c>
      <c r="AY117" s="20" t="s">
        <v>154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84</v>
      </c>
      <c r="BK117" s="193">
        <f>ROUND(I117*H117,2)</f>
        <v>0</v>
      </c>
      <c r="BL117" s="20" t="s">
        <v>161</v>
      </c>
      <c r="BM117" s="192" t="s">
        <v>1780</v>
      </c>
    </row>
    <row r="118" spans="1:65" s="2" customFormat="1" ht="29.25">
      <c r="A118" s="37"/>
      <c r="B118" s="38"/>
      <c r="C118" s="39"/>
      <c r="D118" s="194" t="s">
        <v>163</v>
      </c>
      <c r="E118" s="39"/>
      <c r="F118" s="195" t="s">
        <v>1781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163</v>
      </c>
      <c r="AU118" s="20" t="s">
        <v>182</v>
      </c>
    </row>
    <row r="119" spans="1:65" s="2" customFormat="1" ht="11.25">
      <c r="A119" s="37"/>
      <c r="B119" s="38"/>
      <c r="C119" s="39"/>
      <c r="D119" s="199" t="s">
        <v>165</v>
      </c>
      <c r="E119" s="39"/>
      <c r="F119" s="200" t="s">
        <v>1782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165</v>
      </c>
      <c r="AU119" s="20" t="s">
        <v>182</v>
      </c>
    </row>
    <row r="120" spans="1:65" s="13" customFormat="1" ht="22.5">
      <c r="B120" s="201"/>
      <c r="C120" s="202"/>
      <c r="D120" s="194" t="s">
        <v>167</v>
      </c>
      <c r="E120" s="203" t="s">
        <v>19</v>
      </c>
      <c r="F120" s="204" t="s">
        <v>1783</v>
      </c>
      <c r="G120" s="202"/>
      <c r="H120" s="203" t="s">
        <v>19</v>
      </c>
      <c r="I120" s="205"/>
      <c r="J120" s="202"/>
      <c r="K120" s="202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167</v>
      </c>
      <c r="AU120" s="210" t="s">
        <v>182</v>
      </c>
      <c r="AV120" s="13" t="s">
        <v>84</v>
      </c>
      <c r="AW120" s="13" t="s">
        <v>36</v>
      </c>
      <c r="AX120" s="13" t="s">
        <v>76</v>
      </c>
      <c r="AY120" s="210" t="s">
        <v>154</v>
      </c>
    </row>
    <row r="121" spans="1:65" s="14" customFormat="1" ht="11.25">
      <c r="B121" s="211"/>
      <c r="C121" s="212"/>
      <c r="D121" s="194" t="s">
        <v>167</v>
      </c>
      <c r="E121" s="213" t="s">
        <v>19</v>
      </c>
      <c r="F121" s="214" t="s">
        <v>1784</v>
      </c>
      <c r="G121" s="212"/>
      <c r="H121" s="215">
        <v>30</v>
      </c>
      <c r="I121" s="216"/>
      <c r="J121" s="212"/>
      <c r="K121" s="212"/>
      <c r="L121" s="217"/>
      <c r="M121" s="218"/>
      <c r="N121" s="219"/>
      <c r="O121" s="219"/>
      <c r="P121" s="219"/>
      <c r="Q121" s="219"/>
      <c r="R121" s="219"/>
      <c r="S121" s="219"/>
      <c r="T121" s="220"/>
      <c r="AT121" s="221" t="s">
        <v>167</v>
      </c>
      <c r="AU121" s="221" t="s">
        <v>182</v>
      </c>
      <c r="AV121" s="14" t="s">
        <v>86</v>
      </c>
      <c r="AW121" s="14" t="s">
        <v>36</v>
      </c>
      <c r="AX121" s="14" t="s">
        <v>76</v>
      </c>
      <c r="AY121" s="221" t="s">
        <v>154</v>
      </c>
    </row>
    <row r="122" spans="1:65" s="13" customFormat="1" ht="22.5">
      <c r="B122" s="201"/>
      <c r="C122" s="202"/>
      <c r="D122" s="194" t="s">
        <v>167</v>
      </c>
      <c r="E122" s="203" t="s">
        <v>19</v>
      </c>
      <c r="F122" s="204" t="s">
        <v>1785</v>
      </c>
      <c r="G122" s="202"/>
      <c r="H122" s="203" t="s">
        <v>19</v>
      </c>
      <c r="I122" s="205"/>
      <c r="J122" s="202"/>
      <c r="K122" s="202"/>
      <c r="L122" s="206"/>
      <c r="M122" s="207"/>
      <c r="N122" s="208"/>
      <c r="O122" s="208"/>
      <c r="P122" s="208"/>
      <c r="Q122" s="208"/>
      <c r="R122" s="208"/>
      <c r="S122" s="208"/>
      <c r="T122" s="209"/>
      <c r="AT122" s="210" t="s">
        <v>167</v>
      </c>
      <c r="AU122" s="210" t="s">
        <v>182</v>
      </c>
      <c r="AV122" s="13" t="s">
        <v>84</v>
      </c>
      <c r="AW122" s="13" t="s">
        <v>36</v>
      </c>
      <c r="AX122" s="13" t="s">
        <v>76</v>
      </c>
      <c r="AY122" s="210" t="s">
        <v>154</v>
      </c>
    </row>
    <row r="123" spans="1:65" s="14" customFormat="1" ht="11.25">
      <c r="B123" s="211"/>
      <c r="C123" s="212"/>
      <c r="D123" s="194" t="s">
        <v>167</v>
      </c>
      <c r="E123" s="213" t="s">
        <v>19</v>
      </c>
      <c r="F123" s="214" t="s">
        <v>1786</v>
      </c>
      <c r="G123" s="212"/>
      <c r="H123" s="215">
        <v>4</v>
      </c>
      <c r="I123" s="216"/>
      <c r="J123" s="212"/>
      <c r="K123" s="212"/>
      <c r="L123" s="217"/>
      <c r="M123" s="218"/>
      <c r="N123" s="219"/>
      <c r="O123" s="219"/>
      <c r="P123" s="219"/>
      <c r="Q123" s="219"/>
      <c r="R123" s="219"/>
      <c r="S123" s="219"/>
      <c r="T123" s="220"/>
      <c r="AT123" s="221" t="s">
        <v>167</v>
      </c>
      <c r="AU123" s="221" t="s">
        <v>182</v>
      </c>
      <c r="AV123" s="14" t="s">
        <v>86</v>
      </c>
      <c r="AW123" s="14" t="s">
        <v>36</v>
      </c>
      <c r="AX123" s="14" t="s">
        <v>76</v>
      </c>
      <c r="AY123" s="221" t="s">
        <v>154</v>
      </c>
    </row>
    <row r="124" spans="1:65" s="15" customFormat="1" ht="11.25">
      <c r="B124" s="223"/>
      <c r="C124" s="224"/>
      <c r="D124" s="194" t="s">
        <v>167</v>
      </c>
      <c r="E124" s="225" t="s">
        <v>19</v>
      </c>
      <c r="F124" s="226" t="s">
        <v>194</v>
      </c>
      <c r="G124" s="224"/>
      <c r="H124" s="227">
        <v>34</v>
      </c>
      <c r="I124" s="228"/>
      <c r="J124" s="224"/>
      <c r="K124" s="224"/>
      <c r="L124" s="229"/>
      <c r="M124" s="230"/>
      <c r="N124" s="231"/>
      <c r="O124" s="231"/>
      <c r="P124" s="231"/>
      <c r="Q124" s="231"/>
      <c r="R124" s="231"/>
      <c r="S124" s="231"/>
      <c r="T124" s="232"/>
      <c r="AT124" s="233" t="s">
        <v>167</v>
      </c>
      <c r="AU124" s="233" t="s">
        <v>182</v>
      </c>
      <c r="AV124" s="15" t="s">
        <v>161</v>
      </c>
      <c r="AW124" s="15" t="s">
        <v>36</v>
      </c>
      <c r="AX124" s="15" t="s">
        <v>84</v>
      </c>
      <c r="AY124" s="233" t="s">
        <v>154</v>
      </c>
    </row>
    <row r="125" spans="1:65" s="2" customFormat="1" ht="24.2" customHeight="1">
      <c r="A125" s="37"/>
      <c r="B125" s="38"/>
      <c r="C125" s="181" t="s">
        <v>161</v>
      </c>
      <c r="D125" s="181" t="s">
        <v>156</v>
      </c>
      <c r="E125" s="182" t="s">
        <v>1787</v>
      </c>
      <c r="F125" s="183" t="s">
        <v>1788</v>
      </c>
      <c r="G125" s="184" t="s">
        <v>159</v>
      </c>
      <c r="H125" s="185">
        <v>34</v>
      </c>
      <c r="I125" s="186"/>
      <c r="J125" s="187">
        <f>ROUND(I125*H125,2)</f>
        <v>0</v>
      </c>
      <c r="K125" s="183" t="s">
        <v>160</v>
      </c>
      <c r="L125" s="42"/>
      <c r="M125" s="188" t="s">
        <v>19</v>
      </c>
      <c r="N125" s="189" t="s">
        <v>47</v>
      </c>
      <c r="O125" s="67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161</v>
      </c>
      <c r="AT125" s="192" t="s">
        <v>156</v>
      </c>
      <c r="AU125" s="192" t="s">
        <v>182</v>
      </c>
      <c r="AY125" s="20" t="s">
        <v>154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20" t="s">
        <v>84</v>
      </c>
      <c r="BK125" s="193">
        <f>ROUND(I125*H125,2)</f>
        <v>0</v>
      </c>
      <c r="BL125" s="20" t="s">
        <v>161</v>
      </c>
      <c r="BM125" s="192" t="s">
        <v>1789</v>
      </c>
    </row>
    <row r="126" spans="1:65" s="2" customFormat="1" ht="19.5">
      <c r="A126" s="37"/>
      <c r="B126" s="38"/>
      <c r="C126" s="39"/>
      <c r="D126" s="194" t="s">
        <v>163</v>
      </c>
      <c r="E126" s="39"/>
      <c r="F126" s="195" t="s">
        <v>1790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163</v>
      </c>
      <c r="AU126" s="20" t="s">
        <v>182</v>
      </c>
    </row>
    <row r="127" spans="1:65" s="2" customFormat="1" ht="11.25">
      <c r="A127" s="37"/>
      <c r="B127" s="38"/>
      <c r="C127" s="39"/>
      <c r="D127" s="199" t="s">
        <v>165</v>
      </c>
      <c r="E127" s="39"/>
      <c r="F127" s="200" t="s">
        <v>1791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165</v>
      </c>
      <c r="AU127" s="20" t="s">
        <v>182</v>
      </c>
    </row>
    <row r="128" spans="1:65" s="13" customFormat="1" ht="11.25">
      <c r="B128" s="201"/>
      <c r="C128" s="202"/>
      <c r="D128" s="194" t="s">
        <v>167</v>
      </c>
      <c r="E128" s="203" t="s">
        <v>19</v>
      </c>
      <c r="F128" s="204" t="s">
        <v>1792</v>
      </c>
      <c r="G128" s="202"/>
      <c r="H128" s="203" t="s">
        <v>19</v>
      </c>
      <c r="I128" s="205"/>
      <c r="J128" s="202"/>
      <c r="K128" s="202"/>
      <c r="L128" s="206"/>
      <c r="M128" s="207"/>
      <c r="N128" s="208"/>
      <c r="O128" s="208"/>
      <c r="P128" s="208"/>
      <c r="Q128" s="208"/>
      <c r="R128" s="208"/>
      <c r="S128" s="208"/>
      <c r="T128" s="209"/>
      <c r="AT128" s="210" t="s">
        <v>167</v>
      </c>
      <c r="AU128" s="210" t="s">
        <v>182</v>
      </c>
      <c r="AV128" s="13" t="s">
        <v>84</v>
      </c>
      <c r="AW128" s="13" t="s">
        <v>36</v>
      </c>
      <c r="AX128" s="13" t="s">
        <v>76</v>
      </c>
      <c r="AY128" s="210" t="s">
        <v>154</v>
      </c>
    </row>
    <row r="129" spans="1:65" s="14" customFormat="1" ht="11.25">
      <c r="B129" s="211"/>
      <c r="C129" s="212"/>
      <c r="D129" s="194" t="s">
        <v>167</v>
      </c>
      <c r="E129" s="213" t="s">
        <v>19</v>
      </c>
      <c r="F129" s="214" t="s">
        <v>1793</v>
      </c>
      <c r="G129" s="212"/>
      <c r="H129" s="215">
        <v>34</v>
      </c>
      <c r="I129" s="216"/>
      <c r="J129" s="212"/>
      <c r="K129" s="212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167</v>
      </c>
      <c r="AU129" s="221" t="s">
        <v>182</v>
      </c>
      <c r="AV129" s="14" t="s">
        <v>86</v>
      </c>
      <c r="AW129" s="14" t="s">
        <v>36</v>
      </c>
      <c r="AX129" s="14" t="s">
        <v>84</v>
      </c>
      <c r="AY129" s="221" t="s">
        <v>154</v>
      </c>
    </row>
    <row r="130" spans="1:65" s="2" customFormat="1" ht="24.2" customHeight="1">
      <c r="A130" s="37"/>
      <c r="B130" s="38"/>
      <c r="C130" s="181" t="s">
        <v>205</v>
      </c>
      <c r="D130" s="181" t="s">
        <v>156</v>
      </c>
      <c r="E130" s="182" t="s">
        <v>1794</v>
      </c>
      <c r="F130" s="183" t="s">
        <v>1795</v>
      </c>
      <c r="G130" s="184" t="s">
        <v>159</v>
      </c>
      <c r="H130" s="185">
        <v>340</v>
      </c>
      <c r="I130" s="186"/>
      <c r="J130" s="187">
        <f>ROUND(I130*H130,2)</f>
        <v>0</v>
      </c>
      <c r="K130" s="183" t="s">
        <v>160</v>
      </c>
      <c r="L130" s="42"/>
      <c r="M130" s="188" t="s">
        <v>19</v>
      </c>
      <c r="N130" s="189" t="s">
        <v>47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161</v>
      </c>
      <c r="AT130" s="192" t="s">
        <v>156</v>
      </c>
      <c r="AU130" s="192" t="s">
        <v>182</v>
      </c>
      <c r="AY130" s="20" t="s">
        <v>154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84</v>
      </c>
      <c r="BK130" s="193">
        <f>ROUND(I130*H130,2)</f>
        <v>0</v>
      </c>
      <c r="BL130" s="20" t="s">
        <v>161</v>
      </c>
      <c r="BM130" s="192" t="s">
        <v>1796</v>
      </c>
    </row>
    <row r="131" spans="1:65" s="2" customFormat="1" ht="19.5">
      <c r="A131" s="37"/>
      <c r="B131" s="38"/>
      <c r="C131" s="39"/>
      <c r="D131" s="194" t="s">
        <v>163</v>
      </c>
      <c r="E131" s="39"/>
      <c r="F131" s="195" t="s">
        <v>1797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163</v>
      </c>
      <c r="AU131" s="20" t="s">
        <v>182</v>
      </c>
    </row>
    <row r="132" spans="1:65" s="2" customFormat="1" ht="11.25">
      <c r="A132" s="37"/>
      <c r="B132" s="38"/>
      <c r="C132" s="39"/>
      <c r="D132" s="199" t="s">
        <v>165</v>
      </c>
      <c r="E132" s="39"/>
      <c r="F132" s="200" t="s">
        <v>1798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165</v>
      </c>
      <c r="AU132" s="20" t="s">
        <v>182</v>
      </c>
    </row>
    <row r="133" spans="1:65" s="13" customFormat="1" ht="22.5">
      <c r="B133" s="201"/>
      <c r="C133" s="202"/>
      <c r="D133" s="194" t="s">
        <v>167</v>
      </c>
      <c r="E133" s="203" t="s">
        <v>19</v>
      </c>
      <c r="F133" s="204" t="s">
        <v>1799</v>
      </c>
      <c r="G133" s="202"/>
      <c r="H133" s="203" t="s">
        <v>19</v>
      </c>
      <c r="I133" s="205"/>
      <c r="J133" s="202"/>
      <c r="K133" s="202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167</v>
      </c>
      <c r="AU133" s="210" t="s">
        <v>182</v>
      </c>
      <c r="AV133" s="13" t="s">
        <v>84</v>
      </c>
      <c r="AW133" s="13" t="s">
        <v>36</v>
      </c>
      <c r="AX133" s="13" t="s">
        <v>76</v>
      </c>
      <c r="AY133" s="210" t="s">
        <v>154</v>
      </c>
    </row>
    <row r="134" spans="1:65" s="13" customFormat="1" ht="11.25">
      <c r="B134" s="201"/>
      <c r="C134" s="202"/>
      <c r="D134" s="194" t="s">
        <v>167</v>
      </c>
      <c r="E134" s="203" t="s">
        <v>19</v>
      </c>
      <c r="F134" s="204" t="s">
        <v>389</v>
      </c>
      <c r="G134" s="202"/>
      <c r="H134" s="203" t="s">
        <v>19</v>
      </c>
      <c r="I134" s="205"/>
      <c r="J134" s="202"/>
      <c r="K134" s="202"/>
      <c r="L134" s="206"/>
      <c r="M134" s="207"/>
      <c r="N134" s="208"/>
      <c r="O134" s="208"/>
      <c r="P134" s="208"/>
      <c r="Q134" s="208"/>
      <c r="R134" s="208"/>
      <c r="S134" s="208"/>
      <c r="T134" s="209"/>
      <c r="AT134" s="210" t="s">
        <v>167</v>
      </c>
      <c r="AU134" s="210" t="s">
        <v>182</v>
      </c>
      <c r="AV134" s="13" t="s">
        <v>84</v>
      </c>
      <c r="AW134" s="13" t="s">
        <v>36</v>
      </c>
      <c r="AX134" s="13" t="s">
        <v>76</v>
      </c>
      <c r="AY134" s="210" t="s">
        <v>154</v>
      </c>
    </row>
    <row r="135" spans="1:65" s="14" customFormat="1" ht="11.25">
      <c r="B135" s="211"/>
      <c r="C135" s="212"/>
      <c r="D135" s="194" t="s">
        <v>167</v>
      </c>
      <c r="E135" s="213" t="s">
        <v>19</v>
      </c>
      <c r="F135" s="214" t="s">
        <v>1800</v>
      </c>
      <c r="G135" s="212"/>
      <c r="H135" s="215">
        <v>340</v>
      </c>
      <c r="I135" s="216"/>
      <c r="J135" s="212"/>
      <c r="K135" s="212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167</v>
      </c>
      <c r="AU135" s="221" t="s">
        <v>182</v>
      </c>
      <c r="AV135" s="14" t="s">
        <v>86</v>
      </c>
      <c r="AW135" s="14" t="s">
        <v>36</v>
      </c>
      <c r="AX135" s="14" t="s">
        <v>84</v>
      </c>
      <c r="AY135" s="221" t="s">
        <v>154</v>
      </c>
    </row>
    <row r="136" spans="1:65" s="2" customFormat="1" ht="24.2" customHeight="1">
      <c r="A136" s="37"/>
      <c r="B136" s="38"/>
      <c r="C136" s="181" t="s">
        <v>215</v>
      </c>
      <c r="D136" s="181" t="s">
        <v>156</v>
      </c>
      <c r="E136" s="182" t="s">
        <v>1801</v>
      </c>
      <c r="F136" s="183" t="s">
        <v>1802</v>
      </c>
      <c r="G136" s="184" t="s">
        <v>218</v>
      </c>
      <c r="H136" s="185">
        <v>4</v>
      </c>
      <c r="I136" s="186"/>
      <c r="J136" s="187">
        <f>ROUND(I136*H136,2)</f>
        <v>0</v>
      </c>
      <c r="K136" s="183" t="s">
        <v>241</v>
      </c>
      <c r="L136" s="42"/>
      <c r="M136" s="188" t="s">
        <v>19</v>
      </c>
      <c r="N136" s="189" t="s">
        <v>47</v>
      </c>
      <c r="O136" s="67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161</v>
      </c>
      <c r="AT136" s="192" t="s">
        <v>156</v>
      </c>
      <c r="AU136" s="192" t="s">
        <v>182</v>
      </c>
      <c r="AY136" s="20" t="s">
        <v>154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84</v>
      </c>
      <c r="BK136" s="193">
        <f>ROUND(I136*H136,2)</f>
        <v>0</v>
      </c>
      <c r="BL136" s="20" t="s">
        <v>161</v>
      </c>
      <c r="BM136" s="192" t="s">
        <v>1803</v>
      </c>
    </row>
    <row r="137" spans="1:65" s="2" customFormat="1" ht="11.25">
      <c r="A137" s="37"/>
      <c r="B137" s="38"/>
      <c r="C137" s="39"/>
      <c r="D137" s="194" t="s">
        <v>163</v>
      </c>
      <c r="E137" s="39"/>
      <c r="F137" s="195" t="s">
        <v>1802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163</v>
      </c>
      <c r="AU137" s="20" t="s">
        <v>182</v>
      </c>
    </row>
    <row r="138" spans="1:65" s="13" customFormat="1" ht="22.5">
      <c r="B138" s="201"/>
      <c r="C138" s="202"/>
      <c r="D138" s="194" t="s">
        <v>167</v>
      </c>
      <c r="E138" s="203" t="s">
        <v>19</v>
      </c>
      <c r="F138" s="204" t="s">
        <v>1804</v>
      </c>
      <c r="G138" s="202"/>
      <c r="H138" s="203" t="s">
        <v>19</v>
      </c>
      <c r="I138" s="205"/>
      <c r="J138" s="202"/>
      <c r="K138" s="202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167</v>
      </c>
      <c r="AU138" s="210" t="s">
        <v>182</v>
      </c>
      <c r="AV138" s="13" t="s">
        <v>84</v>
      </c>
      <c r="AW138" s="13" t="s">
        <v>36</v>
      </c>
      <c r="AX138" s="13" t="s">
        <v>76</v>
      </c>
      <c r="AY138" s="210" t="s">
        <v>154</v>
      </c>
    </row>
    <row r="139" spans="1:65" s="14" customFormat="1" ht="11.25">
      <c r="B139" s="211"/>
      <c r="C139" s="212"/>
      <c r="D139" s="194" t="s">
        <v>167</v>
      </c>
      <c r="E139" s="213" t="s">
        <v>19</v>
      </c>
      <c r="F139" s="214" t="s">
        <v>1805</v>
      </c>
      <c r="G139" s="212"/>
      <c r="H139" s="215">
        <v>4</v>
      </c>
      <c r="I139" s="216"/>
      <c r="J139" s="212"/>
      <c r="K139" s="212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167</v>
      </c>
      <c r="AU139" s="221" t="s">
        <v>182</v>
      </c>
      <c r="AV139" s="14" t="s">
        <v>86</v>
      </c>
      <c r="AW139" s="14" t="s">
        <v>36</v>
      </c>
      <c r="AX139" s="14" t="s">
        <v>84</v>
      </c>
      <c r="AY139" s="221" t="s">
        <v>154</v>
      </c>
    </row>
    <row r="140" spans="1:65" s="12" customFormat="1" ht="20.85" customHeight="1">
      <c r="B140" s="165"/>
      <c r="C140" s="166"/>
      <c r="D140" s="167" t="s">
        <v>75</v>
      </c>
      <c r="E140" s="179" t="s">
        <v>1806</v>
      </c>
      <c r="F140" s="179" t="s">
        <v>1807</v>
      </c>
      <c r="G140" s="166"/>
      <c r="H140" s="166"/>
      <c r="I140" s="169"/>
      <c r="J140" s="180">
        <f>BK140</f>
        <v>0</v>
      </c>
      <c r="K140" s="166"/>
      <c r="L140" s="171"/>
      <c r="M140" s="172"/>
      <c r="N140" s="173"/>
      <c r="O140" s="173"/>
      <c r="P140" s="174">
        <f>SUM(P141:P156)</f>
        <v>0</v>
      </c>
      <c r="Q140" s="173"/>
      <c r="R140" s="174">
        <f>SUM(R141:R156)</f>
        <v>0</v>
      </c>
      <c r="S140" s="173"/>
      <c r="T140" s="175">
        <f>SUM(T141:T156)</f>
        <v>0</v>
      </c>
      <c r="AR140" s="176" t="s">
        <v>84</v>
      </c>
      <c r="AT140" s="177" t="s">
        <v>75</v>
      </c>
      <c r="AU140" s="177" t="s">
        <v>86</v>
      </c>
      <c r="AY140" s="176" t="s">
        <v>154</v>
      </c>
      <c r="BK140" s="178">
        <f>SUM(BK141:BK156)</f>
        <v>0</v>
      </c>
    </row>
    <row r="141" spans="1:65" s="2" customFormat="1" ht="37.9" customHeight="1">
      <c r="A141" s="37"/>
      <c r="B141" s="38"/>
      <c r="C141" s="181" t="s">
        <v>228</v>
      </c>
      <c r="D141" s="181" t="s">
        <v>156</v>
      </c>
      <c r="E141" s="182" t="s">
        <v>1808</v>
      </c>
      <c r="F141" s="183" t="s">
        <v>1809</v>
      </c>
      <c r="G141" s="184" t="s">
        <v>159</v>
      </c>
      <c r="H141" s="185">
        <v>152.9</v>
      </c>
      <c r="I141" s="186"/>
      <c r="J141" s="187">
        <f>ROUND(I141*H141,2)</f>
        <v>0</v>
      </c>
      <c r="K141" s="183" t="s">
        <v>160</v>
      </c>
      <c r="L141" s="42"/>
      <c r="M141" s="188" t="s">
        <v>19</v>
      </c>
      <c r="N141" s="189" t="s">
        <v>47</v>
      </c>
      <c r="O141" s="6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161</v>
      </c>
      <c r="AT141" s="192" t="s">
        <v>156</v>
      </c>
      <c r="AU141" s="192" t="s">
        <v>182</v>
      </c>
      <c r="AY141" s="20" t="s">
        <v>154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84</v>
      </c>
      <c r="BK141" s="193">
        <f>ROUND(I141*H141,2)</f>
        <v>0</v>
      </c>
      <c r="BL141" s="20" t="s">
        <v>161</v>
      </c>
      <c r="BM141" s="192" t="s">
        <v>1810</v>
      </c>
    </row>
    <row r="142" spans="1:65" s="2" customFormat="1" ht="29.25">
      <c r="A142" s="37"/>
      <c r="B142" s="38"/>
      <c r="C142" s="39"/>
      <c r="D142" s="194" t="s">
        <v>163</v>
      </c>
      <c r="E142" s="39"/>
      <c r="F142" s="195" t="s">
        <v>1811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163</v>
      </c>
      <c r="AU142" s="20" t="s">
        <v>182</v>
      </c>
    </row>
    <row r="143" spans="1:65" s="2" customFormat="1" ht="11.25">
      <c r="A143" s="37"/>
      <c r="B143" s="38"/>
      <c r="C143" s="39"/>
      <c r="D143" s="199" t="s">
        <v>165</v>
      </c>
      <c r="E143" s="39"/>
      <c r="F143" s="200" t="s">
        <v>1812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165</v>
      </c>
      <c r="AU143" s="20" t="s">
        <v>182</v>
      </c>
    </row>
    <row r="144" spans="1:65" s="13" customFormat="1" ht="11.25">
      <c r="B144" s="201"/>
      <c r="C144" s="202"/>
      <c r="D144" s="194" t="s">
        <v>167</v>
      </c>
      <c r="E144" s="203" t="s">
        <v>19</v>
      </c>
      <c r="F144" s="204" t="s">
        <v>1813</v>
      </c>
      <c r="G144" s="202"/>
      <c r="H144" s="203" t="s">
        <v>19</v>
      </c>
      <c r="I144" s="205"/>
      <c r="J144" s="202"/>
      <c r="K144" s="202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167</v>
      </c>
      <c r="AU144" s="210" t="s">
        <v>182</v>
      </c>
      <c r="AV144" s="13" t="s">
        <v>84</v>
      </c>
      <c r="AW144" s="13" t="s">
        <v>36</v>
      </c>
      <c r="AX144" s="13" t="s">
        <v>76</v>
      </c>
      <c r="AY144" s="210" t="s">
        <v>154</v>
      </c>
    </row>
    <row r="145" spans="1:65" s="14" customFormat="1" ht="11.25">
      <c r="B145" s="211"/>
      <c r="C145" s="212"/>
      <c r="D145" s="194" t="s">
        <v>167</v>
      </c>
      <c r="E145" s="213" t="s">
        <v>19</v>
      </c>
      <c r="F145" s="214" t="s">
        <v>1814</v>
      </c>
      <c r="G145" s="212"/>
      <c r="H145" s="215">
        <v>93</v>
      </c>
      <c r="I145" s="216"/>
      <c r="J145" s="212"/>
      <c r="K145" s="212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167</v>
      </c>
      <c r="AU145" s="221" t="s">
        <v>182</v>
      </c>
      <c r="AV145" s="14" t="s">
        <v>86</v>
      </c>
      <c r="AW145" s="14" t="s">
        <v>36</v>
      </c>
      <c r="AX145" s="14" t="s">
        <v>76</v>
      </c>
      <c r="AY145" s="221" t="s">
        <v>154</v>
      </c>
    </row>
    <row r="146" spans="1:65" s="13" customFormat="1" ht="11.25">
      <c r="B146" s="201"/>
      <c r="C146" s="202"/>
      <c r="D146" s="194" t="s">
        <v>167</v>
      </c>
      <c r="E146" s="203" t="s">
        <v>19</v>
      </c>
      <c r="F146" s="204" t="s">
        <v>1815</v>
      </c>
      <c r="G146" s="202"/>
      <c r="H146" s="203" t="s">
        <v>19</v>
      </c>
      <c r="I146" s="205"/>
      <c r="J146" s="202"/>
      <c r="K146" s="202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167</v>
      </c>
      <c r="AU146" s="210" t="s">
        <v>182</v>
      </c>
      <c r="AV146" s="13" t="s">
        <v>84</v>
      </c>
      <c r="AW146" s="13" t="s">
        <v>36</v>
      </c>
      <c r="AX146" s="13" t="s">
        <v>76</v>
      </c>
      <c r="AY146" s="210" t="s">
        <v>154</v>
      </c>
    </row>
    <row r="147" spans="1:65" s="14" customFormat="1" ht="11.25">
      <c r="B147" s="211"/>
      <c r="C147" s="212"/>
      <c r="D147" s="194" t="s">
        <v>167</v>
      </c>
      <c r="E147" s="213" t="s">
        <v>19</v>
      </c>
      <c r="F147" s="214" t="s">
        <v>1816</v>
      </c>
      <c r="G147" s="212"/>
      <c r="H147" s="215">
        <v>59.9</v>
      </c>
      <c r="I147" s="216"/>
      <c r="J147" s="212"/>
      <c r="K147" s="212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167</v>
      </c>
      <c r="AU147" s="221" t="s">
        <v>182</v>
      </c>
      <c r="AV147" s="14" t="s">
        <v>86</v>
      </c>
      <c r="AW147" s="14" t="s">
        <v>36</v>
      </c>
      <c r="AX147" s="14" t="s">
        <v>76</v>
      </c>
      <c r="AY147" s="221" t="s">
        <v>154</v>
      </c>
    </row>
    <row r="148" spans="1:65" s="15" customFormat="1" ht="11.25">
      <c r="B148" s="223"/>
      <c r="C148" s="224"/>
      <c r="D148" s="194" t="s">
        <v>167</v>
      </c>
      <c r="E148" s="225" t="s">
        <v>19</v>
      </c>
      <c r="F148" s="226" t="s">
        <v>194</v>
      </c>
      <c r="G148" s="224"/>
      <c r="H148" s="227">
        <v>152.9</v>
      </c>
      <c r="I148" s="228"/>
      <c r="J148" s="224"/>
      <c r="K148" s="224"/>
      <c r="L148" s="229"/>
      <c r="M148" s="230"/>
      <c r="N148" s="231"/>
      <c r="O148" s="231"/>
      <c r="P148" s="231"/>
      <c r="Q148" s="231"/>
      <c r="R148" s="231"/>
      <c r="S148" s="231"/>
      <c r="T148" s="232"/>
      <c r="AT148" s="233" t="s">
        <v>167</v>
      </c>
      <c r="AU148" s="233" t="s">
        <v>182</v>
      </c>
      <c r="AV148" s="15" t="s">
        <v>161</v>
      </c>
      <c r="AW148" s="15" t="s">
        <v>36</v>
      </c>
      <c r="AX148" s="15" t="s">
        <v>84</v>
      </c>
      <c r="AY148" s="233" t="s">
        <v>154</v>
      </c>
    </row>
    <row r="149" spans="1:65" s="2" customFormat="1" ht="24.2" customHeight="1">
      <c r="A149" s="37"/>
      <c r="B149" s="38"/>
      <c r="C149" s="181" t="s">
        <v>237</v>
      </c>
      <c r="D149" s="181" t="s">
        <v>156</v>
      </c>
      <c r="E149" s="182" t="s">
        <v>1817</v>
      </c>
      <c r="F149" s="183" t="s">
        <v>1818</v>
      </c>
      <c r="G149" s="184" t="s">
        <v>240</v>
      </c>
      <c r="H149" s="185">
        <v>16</v>
      </c>
      <c r="I149" s="186"/>
      <c r="J149" s="187">
        <f>ROUND(I149*H149,2)</f>
        <v>0</v>
      </c>
      <c r="K149" s="183" t="s">
        <v>160</v>
      </c>
      <c r="L149" s="42"/>
      <c r="M149" s="188" t="s">
        <v>19</v>
      </c>
      <c r="N149" s="189" t="s">
        <v>47</v>
      </c>
      <c r="O149" s="6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161</v>
      </c>
      <c r="AT149" s="192" t="s">
        <v>156</v>
      </c>
      <c r="AU149" s="192" t="s">
        <v>182</v>
      </c>
      <c r="AY149" s="20" t="s">
        <v>154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84</v>
      </c>
      <c r="BK149" s="193">
        <f>ROUND(I149*H149,2)</f>
        <v>0</v>
      </c>
      <c r="BL149" s="20" t="s">
        <v>161</v>
      </c>
      <c r="BM149" s="192" t="s">
        <v>1819</v>
      </c>
    </row>
    <row r="150" spans="1:65" s="2" customFormat="1" ht="19.5">
      <c r="A150" s="37"/>
      <c r="B150" s="38"/>
      <c r="C150" s="39"/>
      <c r="D150" s="194" t="s">
        <v>163</v>
      </c>
      <c r="E150" s="39"/>
      <c r="F150" s="195" t="s">
        <v>1820</v>
      </c>
      <c r="G150" s="39"/>
      <c r="H150" s="39"/>
      <c r="I150" s="196"/>
      <c r="J150" s="39"/>
      <c r="K150" s="39"/>
      <c r="L150" s="42"/>
      <c r="M150" s="197"/>
      <c r="N150" s="19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163</v>
      </c>
      <c r="AU150" s="20" t="s">
        <v>182</v>
      </c>
    </row>
    <row r="151" spans="1:65" s="2" customFormat="1" ht="11.25">
      <c r="A151" s="37"/>
      <c r="B151" s="38"/>
      <c r="C151" s="39"/>
      <c r="D151" s="199" t="s">
        <v>165</v>
      </c>
      <c r="E151" s="39"/>
      <c r="F151" s="200" t="s">
        <v>1821</v>
      </c>
      <c r="G151" s="39"/>
      <c r="H151" s="39"/>
      <c r="I151" s="196"/>
      <c r="J151" s="39"/>
      <c r="K151" s="39"/>
      <c r="L151" s="42"/>
      <c r="M151" s="197"/>
      <c r="N151" s="19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165</v>
      </c>
      <c r="AU151" s="20" t="s">
        <v>182</v>
      </c>
    </row>
    <row r="152" spans="1:65" s="13" customFormat="1" ht="11.25">
      <c r="B152" s="201"/>
      <c r="C152" s="202"/>
      <c r="D152" s="194" t="s">
        <v>167</v>
      </c>
      <c r="E152" s="203" t="s">
        <v>19</v>
      </c>
      <c r="F152" s="204" t="s">
        <v>1822</v>
      </c>
      <c r="G152" s="202"/>
      <c r="H152" s="203" t="s">
        <v>19</v>
      </c>
      <c r="I152" s="205"/>
      <c r="J152" s="202"/>
      <c r="K152" s="202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167</v>
      </c>
      <c r="AU152" s="210" t="s">
        <v>182</v>
      </c>
      <c r="AV152" s="13" t="s">
        <v>84</v>
      </c>
      <c r="AW152" s="13" t="s">
        <v>36</v>
      </c>
      <c r="AX152" s="13" t="s">
        <v>76</v>
      </c>
      <c r="AY152" s="210" t="s">
        <v>154</v>
      </c>
    </row>
    <row r="153" spans="1:65" s="14" customFormat="1" ht="11.25">
      <c r="B153" s="211"/>
      <c r="C153" s="212"/>
      <c r="D153" s="194" t="s">
        <v>167</v>
      </c>
      <c r="E153" s="213" t="s">
        <v>19</v>
      </c>
      <c r="F153" s="214" t="s">
        <v>161</v>
      </c>
      <c r="G153" s="212"/>
      <c r="H153" s="215">
        <v>4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167</v>
      </c>
      <c r="AU153" s="221" t="s">
        <v>182</v>
      </c>
      <c r="AV153" s="14" t="s">
        <v>86</v>
      </c>
      <c r="AW153" s="14" t="s">
        <v>36</v>
      </c>
      <c r="AX153" s="14" t="s">
        <v>76</v>
      </c>
      <c r="AY153" s="221" t="s">
        <v>154</v>
      </c>
    </row>
    <row r="154" spans="1:65" s="13" customFormat="1" ht="11.25">
      <c r="B154" s="201"/>
      <c r="C154" s="202"/>
      <c r="D154" s="194" t="s">
        <v>167</v>
      </c>
      <c r="E154" s="203" t="s">
        <v>19</v>
      </c>
      <c r="F154" s="204" t="s">
        <v>1823</v>
      </c>
      <c r="G154" s="202"/>
      <c r="H154" s="203" t="s">
        <v>19</v>
      </c>
      <c r="I154" s="205"/>
      <c r="J154" s="202"/>
      <c r="K154" s="202"/>
      <c r="L154" s="206"/>
      <c r="M154" s="207"/>
      <c r="N154" s="208"/>
      <c r="O154" s="208"/>
      <c r="P154" s="208"/>
      <c r="Q154" s="208"/>
      <c r="R154" s="208"/>
      <c r="S154" s="208"/>
      <c r="T154" s="209"/>
      <c r="AT154" s="210" t="s">
        <v>167</v>
      </c>
      <c r="AU154" s="210" t="s">
        <v>182</v>
      </c>
      <c r="AV154" s="13" t="s">
        <v>84</v>
      </c>
      <c r="AW154" s="13" t="s">
        <v>36</v>
      </c>
      <c r="AX154" s="13" t="s">
        <v>76</v>
      </c>
      <c r="AY154" s="210" t="s">
        <v>154</v>
      </c>
    </row>
    <row r="155" spans="1:65" s="14" customFormat="1" ht="11.25">
      <c r="B155" s="211"/>
      <c r="C155" s="212"/>
      <c r="D155" s="194" t="s">
        <v>167</v>
      </c>
      <c r="E155" s="213" t="s">
        <v>19</v>
      </c>
      <c r="F155" s="214" t="s">
        <v>8</v>
      </c>
      <c r="G155" s="212"/>
      <c r="H155" s="215">
        <v>12</v>
      </c>
      <c r="I155" s="216"/>
      <c r="J155" s="212"/>
      <c r="K155" s="212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167</v>
      </c>
      <c r="AU155" s="221" t="s">
        <v>182</v>
      </c>
      <c r="AV155" s="14" t="s">
        <v>86</v>
      </c>
      <c r="AW155" s="14" t="s">
        <v>36</v>
      </c>
      <c r="AX155" s="14" t="s">
        <v>76</v>
      </c>
      <c r="AY155" s="221" t="s">
        <v>154</v>
      </c>
    </row>
    <row r="156" spans="1:65" s="15" customFormat="1" ht="11.25">
      <c r="B156" s="223"/>
      <c r="C156" s="224"/>
      <c r="D156" s="194" t="s">
        <v>167</v>
      </c>
      <c r="E156" s="225" t="s">
        <v>19</v>
      </c>
      <c r="F156" s="226" t="s">
        <v>194</v>
      </c>
      <c r="G156" s="224"/>
      <c r="H156" s="227">
        <v>16</v>
      </c>
      <c r="I156" s="228"/>
      <c r="J156" s="224"/>
      <c r="K156" s="224"/>
      <c r="L156" s="229"/>
      <c r="M156" s="230"/>
      <c r="N156" s="231"/>
      <c r="O156" s="231"/>
      <c r="P156" s="231"/>
      <c r="Q156" s="231"/>
      <c r="R156" s="231"/>
      <c r="S156" s="231"/>
      <c r="T156" s="232"/>
      <c r="AT156" s="233" t="s">
        <v>167</v>
      </c>
      <c r="AU156" s="233" t="s">
        <v>182</v>
      </c>
      <c r="AV156" s="15" t="s">
        <v>161</v>
      </c>
      <c r="AW156" s="15" t="s">
        <v>36</v>
      </c>
      <c r="AX156" s="15" t="s">
        <v>84</v>
      </c>
      <c r="AY156" s="233" t="s">
        <v>154</v>
      </c>
    </row>
    <row r="157" spans="1:65" s="12" customFormat="1" ht="20.85" customHeight="1">
      <c r="B157" s="165"/>
      <c r="C157" s="166"/>
      <c r="D157" s="167" t="s">
        <v>75</v>
      </c>
      <c r="E157" s="179" t="s">
        <v>1824</v>
      </c>
      <c r="F157" s="179" t="s">
        <v>1825</v>
      </c>
      <c r="G157" s="166"/>
      <c r="H157" s="166"/>
      <c r="I157" s="169"/>
      <c r="J157" s="180">
        <f>BK157</f>
        <v>0</v>
      </c>
      <c r="K157" s="166"/>
      <c r="L157" s="171"/>
      <c r="M157" s="172"/>
      <c r="N157" s="173"/>
      <c r="O157" s="173"/>
      <c r="P157" s="174">
        <f>SUM(P158:P271)</f>
        <v>0</v>
      </c>
      <c r="Q157" s="173"/>
      <c r="R157" s="174">
        <f>SUM(R158:R271)</f>
        <v>0</v>
      </c>
      <c r="S157" s="173"/>
      <c r="T157" s="175">
        <f>SUM(T158:T271)</f>
        <v>0</v>
      </c>
      <c r="AR157" s="176" t="s">
        <v>84</v>
      </c>
      <c r="AT157" s="177" t="s">
        <v>75</v>
      </c>
      <c r="AU157" s="177" t="s">
        <v>86</v>
      </c>
      <c r="AY157" s="176" t="s">
        <v>154</v>
      </c>
      <c r="BK157" s="178">
        <f>SUM(BK158:BK271)</f>
        <v>0</v>
      </c>
    </row>
    <row r="158" spans="1:65" s="2" customFormat="1" ht="24.2" customHeight="1">
      <c r="A158" s="37"/>
      <c r="B158" s="38"/>
      <c r="C158" s="181" t="s">
        <v>226</v>
      </c>
      <c r="D158" s="181" t="s">
        <v>156</v>
      </c>
      <c r="E158" s="182" t="s">
        <v>1826</v>
      </c>
      <c r="F158" s="183" t="s">
        <v>1827</v>
      </c>
      <c r="G158" s="184" t="s">
        <v>159</v>
      </c>
      <c r="H158" s="185">
        <v>640.5</v>
      </c>
      <c r="I158" s="186"/>
      <c r="J158" s="187">
        <f>ROUND(I158*H158,2)</f>
        <v>0</v>
      </c>
      <c r="K158" s="183" t="s">
        <v>160</v>
      </c>
      <c r="L158" s="42"/>
      <c r="M158" s="188" t="s">
        <v>19</v>
      </c>
      <c r="N158" s="189" t="s">
        <v>47</v>
      </c>
      <c r="O158" s="67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161</v>
      </c>
      <c r="AT158" s="192" t="s">
        <v>156</v>
      </c>
      <c r="AU158" s="192" t="s">
        <v>182</v>
      </c>
      <c r="AY158" s="20" t="s">
        <v>154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84</v>
      </c>
      <c r="BK158" s="193">
        <f>ROUND(I158*H158,2)</f>
        <v>0</v>
      </c>
      <c r="BL158" s="20" t="s">
        <v>161</v>
      </c>
      <c r="BM158" s="192" t="s">
        <v>1828</v>
      </c>
    </row>
    <row r="159" spans="1:65" s="2" customFormat="1" ht="11.25">
      <c r="A159" s="37"/>
      <c r="B159" s="38"/>
      <c r="C159" s="39"/>
      <c r="D159" s="194" t="s">
        <v>163</v>
      </c>
      <c r="E159" s="39"/>
      <c r="F159" s="195" t="s">
        <v>1829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163</v>
      </c>
      <c r="AU159" s="20" t="s">
        <v>182</v>
      </c>
    </row>
    <row r="160" spans="1:65" s="2" customFormat="1" ht="11.25">
      <c r="A160" s="37"/>
      <c r="B160" s="38"/>
      <c r="C160" s="39"/>
      <c r="D160" s="199" t="s">
        <v>165</v>
      </c>
      <c r="E160" s="39"/>
      <c r="F160" s="200" t="s">
        <v>1830</v>
      </c>
      <c r="G160" s="39"/>
      <c r="H160" s="39"/>
      <c r="I160" s="196"/>
      <c r="J160" s="39"/>
      <c r="K160" s="39"/>
      <c r="L160" s="42"/>
      <c r="M160" s="197"/>
      <c r="N160" s="198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165</v>
      </c>
      <c r="AU160" s="20" t="s">
        <v>182</v>
      </c>
    </row>
    <row r="161" spans="1:65" s="13" customFormat="1" ht="22.5">
      <c r="B161" s="201"/>
      <c r="C161" s="202"/>
      <c r="D161" s="194" t="s">
        <v>167</v>
      </c>
      <c r="E161" s="203" t="s">
        <v>19</v>
      </c>
      <c r="F161" s="204" t="s">
        <v>1831</v>
      </c>
      <c r="G161" s="202"/>
      <c r="H161" s="203" t="s">
        <v>19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167</v>
      </c>
      <c r="AU161" s="210" t="s">
        <v>182</v>
      </c>
      <c r="AV161" s="13" t="s">
        <v>84</v>
      </c>
      <c r="AW161" s="13" t="s">
        <v>36</v>
      </c>
      <c r="AX161" s="13" t="s">
        <v>76</v>
      </c>
      <c r="AY161" s="210" t="s">
        <v>154</v>
      </c>
    </row>
    <row r="162" spans="1:65" s="13" customFormat="1" ht="22.5">
      <c r="B162" s="201"/>
      <c r="C162" s="202"/>
      <c r="D162" s="194" t="s">
        <v>167</v>
      </c>
      <c r="E162" s="203" t="s">
        <v>19</v>
      </c>
      <c r="F162" s="204" t="s">
        <v>1832</v>
      </c>
      <c r="G162" s="202"/>
      <c r="H162" s="203" t="s">
        <v>19</v>
      </c>
      <c r="I162" s="205"/>
      <c r="J162" s="202"/>
      <c r="K162" s="202"/>
      <c r="L162" s="206"/>
      <c r="M162" s="207"/>
      <c r="N162" s="208"/>
      <c r="O162" s="208"/>
      <c r="P162" s="208"/>
      <c r="Q162" s="208"/>
      <c r="R162" s="208"/>
      <c r="S162" s="208"/>
      <c r="T162" s="209"/>
      <c r="AT162" s="210" t="s">
        <v>167</v>
      </c>
      <c r="AU162" s="210" t="s">
        <v>182</v>
      </c>
      <c r="AV162" s="13" t="s">
        <v>84</v>
      </c>
      <c r="AW162" s="13" t="s">
        <v>36</v>
      </c>
      <c r="AX162" s="13" t="s">
        <v>76</v>
      </c>
      <c r="AY162" s="210" t="s">
        <v>154</v>
      </c>
    </row>
    <row r="163" spans="1:65" s="14" customFormat="1" ht="11.25">
      <c r="B163" s="211"/>
      <c r="C163" s="212"/>
      <c r="D163" s="194" t="s">
        <v>167</v>
      </c>
      <c r="E163" s="213" t="s">
        <v>19</v>
      </c>
      <c r="F163" s="214" t="s">
        <v>1833</v>
      </c>
      <c r="G163" s="212"/>
      <c r="H163" s="215">
        <v>640.5</v>
      </c>
      <c r="I163" s="216"/>
      <c r="J163" s="212"/>
      <c r="K163" s="212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167</v>
      </c>
      <c r="AU163" s="221" t="s">
        <v>182</v>
      </c>
      <c r="AV163" s="14" t="s">
        <v>86</v>
      </c>
      <c r="AW163" s="14" t="s">
        <v>36</v>
      </c>
      <c r="AX163" s="14" t="s">
        <v>84</v>
      </c>
      <c r="AY163" s="221" t="s">
        <v>154</v>
      </c>
    </row>
    <row r="164" spans="1:65" s="2" customFormat="1" ht="24.2" customHeight="1">
      <c r="A164" s="37"/>
      <c r="B164" s="38"/>
      <c r="C164" s="181" t="s">
        <v>252</v>
      </c>
      <c r="D164" s="181" t="s">
        <v>156</v>
      </c>
      <c r="E164" s="182" t="s">
        <v>1834</v>
      </c>
      <c r="F164" s="183" t="s">
        <v>1835</v>
      </c>
      <c r="G164" s="184" t="s">
        <v>159</v>
      </c>
      <c r="H164" s="185">
        <v>640.5</v>
      </c>
      <c r="I164" s="186"/>
      <c r="J164" s="187">
        <f>ROUND(I164*H164,2)</f>
        <v>0</v>
      </c>
      <c r="K164" s="183" t="s">
        <v>160</v>
      </c>
      <c r="L164" s="42"/>
      <c r="M164" s="188" t="s">
        <v>19</v>
      </c>
      <c r="N164" s="189" t="s">
        <v>47</v>
      </c>
      <c r="O164" s="6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161</v>
      </c>
      <c r="AT164" s="192" t="s">
        <v>156</v>
      </c>
      <c r="AU164" s="192" t="s">
        <v>182</v>
      </c>
      <c r="AY164" s="20" t="s">
        <v>154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84</v>
      </c>
      <c r="BK164" s="193">
        <f>ROUND(I164*H164,2)</f>
        <v>0</v>
      </c>
      <c r="BL164" s="20" t="s">
        <v>161</v>
      </c>
      <c r="BM164" s="192" t="s">
        <v>1836</v>
      </c>
    </row>
    <row r="165" spans="1:65" s="2" customFormat="1" ht="19.5">
      <c r="A165" s="37"/>
      <c r="B165" s="38"/>
      <c r="C165" s="39"/>
      <c r="D165" s="194" t="s">
        <v>163</v>
      </c>
      <c r="E165" s="39"/>
      <c r="F165" s="195" t="s">
        <v>1837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163</v>
      </c>
      <c r="AU165" s="20" t="s">
        <v>182</v>
      </c>
    </row>
    <row r="166" spans="1:65" s="2" customFormat="1" ht="11.25">
      <c r="A166" s="37"/>
      <c r="B166" s="38"/>
      <c r="C166" s="39"/>
      <c r="D166" s="199" t="s">
        <v>165</v>
      </c>
      <c r="E166" s="39"/>
      <c r="F166" s="200" t="s">
        <v>1838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165</v>
      </c>
      <c r="AU166" s="20" t="s">
        <v>182</v>
      </c>
    </row>
    <row r="167" spans="1:65" s="13" customFormat="1" ht="11.25">
      <c r="B167" s="201"/>
      <c r="C167" s="202"/>
      <c r="D167" s="194" t="s">
        <v>167</v>
      </c>
      <c r="E167" s="203" t="s">
        <v>19</v>
      </c>
      <c r="F167" s="204" t="s">
        <v>1839</v>
      </c>
      <c r="G167" s="202"/>
      <c r="H167" s="203" t="s">
        <v>19</v>
      </c>
      <c r="I167" s="205"/>
      <c r="J167" s="202"/>
      <c r="K167" s="202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167</v>
      </c>
      <c r="AU167" s="210" t="s">
        <v>182</v>
      </c>
      <c r="AV167" s="13" t="s">
        <v>84</v>
      </c>
      <c r="AW167" s="13" t="s">
        <v>36</v>
      </c>
      <c r="AX167" s="13" t="s">
        <v>76</v>
      </c>
      <c r="AY167" s="210" t="s">
        <v>154</v>
      </c>
    </row>
    <row r="168" spans="1:65" s="14" customFormat="1" ht="11.25">
      <c r="B168" s="211"/>
      <c r="C168" s="212"/>
      <c r="D168" s="194" t="s">
        <v>167</v>
      </c>
      <c r="E168" s="213" t="s">
        <v>19</v>
      </c>
      <c r="F168" s="214" t="s">
        <v>1833</v>
      </c>
      <c r="G168" s="212"/>
      <c r="H168" s="215">
        <v>640.5</v>
      </c>
      <c r="I168" s="216"/>
      <c r="J168" s="212"/>
      <c r="K168" s="212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167</v>
      </c>
      <c r="AU168" s="221" t="s">
        <v>182</v>
      </c>
      <c r="AV168" s="14" t="s">
        <v>86</v>
      </c>
      <c r="AW168" s="14" t="s">
        <v>36</v>
      </c>
      <c r="AX168" s="14" t="s">
        <v>84</v>
      </c>
      <c r="AY168" s="221" t="s">
        <v>154</v>
      </c>
    </row>
    <row r="169" spans="1:65" s="2" customFormat="1" ht="24.2" customHeight="1">
      <c r="A169" s="37"/>
      <c r="B169" s="38"/>
      <c r="C169" s="181" t="s">
        <v>260</v>
      </c>
      <c r="D169" s="181" t="s">
        <v>156</v>
      </c>
      <c r="E169" s="182" t="s">
        <v>1840</v>
      </c>
      <c r="F169" s="183" t="s">
        <v>1841</v>
      </c>
      <c r="G169" s="184" t="s">
        <v>159</v>
      </c>
      <c r="H169" s="185">
        <v>5764.5</v>
      </c>
      <c r="I169" s="186"/>
      <c r="J169" s="187">
        <f>ROUND(I169*H169,2)</f>
        <v>0</v>
      </c>
      <c r="K169" s="183" t="s">
        <v>160</v>
      </c>
      <c r="L169" s="42"/>
      <c r="M169" s="188" t="s">
        <v>19</v>
      </c>
      <c r="N169" s="189" t="s">
        <v>47</v>
      </c>
      <c r="O169" s="6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161</v>
      </c>
      <c r="AT169" s="192" t="s">
        <v>156</v>
      </c>
      <c r="AU169" s="192" t="s">
        <v>182</v>
      </c>
      <c r="AY169" s="20" t="s">
        <v>154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84</v>
      </c>
      <c r="BK169" s="193">
        <f>ROUND(I169*H169,2)</f>
        <v>0</v>
      </c>
      <c r="BL169" s="20" t="s">
        <v>161</v>
      </c>
      <c r="BM169" s="192" t="s">
        <v>1842</v>
      </c>
    </row>
    <row r="170" spans="1:65" s="2" customFormat="1" ht="19.5">
      <c r="A170" s="37"/>
      <c r="B170" s="38"/>
      <c r="C170" s="39"/>
      <c r="D170" s="194" t="s">
        <v>163</v>
      </c>
      <c r="E170" s="39"/>
      <c r="F170" s="195" t="s">
        <v>1843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163</v>
      </c>
      <c r="AU170" s="20" t="s">
        <v>182</v>
      </c>
    </row>
    <row r="171" spans="1:65" s="2" customFormat="1" ht="11.25">
      <c r="A171" s="37"/>
      <c r="B171" s="38"/>
      <c r="C171" s="39"/>
      <c r="D171" s="199" t="s">
        <v>165</v>
      </c>
      <c r="E171" s="39"/>
      <c r="F171" s="200" t="s">
        <v>1844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165</v>
      </c>
      <c r="AU171" s="20" t="s">
        <v>182</v>
      </c>
    </row>
    <row r="172" spans="1:65" s="13" customFormat="1" ht="22.5">
      <c r="B172" s="201"/>
      <c r="C172" s="202"/>
      <c r="D172" s="194" t="s">
        <v>167</v>
      </c>
      <c r="E172" s="203" t="s">
        <v>19</v>
      </c>
      <c r="F172" s="204" t="s">
        <v>1845</v>
      </c>
      <c r="G172" s="202"/>
      <c r="H172" s="203" t="s">
        <v>19</v>
      </c>
      <c r="I172" s="205"/>
      <c r="J172" s="202"/>
      <c r="K172" s="202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167</v>
      </c>
      <c r="AU172" s="210" t="s">
        <v>182</v>
      </c>
      <c r="AV172" s="13" t="s">
        <v>84</v>
      </c>
      <c r="AW172" s="13" t="s">
        <v>36</v>
      </c>
      <c r="AX172" s="13" t="s">
        <v>76</v>
      </c>
      <c r="AY172" s="210" t="s">
        <v>154</v>
      </c>
    </row>
    <row r="173" spans="1:65" s="13" customFormat="1" ht="11.25">
      <c r="B173" s="201"/>
      <c r="C173" s="202"/>
      <c r="D173" s="194" t="s">
        <v>167</v>
      </c>
      <c r="E173" s="203" t="s">
        <v>19</v>
      </c>
      <c r="F173" s="204" t="s">
        <v>1846</v>
      </c>
      <c r="G173" s="202"/>
      <c r="H173" s="203" t="s">
        <v>19</v>
      </c>
      <c r="I173" s="205"/>
      <c r="J173" s="202"/>
      <c r="K173" s="202"/>
      <c r="L173" s="206"/>
      <c r="M173" s="207"/>
      <c r="N173" s="208"/>
      <c r="O173" s="208"/>
      <c r="P173" s="208"/>
      <c r="Q173" s="208"/>
      <c r="R173" s="208"/>
      <c r="S173" s="208"/>
      <c r="T173" s="209"/>
      <c r="AT173" s="210" t="s">
        <v>167</v>
      </c>
      <c r="AU173" s="210" t="s">
        <v>182</v>
      </c>
      <c r="AV173" s="13" t="s">
        <v>84</v>
      </c>
      <c r="AW173" s="13" t="s">
        <v>36</v>
      </c>
      <c r="AX173" s="13" t="s">
        <v>76</v>
      </c>
      <c r="AY173" s="210" t="s">
        <v>154</v>
      </c>
    </row>
    <row r="174" spans="1:65" s="14" customFormat="1" ht="11.25">
      <c r="B174" s="211"/>
      <c r="C174" s="212"/>
      <c r="D174" s="194" t="s">
        <v>167</v>
      </c>
      <c r="E174" s="213" t="s">
        <v>19</v>
      </c>
      <c r="F174" s="214" t="s">
        <v>1847</v>
      </c>
      <c r="G174" s="212"/>
      <c r="H174" s="215">
        <v>5764.5</v>
      </c>
      <c r="I174" s="216"/>
      <c r="J174" s="212"/>
      <c r="K174" s="212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167</v>
      </c>
      <c r="AU174" s="221" t="s">
        <v>182</v>
      </c>
      <c r="AV174" s="14" t="s">
        <v>86</v>
      </c>
      <c r="AW174" s="14" t="s">
        <v>36</v>
      </c>
      <c r="AX174" s="14" t="s">
        <v>84</v>
      </c>
      <c r="AY174" s="221" t="s">
        <v>154</v>
      </c>
    </row>
    <row r="175" spans="1:65" s="2" customFormat="1" ht="24.2" customHeight="1">
      <c r="A175" s="37"/>
      <c r="B175" s="38"/>
      <c r="C175" s="181" t="s">
        <v>8</v>
      </c>
      <c r="D175" s="181" t="s">
        <v>156</v>
      </c>
      <c r="E175" s="182" t="s">
        <v>1848</v>
      </c>
      <c r="F175" s="183" t="s">
        <v>1849</v>
      </c>
      <c r="G175" s="184" t="s">
        <v>218</v>
      </c>
      <c r="H175" s="185">
        <v>64.05</v>
      </c>
      <c r="I175" s="186"/>
      <c r="J175" s="187">
        <f>ROUND(I175*H175,2)</f>
        <v>0</v>
      </c>
      <c r="K175" s="183" t="s">
        <v>241</v>
      </c>
      <c r="L175" s="42"/>
      <c r="M175" s="188" t="s">
        <v>19</v>
      </c>
      <c r="N175" s="189" t="s">
        <v>47</v>
      </c>
      <c r="O175" s="6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161</v>
      </c>
      <c r="AT175" s="192" t="s">
        <v>156</v>
      </c>
      <c r="AU175" s="192" t="s">
        <v>182</v>
      </c>
      <c r="AY175" s="20" t="s">
        <v>154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84</v>
      </c>
      <c r="BK175" s="193">
        <f>ROUND(I175*H175,2)</f>
        <v>0</v>
      </c>
      <c r="BL175" s="20" t="s">
        <v>161</v>
      </c>
      <c r="BM175" s="192" t="s">
        <v>1850</v>
      </c>
    </row>
    <row r="176" spans="1:65" s="2" customFormat="1" ht="19.5">
      <c r="A176" s="37"/>
      <c r="B176" s="38"/>
      <c r="C176" s="39"/>
      <c r="D176" s="194" t="s">
        <v>163</v>
      </c>
      <c r="E176" s="39"/>
      <c r="F176" s="195" t="s">
        <v>1849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163</v>
      </c>
      <c r="AU176" s="20" t="s">
        <v>182</v>
      </c>
    </row>
    <row r="177" spans="1:65" s="13" customFormat="1" ht="11.25">
      <c r="B177" s="201"/>
      <c r="C177" s="202"/>
      <c r="D177" s="194" t="s">
        <v>167</v>
      </c>
      <c r="E177" s="203" t="s">
        <v>19</v>
      </c>
      <c r="F177" s="204" t="s">
        <v>1851</v>
      </c>
      <c r="G177" s="202"/>
      <c r="H177" s="203" t="s">
        <v>19</v>
      </c>
      <c r="I177" s="205"/>
      <c r="J177" s="202"/>
      <c r="K177" s="202"/>
      <c r="L177" s="206"/>
      <c r="M177" s="207"/>
      <c r="N177" s="208"/>
      <c r="O177" s="208"/>
      <c r="P177" s="208"/>
      <c r="Q177" s="208"/>
      <c r="R177" s="208"/>
      <c r="S177" s="208"/>
      <c r="T177" s="209"/>
      <c r="AT177" s="210" t="s">
        <v>167</v>
      </c>
      <c r="AU177" s="210" t="s">
        <v>182</v>
      </c>
      <c r="AV177" s="13" t="s">
        <v>84</v>
      </c>
      <c r="AW177" s="13" t="s">
        <v>36</v>
      </c>
      <c r="AX177" s="13" t="s">
        <v>76</v>
      </c>
      <c r="AY177" s="210" t="s">
        <v>154</v>
      </c>
    </row>
    <row r="178" spans="1:65" s="14" customFormat="1" ht="11.25">
      <c r="B178" s="211"/>
      <c r="C178" s="212"/>
      <c r="D178" s="194" t="s">
        <v>167</v>
      </c>
      <c r="E178" s="213" t="s">
        <v>19</v>
      </c>
      <c r="F178" s="214" t="s">
        <v>1852</v>
      </c>
      <c r="G178" s="212"/>
      <c r="H178" s="215">
        <v>64.05</v>
      </c>
      <c r="I178" s="216"/>
      <c r="J178" s="212"/>
      <c r="K178" s="212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167</v>
      </c>
      <c r="AU178" s="221" t="s">
        <v>182</v>
      </c>
      <c r="AV178" s="14" t="s">
        <v>86</v>
      </c>
      <c r="AW178" s="14" t="s">
        <v>36</v>
      </c>
      <c r="AX178" s="14" t="s">
        <v>84</v>
      </c>
      <c r="AY178" s="221" t="s">
        <v>154</v>
      </c>
    </row>
    <row r="179" spans="1:65" s="2" customFormat="1" ht="24.2" customHeight="1">
      <c r="A179" s="37"/>
      <c r="B179" s="38"/>
      <c r="C179" s="181" t="s">
        <v>278</v>
      </c>
      <c r="D179" s="181" t="s">
        <v>156</v>
      </c>
      <c r="E179" s="182" t="s">
        <v>1853</v>
      </c>
      <c r="F179" s="183" t="s">
        <v>1854</v>
      </c>
      <c r="G179" s="184" t="s">
        <v>159</v>
      </c>
      <c r="H179" s="185">
        <v>604.79999999999995</v>
      </c>
      <c r="I179" s="186"/>
      <c r="J179" s="187">
        <f>ROUND(I179*H179,2)</f>
        <v>0</v>
      </c>
      <c r="K179" s="183" t="s">
        <v>160</v>
      </c>
      <c r="L179" s="42"/>
      <c r="M179" s="188" t="s">
        <v>19</v>
      </c>
      <c r="N179" s="189" t="s">
        <v>47</v>
      </c>
      <c r="O179" s="67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161</v>
      </c>
      <c r="AT179" s="192" t="s">
        <v>156</v>
      </c>
      <c r="AU179" s="192" t="s">
        <v>182</v>
      </c>
      <c r="AY179" s="20" t="s">
        <v>154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20" t="s">
        <v>84</v>
      </c>
      <c r="BK179" s="193">
        <f>ROUND(I179*H179,2)</f>
        <v>0</v>
      </c>
      <c r="BL179" s="20" t="s">
        <v>161</v>
      </c>
      <c r="BM179" s="192" t="s">
        <v>1855</v>
      </c>
    </row>
    <row r="180" spans="1:65" s="2" customFormat="1" ht="19.5">
      <c r="A180" s="37"/>
      <c r="B180" s="38"/>
      <c r="C180" s="39"/>
      <c r="D180" s="194" t="s">
        <v>163</v>
      </c>
      <c r="E180" s="39"/>
      <c r="F180" s="195" t="s">
        <v>1856</v>
      </c>
      <c r="G180" s="39"/>
      <c r="H180" s="39"/>
      <c r="I180" s="196"/>
      <c r="J180" s="39"/>
      <c r="K180" s="39"/>
      <c r="L180" s="42"/>
      <c r="M180" s="197"/>
      <c r="N180" s="198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163</v>
      </c>
      <c r="AU180" s="20" t="s">
        <v>182</v>
      </c>
    </row>
    <row r="181" spans="1:65" s="2" customFormat="1" ht="11.25">
      <c r="A181" s="37"/>
      <c r="B181" s="38"/>
      <c r="C181" s="39"/>
      <c r="D181" s="199" t="s">
        <v>165</v>
      </c>
      <c r="E181" s="39"/>
      <c r="F181" s="200" t="s">
        <v>1857</v>
      </c>
      <c r="G181" s="39"/>
      <c r="H181" s="39"/>
      <c r="I181" s="196"/>
      <c r="J181" s="39"/>
      <c r="K181" s="39"/>
      <c r="L181" s="42"/>
      <c r="M181" s="197"/>
      <c r="N181" s="198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165</v>
      </c>
      <c r="AU181" s="20" t="s">
        <v>182</v>
      </c>
    </row>
    <row r="182" spans="1:65" s="13" customFormat="1" ht="22.5">
      <c r="B182" s="201"/>
      <c r="C182" s="202"/>
      <c r="D182" s="194" t="s">
        <v>167</v>
      </c>
      <c r="E182" s="203" t="s">
        <v>19</v>
      </c>
      <c r="F182" s="204" t="s">
        <v>1858</v>
      </c>
      <c r="G182" s="202"/>
      <c r="H182" s="203" t="s">
        <v>19</v>
      </c>
      <c r="I182" s="205"/>
      <c r="J182" s="202"/>
      <c r="K182" s="202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167</v>
      </c>
      <c r="AU182" s="210" t="s">
        <v>182</v>
      </c>
      <c r="AV182" s="13" t="s">
        <v>84</v>
      </c>
      <c r="AW182" s="13" t="s">
        <v>36</v>
      </c>
      <c r="AX182" s="13" t="s">
        <v>76</v>
      </c>
      <c r="AY182" s="210" t="s">
        <v>154</v>
      </c>
    </row>
    <row r="183" spans="1:65" s="13" customFormat="1" ht="22.5">
      <c r="B183" s="201"/>
      <c r="C183" s="202"/>
      <c r="D183" s="194" t="s">
        <v>167</v>
      </c>
      <c r="E183" s="203" t="s">
        <v>19</v>
      </c>
      <c r="F183" s="204" t="s">
        <v>1859</v>
      </c>
      <c r="G183" s="202"/>
      <c r="H183" s="203" t="s">
        <v>19</v>
      </c>
      <c r="I183" s="205"/>
      <c r="J183" s="202"/>
      <c r="K183" s="202"/>
      <c r="L183" s="206"/>
      <c r="M183" s="207"/>
      <c r="N183" s="208"/>
      <c r="O183" s="208"/>
      <c r="P183" s="208"/>
      <c r="Q183" s="208"/>
      <c r="R183" s="208"/>
      <c r="S183" s="208"/>
      <c r="T183" s="209"/>
      <c r="AT183" s="210" t="s">
        <v>167</v>
      </c>
      <c r="AU183" s="210" t="s">
        <v>182</v>
      </c>
      <c r="AV183" s="13" t="s">
        <v>84</v>
      </c>
      <c r="AW183" s="13" t="s">
        <v>36</v>
      </c>
      <c r="AX183" s="13" t="s">
        <v>76</v>
      </c>
      <c r="AY183" s="210" t="s">
        <v>154</v>
      </c>
    </row>
    <row r="184" spans="1:65" s="13" customFormat="1" ht="11.25">
      <c r="B184" s="201"/>
      <c r="C184" s="202"/>
      <c r="D184" s="194" t="s">
        <v>167</v>
      </c>
      <c r="E184" s="203" t="s">
        <v>19</v>
      </c>
      <c r="F184" s="204" t="s">
        <v>1860</v>
      </c>
      <c r="G184" s="202"/>
      <c r="H184" s="203" t="s">
        <v>19</v>
      </c>
      <c r="I184" s="205"/>
      <c r="J184" s="202"/>
      <c r="K184" s="202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167</v>
      </c>
      <c r="AU184" s="210" t="s">
        <v>182</v>
      </c>
      <c r="AV184" s="13" t="s">
        <v>84</v>
      </c>
      <c r="AW184" s="13" t="s">
        <v>36</v>
      </c>
      <c r="AX184" s="13" t="s">
        <v>76</v>
      </c>
      <c r="AY184" s="210" t="s">
        <v>154</v>
      </c>
    </row>
    <row r="185" spans="1:65" s="13" customFormat="1" ht="11.25">
      <c r="B185" s="201"/>
      <c r="C185" s="202"/>
      <c r="D185" s="194" t="s">
        <v>167</v>
      </c>
      <c r="E185" s="203" t="s">
        <v>19</v>
      </c>
      <c r="F185" s="204" t="s">
        <v>1861</v>
      </c>
      <c r="G185" s="202"/>
      <c r="H185" s="203" t="s">
        <v>19</v>
      </c>
      <c r="I185" s="205"/>
      <c r="J185" s="202"/>
      <c r="K185" s="202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167</v>
      </c>
      <c r="AU185" s="210" t="s">
        <v>182</v>
      </c>
      <c r="AV185" s="13" t="s">
        <v>84</v>
      </c>
      <c r="AW185" s="13" t="s">
        <v>36</v>
      </c>
      <c r="AX185" s="13" t="s">
        <v>76</v>
      </c>
      <c r="AY185" s="210" t="s">
        <v>154</v>
      </c>
    </row>
    <row r="186" spans="1:65" s="14" customFormat="1" ht="11.25">
      <c r="B186" s="211"/>
      <c r="C186" s="212"/>
      <c r="D186" s="194" t="s">
        <v>167</v>
      </c>
      <c r="E186" s="213" t="s">
        <v>19</v>
      </c>
      <c r="F186" s="214" t="s">
        <v>1862</v>
      </c>
      <c r="G186" s="212"/>
      <c r="H186" s="215">
        <v>604.79999999999995</v>
      </c>
      <c r="I186" s="216"/>
      <c r="J186" s="212"/>
      <c r="K186" s="212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167</v>
      </c>
      <c r="AU186" s="221" t="s">
        <v>182</v>
      </c>
      <c r="AV186" s="14" t="s">
        <v>86</v>
      </c>
      <c r="AW186" s="14" t="s">
        <v>36</v>
      </c>
      <c r="AX186" s="14" t="s">
        <v>84</v>
      </c>
      <c r="AY186" s="221" t="s">
        <v>154</v>
      </c>
    </row>
    <row r="187" spans="1:65" s="2" customFormat="1" ht="37.9" customHeight="1">
      <c r="A187" s="37"/>
      <c r="B187" s="38"/>
      <c r="C187" s="181" t="s">
        <v>288</v>
      </c>
      <c r="D187" s="181" t="s">
        <v>156</v>
      </c>
      <c r="E187" s="182" t="s">
        <v>1863</v>
      </c>
      <c r="F187" s="183" t="s">
        <v>1864</v>
      </c>
      <c r="G187" s="184" t="s">
        <v>159</v>
      </c>
      <c r="H187" s="185">
        <v>35.700000000000003</v>
      </c>
      <c r="I187" s="186"/>
      <c r="J187" s="187">
        <f>ROUND(I187*H187,2)</f>
        <v>0</v>
      </c>
      <c r="K187" s="183" t="s">
        <v>160</v>
      </c>
      <c r="L187" s="42"/>
      <c r="M187" s="188" t="s">
        <v>19</v>
      </c>
      <c r="N187" s="189" t="s">
        <v>47</v>
      </c>
      <c r="O187" s="67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161</v>
      </c>
      <c r="AT187" s="192" t="s">
        <v>156</v>
      </c>
      <c r="AU187" s="192" t="s">
        <v>182</v>
      </c>
      <c r="AY187" s="20" t="s">
        <v>154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20" t="s">
        <v>84</v>
      </c>
      <c r="BK187" s="193">
        <f>ROUND(I187*H187,2)</f>
        <v>0</v>
      </c>
      <c r="BL187" s="20" t="s">
        <v>161</v>
      </c>
      <c r="BM187" s="192" t="s">
        <v>1865</v>
      </c>
    </row>
    <row r="188" spans="1:65" s="2" customFormat="1" ht="29.25">
      <c r="A188" s="37"/>
      <c r="B188" s="38"/>
      <c r="C188" s="39"/>
      <c r="D188" s="194" t="s">
        <v>163</v>
      </c>
      <c r="E188" s="39"/>
      <c r="F188" s="195" t="s">
        <v>1866</v>
      </c>
      <c r="G188" s="39"/>
      <c r="H188" s="39"/>
      <c r="I188" s="196"/>
      <c r="J188" s="39"/>
      <c r="K188" s="39"/>
      <c r="L188" s="42"/>
      <c r="M188" s="197"/>
      <c r="N188" s="198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163</v>
      </c>
      <c r="AU188" s="20" t="s">
        <v>182</v>
      </c>
    </row>
    <row r="189" spans="1:65" s="2" customFormat="1" ht="11.25">
      <c r="A189" s="37"/>
      <c r="B189" s="38"/>
      <c r="C189" s="39"/>
      <c r="D189" s="199" t="s">
        <v>165</v>
      </c>
      <c r="E189" s="39"/>
      <c r="F189" s="200" t="s">
        <v>1867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165</v>
      </c>
      <c r="AU189" s="20" t="s">
        <v>182</v>
      </c>
    </row>
    <row r="190" spans="1:65" s="13" customFormat="1" ht="11.25">
      <c r="B190" s="201"/>
      <c r="C190" s="202"/>
      <c r="D190" s="194" t="s">
        <v>167</v>
      </c>
      <c r="E190" s="203" t="s">
        <v>19</v>
      </c>
      <c r="F190" s="204" t="s">
        <v>1868</v>
      </c>
      <c r="G190" s="202"/>
      <c r="H190" s="203" t="s">
        <v>19</v>
      </c>
      <c r="I190" s="205"/>
      <c r="J190" s="202"/>
      <c r="K190" s="202"/>
      <c r="L190" s="206"/>
      <c r="M190" s="207"/>
      <c r="N190" s="208"/>
      <c r="O190" s="208"/>
      <c r="P190" s="208"/>
      <c r="Q190" s="208"/>
      <c r="R190" s="208"/>
      <c r="S190" s="208"/>
      <c r="T190" s="209"/>
      <c r="AT190" s="210" t="s">
        <v>167</v>
      </c>
      <c r="AU190" s="210" t="s">
        <v>182</v>
      </c>
      <c r="AV190" s="13" t="s">
        <v>84</v>
      </c>
      <c r="AW190" s="13" t="s">
        <v>36</v>
      </c>
      <c r="AX190" s="13" t="s">
        <v>76</v>
      </c>
      <c r="AY190" s="210" t="s">
        <v>154</v>
      </c>
    </row>
    <row r="191" spans="1:65" s="13" customFormat="1" ht="22.5">
      <c r="B191" s="201"/>
      <c r="C191" s="202"/>
      <c r="D191" s="194" t="s">
        <v>167</v>
      </c>
      <c r="E191" s="203" t="s">
        <v>19</v>
      </c>
      <c r="F191" s="204" t="s">
        <v>1859</v>
      </c>
      <c r="G191" s="202"/>
      <c r="H191" s="203" t="s">
        <v>19</v>
      </c>
      <c r="I191" s="205"/>
      <c r="J191" s="202"/>
      <c r="K191" s="202"/>
      <c r="L191" s="206"/>
      <c r="M191" s="207"/>
      <c r="N191" s="208"/>
      <c r="O191" s="208"/>
      <c r="P191" s="208"/>
      <c r="Q191" s="208"/>
      <c r="R191" s="208"/>
      <c r="S191" s="208"/>
      <c r="T191" s="209"/>
      <c r="AT191" s="210" t="s">
        <v>167</v>
      </c>
      <c r="AU191" s="210" t="s">
        <v>182</v>
      </c>
      <c r="AV191" s="13" t="s">
        <v>84</v>
      </c>
      <c r="AW191" s="13" t="s">
        <v>36</v>
      </c>
      <c r="AX191" s="13" t="s">
        <v>76</v>
      </c>
      <c r="AY191" s="210" t="s">
        <v>154</v>
      </c>
    </row>
    <row r="192" spans="1:65" s="13" customFormat="1" ht="11.25">
      <c r="B192" s="201"/>
      <c r="C192" s="202"/>
      <c r="D192" s="194" t="s">
        <v>167</v>
      </c>
      <c r="E192" s="203" t="s">
        <v>19</v>
      </c>
      <c r="F192" s="204" t="s">
        <v>1860</v>
      </c>
      <c r="G192" s="202"/>
      <c r="H192" s="203" t="s">
        <v>19</v>
      </c>
      <c r="I192" s="205"/>
      <c r="J192" s="202"/>
      <c r="K192" s="202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167</v>
      </c>
      <c r="AU192" s="210" t="s">
        <v>182</v>
      </c>
      <c r="AV192" s="13" t="s">
        <v>84</v>
      </c>
      <c r="AW192" s="13" t="s">
        <v>36</v>
      </c>
      <c r="AX192" s="13" t="s">
        <v>76</v>
      </c>
      <c r="AY192" s="210" t="s">
        <v>154</v>
      </c>
    </row>
    <row r="193" spans="1:65" s="13" customFormat="1" ht="11.25">
      <c r="B193" s="201"/>
      <c r="C193" s="202"/>
      <c r="D193" s="194" t="s">
        <v>167</v>
      </c>
      <c r="E193" s="203" t="s">
        <v>19</v>
      </c>
      <c r="F193" s="204" t="s">
        <v>1861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167</v>
      </c>
      <c r="AU193" s="210" t="s">
        <v>182</v>
      </c>
      <c r="AV193" s="13" t="s">
        <v>84</v>
      </c>
      <c r="AW193" s="13" t="s">
        <v>36</v>
      </c>
      <c r="AX193" s="13" t="s">
        <v>76</v>
      </c>
      <c r="AY193" s="210" t="s">
        <v>154</v>
      </c>
    </row>
    <row r="194" spans="1:65" s="14" customFormat="1" ht="11.25">
      <c r="B194" s="211"/>
      <c r="C194" s="212"/>
      <c r="D194" s="194" t="s">
        <v>167</v>
      </c>
      <c r="E194" s="213" t="s">
        <v>19</v>
      </c>
      <c r="F194" s="214" t="s">
        <v>1869</v>
      </c>
      <c r="G194" s="212"/>
      <c r="H194" s="215">
        <v>35.700000000000003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167</v>
      </c>
      <c r="AU194" s="221" t="s">
        <v>182</v>
      </c>
      <c r="AV194" s="14" t="s">
        <v>86</v>
      </c>
      <c r="AW194" s="14" t="s">
        <v>36</v>
      </c>
      <c r="AX194" s="14" t="s">
        <v>84</v>
      </c>
      <c r="AY194" s="221" t="s">
        <v>154</v>
      </c>
    </row>
    <row r="195" spans="1:65" s="2" customFormat="1" ht="33" customHeight="1">
      <c r="A195" s="37"/>
      <c r="B195" s="38"/>
      <c r="C195" s="181" t="s">
        <v>302</v>
      </c>
      <c r="D195" s="181" t="s">
        <v>156</v>
      </c>
      <c r="E195" s="182" t="s">
        <v>1870</v>
      </c>
      <c r="F195" s="183" t="s">
        <v>1871</v>
      </c>
      <c r="G195" s="184" t="s">
        <v>218</v>
      </c>
      <c r="H195" s="185">
        <v>9.3000000000000007</v>
      </c>
      <c r="I195" s="186"/>
      <c r="J195" s="187">
        <f>ROUND(I195*H195,2)</f>
        <v>0</v>
      </c>
      <c r="K195" s="183" t="s">
        <v>160</v>
      </c>
      <c r="L195" s="42"/>
      <c r="M195" s="188" t="s">
        <v>19</v>
      </c>
      <c r="N195" s="189" t="s">
        <v>47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161</v>
      </c>
      <c r="AT195" s="192" t="s">
        <v>156</v>
      </c>
      <c r="AU195" s="192" t="s">
        <v>182</v>
      </c>
      <c r="AY195" s="20" t="s">
        <v>154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84</v>
      </c>
      <c r="BK195" s="193">
        <f>ROUND(I195*H195,2)</f>
        <v>0</v>
      </c>
      <c r="BL195" s="20" t="s">
        <v>161</v>
      </c>
      <c r="BM195" s="192" t="s">
        <v>1872</v>
      </c>
    </row>
    <row r="196" spans="1:65" s="2" customFormat="1" ht="19.5">
      <c r="A196" s="37"/>
      <c r="B196" s="38"/>
      <c r="C196" s="39"/>
      <c r="D196" s="194" t="s">
        <v>163</v>
      </c>
      <c r="E196" s="39"/>
      <c r="F196" s="195" t="s">
        <v>1873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163</v>
      </c>
      <c r="AU196" s="20" t="s">
        <v>182</v>
      </c>
    </row>
    <row r="197" spans="1:65" s="2" customFormat="1" ht="11.25">
      <c r="A197" s="37"/>
      <c r="B197" s="38"/>
      <c r="C197" s="39"/>
      <c r="D197" s="199" t="s">
        <v>165</v>
      </c>
      <c r="E197" s="39"/>
      <c r="F197" s="200" t="s">
        <v>1874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165</v>
      </c>
      <c r="AU197" s="20" t="s">
        <v>182</v>
      </c>
    </row>
    <row r="198" spans="1:65" s="13" customFormat="1" ht="33.75">
      <c r="B198" s="201"/>
      <c r="C198" s="202"/>
      <c r="D198" s="194" t="s">
        <v>167</v>
      </c>
      <c r="E198" s="203" t="s">
        <v>19</v>
      </c>
      <c r="F198" s="204" t="s">
        <v>1875</v>
      </c>
      <c r="G198" s="202"/>
      <c r="H198" s="203" t="s">
        <v>19</v>
      </c>
      <c r="I198" s="205"/>
      <c r="J198" s="202"/>
      <c r="K198" s="202"/>
      <c r="L198" s="206"/>
      <c r="M198" s="207"/>
      <c r="N198" s="208"/>
      <c r="O198" s="208"/>
      <c r="P198" s="208"/>
      <c r="Q198" s="208"/>
      <c r="R198" s="208"/>
      <c r="S198" s="208"/>
      <c r="T198" s="209"/>
      <c r="AT198" s="210" t="s">
        <v>167</v>
      </c>
      <c r="AU198" s="210" t="s">
        <v>182</v>
      </c>
      <c r="AV198" s="13" t="s">
        <v>84</v>
      </c>
      <c r="AW198" s="13" t="s">
        <v>36</v>
      </c>
      <c r="AX198" s="13" t="s">
        <v>76</v>
      </c>
      <c r="AY198" s="210" t="s">
        <v>154</v>
      </c>
    </row>
    <row r="199" spans="1:65" s="14" customFormat="1" ht="11.25">
      <c r="B199" s="211"/>
      <c r="C199" s="212"/>
      <c r="D199" s="194" t="s">
        <v>167</v>
      </c>
      <c r="E199" s="213" t="s">
        <v>19</v>
      </c>
      <c r="F199" s="214" t="s">
        <v>1876</v>
      </c>
      <c r="G199" s="212"/>
      <c r="H199" s="215">
        <v>9.3000000000000007</v>
      </c>
      <c r="I199" s="216"/>
      <c r="J199" s="212"/>
      <c r="K199" s="212"/>
      <c r="L199" s="217"/>
      <c r="M199" s="218"/>
      <c r="N199" s="219"/>
      <c r="O199" s="219"/>
      <c r="P199" s="219"/>
      <c r="Q199" s="219"/>
      <c r="R199" s="219"/>
      <c r="S199" s="219"/>
      <c r="T199" s="220"/>
      <c r="AT199" s="221" t="s">
        <v>167</v>
      </c>
      <c r="AU199" s="221" t="s">
        <v>182</v>
      </c>
      <c r="AV199" s="14" t="s">
        <v>86</v>
      </c>
      <c r="AW199" s="14" t="s">
        <v>36</v>
      </c>
      <c r="AX199" s="14" t="s">
        <v>84</v>
      </c>
      <c r="AY199" s="221" t="s">
        <v>154</v>
      </c>
    </row>
    <row r="200" spans="1:65" s="2" customFormat="1" ht="37.9" customHeight="1">
      <c r="A200" s="37"/>
      <c r="B200" s="38"/>
      <c r="C200" s="181" t="s">
        <v>309</v>
      </c>
      <c r="D200" s="181" t="s">
        <v>156</v>
      </c>
      <c r="E200" s="182" t="s">
        <v>1877</v>
      </c>
      <c r="F200" s="183" t="s">
        <v>1878</v>
      </c>
      <c r="G200" s="184" t="s">
        <v>159</v>
      </c>
      <c r="H200" s="185">
        <v>449.6</v>
      </c>
      <c r="I200" s="186"/>
      <c r="J200" s="187">
        <f>ROUND(I200*H200,2)</f>
        <v>0</v>
      </c>
      <c r="K200" s="183" t="s">
        <v>160</v>
      </c>
      <c r="L200" s="42"/>
      <c r="M200" s="188" t="s">
        <v>19</v>
      </c>
      <c r="N200" s="189" t="s">
        <v>47</v>
      </c>
      <c r="O200" s="6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161</v>
      </c>
      <c r="AT200" s="192" t="s">
        <v>156</v>
      </c>
      <c r="AU200" s="192" t="s">
        <v>182</v>
      </c>
      <c r="AY200" s="20" t="s">
        <v>154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84</v>
      </c>
      <c r="BK200" s="193">
        <f>ROUND(I200*H200,2)</f>
        <v>0</v>
      </c>
      <c r="BL200" s="20" t="s">
        <v>161</v>
      </c>
      <c r="BM200" s="192" t="s">
        <v>1879</v>
      </c>
    </row>
    <row r="201" spans="1:65" s="2" customFormat="1" ht="29.25">
      <c r="A201" s="37"/>
      <c r="B201" s="38"/>
      <c r="C201" s="39"/>
      <c r="D201" s="194" t="s">
        <v>163</v>
      </c>
      <c r="E201" s="39"/>
      <c r="F201" s="195" t="s">
        <v>1880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163</v>
      </c>
      <c r="AU201" s="20" t="s">
        <v>182</v>
      </c>
    </row>
    <row r="202" spans="1:65" s="2" customFormat="1" ht="11.25">
      <c r="A202" s="37"/>
      <c r="B202" s="38"/>
      <c r="C202" s="39"/>
      <c r="D202" s="199" t="s">
        <v>165</v>
      </c>
      <c r="E202" s="39"/>
      <c r="F202" s="200" t="s">
        <v>1881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165</v>
      </c>
      <c r="AU202" s="20" t="s">
        <v>182</v>
      </c>
    </row>
    <row r="203" spans="1:65" s="13" customFormat="1" ht="22.5">
      <c r="B203" s="201"/>
      <c r="C203" s="202"/>
      <c r="D203" s="194" t="s">
        <v>167</v>
      </c>
      <c r="E203" s="203" t="s">
        <v>19</v>
      </c>
      <c r="F203" s="204" t="s">
        <v>1882</v>
      </c>
      <c r="G203" s="202"/>
      <c r="H203" s="203" t="s">
        <v>19</v>
      </c>
      <c r="I203" s="205"/>
      <c r="J203" s="202"/>
      <c r="K203" s="202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167</v>
      </c>
      <c r="AU203" s="210" t="s">
        <v>182</v>
      </c>
      <c r="AV203" s="13" t="s">
        <v>84</v>
      </c>
      <c r="AW203" s="13" t="s">
        <v>36</v>
      </c>
      <c r="AX203" s="13" t="s">
        <v>76</v>
      </c>
      <c r="AY203" s="210" t="s">
        <v>154</v>
      </c>
    </row>
    <row r="204" spans="1:65" s="13" customFormat="1" ht="22.5">
      <c r="B204" s="201"/>
      <c r="C204" s="202"/>
      <c r="D204" s="194" t="s">
        <v>167</v>
      </c>
      <c r="E204" s="203" t="s">
        <v>19</v>
      </c>
      <c r="F204" s="204" t="s">
        <v>1883</v>
      </c>
      <c r="G204" s="202"/>
      <c r="H204" s="203" t="s">
        <v>19</v>
      </c>
      <c r="I204" s="205"/>
      <c r="J204" s="202"/>
      <c r="K204" s="202"/>
      <c r="L204" s="206"/>
      <c r="M204" s="207"/>
      <c r="N204" s="208"/>
      <c r="O204" s="208"/>
      <c r="P204" s="208"/>
      <c r="Q204" s="208"/>
      <c r="R204" s="208"/>
      <c r="S204" s="208"/>
      <c r="T204" s="209"/>
      <c r="AT204" s="210" t="s">
        <v>167</v>
      </c>
      <c r="AU204" s="210" t="s">
        <v>182</v>
      </c>
      <c r="AV204" s="13" t="s">
        <v>84</v>
      </c>
      <c r="AW204" s="13" t="s">
        <v>36</v>
      </c>
      <c r="AX204" s="13" t="s">
        <v>76</v>
      </c>
      <c r="AY204" s="210" t="s">
        <v>154</v>
      </c>
    </row>
    <row r="205" spans="1:65" s="14" customFormat="1" ht="11.25">
      <c r="B205" s="211"/>
      <c r="C205" s="212"/>
      <c r="D205" s="194" t="s">
        <v>167</v>
      </c>
      <c r="E205" s="213" t="s">
        <v>19</v>
      </c>
      <c r="F205" s="214" t="s">
        <v>1884</v>
      </c>
      <c r="G205" s="212"/>
      <c r="H205" s="215">
        <v>449.6</v>
      </c>
      <c r="I205" s="216"/>
      <c r="J205" s="212"/>
      <c r="K205" s="212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167</v>
      </c>
      <c r="AU205" s="221" t="s">
        <v>182</v>
      </c>
      <c r="AV205" s="14" t="s">
        <v>86</v>
      </c>
      <c r="AW205" s="14" t="s">
        <v>36</v>
      </c>
      <c r="AX205" s="14" t="s">
        <v>84</v>
      </c>
      <c r="AY205" s="221" t="s">
        <v>154</v>
      </c>
    </row>
    <row r="206" spans="1:65" s="2" customFormat="1" ht="37.9" customHeight="1">
      <c r="A206" s="37"/>
      <c r="B206" s="38"/>
      <c r="C206" s="181" t="s">
        <v>316</v>
      </c>
      <c r="D206" s="181" t="s">
        <v>156</v>
      </c>
      <c r="E206" s="182" t="s">
        <v>1885</v>
      </c>
      <c r="F206" s="183" t="s">
        <v>1886</v>
      </c>
      <c r="G206" s="184" t="s">
        <v>240</v>
      </c>
      <c r="H206" s="185">
        <v>12</v>
      </c>
      <c r="I206" s="186"/>
      <c r="J206" s="187">
        <f>ROUND(I206*H206,2)</f>
        <v>0</v>
      </c>
      <c r="K206" s="183" t="s">
        <v>160</v>
      </c>
      <c r="L206" s="42"/>
      <c r="M206" s="188" t="s">
        <v>19</v>
      </c>
      <c r="N206" s="189" t="s">
        <v>47</v>
      </c>
      <c r="O206" s="67"/>
      <c r="P206" s="190">
        <f>O206*H206</f>
        <v>0</v>
      </c>
      <c r="Q206" s="190">
        <v>0</v>
      </c>
      <c r="R206" s="190">
        <f>Q206*H206</f>
        <v>0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161</v>
      </c>
      <c r="AT206" s="192" t="s">
        <v>156</v>
      </c>
      <c r="AU206" s="192" t="s">
        <v>182</v>
      </c>
      <c r="AY206" s="20" t="s">
        <v>154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20" t="s">
        <v>84</v>
      </c>
      <c r="BK206" s="193">
        <f>ROUND(I206*H206,2)</f>
        <v>0</v>
      </c>
      <c r="BL206" s="20" t="s">
        <v>161</v>
      </c>
      <c r="BM206" s="192" t="s">
        <v>1887</v>
      </c>
    </row>
    <row r="207" spans="1:65" s="2" customFormat="1" ht="29.25">
      <c r="A207" s="37"/>
      <c r="B207" s="38"/>
      <c r="C207" s="39"/>
      <c r="D207" s="194" t="s">
        <v>163</v>
      </c>
      <c r="E207" s="39"/>
      <c r="F207" s="195" t="s">
        <v>1888</v>
      </c>
      <c r="G207" s="39"/>
      <c r="H207" s="39"/>
      <c r="I207" s="196"/>
      <c r="J207" s="39"/>
      <c r="K207" s="39"/>
      <c r="L207" s="42"/>
      <c r="M207" s="197"/>
      <c r="N207" s="198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163</v>
      </c>
      <c r="AU207" s="20" t="s">
        <v>182</v>
      </c>
    </row>
    <row r="208" spans="1:65" s="2" customFormat="1" ht="11.25">
      <c r="A208" s="37"/>
      <c r="B208" s="38"/>
      <c r="C208" s="39"/>
      <c r="D208" s="199" t="s">
        <v>165</v>
      </c>
      <c r="E208" s="39"/>
      <c r="F208" s="200" t="s">
        <v>1889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165</v>
      </c>
      <c r="AU208" s="20" t="s">
        <v>182</v>
      </c>
    </row>
    <row r="209" spans="1:65" s="13" customFormat="1" ht="33.75">
      <c r="B209" s="201"/>
      <c r="C209" s="202"/>
      <c r="D209" s="194" t="s">
        <v>167</v>
      </c>
      <c r="E209" s="203" t="s">
        <v>19</v>
      </c>
      <c r="F209" s="204" t="s">
        <v>1890</v>
      </c>
      <c r="G209" s="202"/>
      <c r="H209" s="203" t="s">
        <v>19</v>
      </c>
      <c r="I209" s="205"/>
      <c r="J209" s="202"/>
      <c r="K209" s="202"/>
      <c r="L209" s="206"/>
      <c r="M209" s="207"/>
      <c r="N209" s="208"/>
      <c r="O209" s="208"/>
      <c r="P209" s="208"/>
      <c r="Q209" s="208"/>
      <c r="R209" s="208"/>
      <c r="S209" s="208"/>
      <c r="T209" s="209"/>
      <c r="AT209" s="210" t="s">
        <v>167</v>
      </c>
      <c r="AU209" s="210" t="s">
        <v>182</v>
      </c>
      <c r="AV209" s="13" t="s">
        <v>84</v>
      </c>
      <c r="AW209" s="13" t="s">
        <v>36</v>
      </c>
      <c r="AX209" s="13" t="s">
        <v>76</v>
      </c>
      <c r="AY209" s="210" t="s">
        <v>154</v>
      </c>
    </row>
    <row r="210" spans="1:65" s="14" customFormat="1" ht="11.25">
      <c r="B210" s="211"/>
      <c r="C210" s="212"/>
      <c r="D210" s="194" t="s">
        <v>167</v>
      </c>
      <c r="E210" s="213" t="s">
        <v>19</v>
      </c>
      <c r="F210" s="214" t="s">
        <v>8</v>
      </c>
      <c r="G210" s="212"/>
      <c r="H210" s="215">
        <v>12</v>
      </c>
      <c r="I210" s="216"/>
      <c r="J210" s="212"/>
      <c r="K210" s="212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167</v>
      </c>
      <c r="AU210" s="221" t="s">
        <v>182</v>
      </c>
      <c r="AV210" s="14" t="s">
        <v>86</v>
      </c>
      <c r="AW210" s="14" t="s">
        <v>36</v>
      </c>
      <c r="AX210" s="14" t="s">
        <v>84</v>
      </c>
      <c r="AY210" s="221" t="s">
        <v>154</v>
      </c>
    </row>
    <row r="211" spans="1:65" s="2" customFormat="1" ht="37.9" customHeight="1">
      <c r="A211" s="37"/>
      <c r="B211" s="38"/>
      <c r="C211" s="181" t="s">
        <v>326</v>
      </c>
      <c r="D211" s="181" t="s">
        <v>156</v>
      </c>
      <c r="E211" s="182" t="s">
        <v>1891</v>
      </c>
      <c r="F211" s="183" t="s">
        <v>1892</v>
      </c>
      <c r="G211" s="184" t="s">
        <v>240</v>
      </c>
      <c r="H211" s="185">
        <v>4</v>
      </c>
      <c r="I211" s="186"/>
      <c r="J211" s="187">
        <f>ROUND(I211*H211,2)</f>
        <v>0</v>
      </c>
      <c r="K211" s="183" t="s">
        <v>160</v>
      </c>
      <c r="L211" s="42"/>
      <c r="M211" s="188" t="s">
        <v>19</v>
      </c>
      <c r="N211" s="189" t="s">
        <v>47</v>
      </c>
      <c r="O211" s="67"/>
      <c r="P211" s="190">
        <f>O211*H211</f>
        <v>0</v>
      </c>
      <c r="Q211" s="190">
        <v>0</v>
      </c>
      <c r="R211" s="190">
        <f>Q211*H211</f>
        <v>0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161</v>
      </c>
      <c r="AT211" s="192" t="s">
        <v>156</v>
      </c>
      <c r="AU211" s="192" t="s">
        <v>182</v>
      </c>
      <c r="AY211" s="20" t="s">
        <v>154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84</v>
      </c>
      <c r="BK211" s="193">
        <f>ROUND(I211*H211,2)</f>
        <v>0</v>
      </c>
      <c r="BL211" s="20" t="s">
        <v>161</v>
      </c>
      <c r="BM211" s="192" t="s">
        <v>1893</v>
      </c>
    </row>
    <row r="212" spans="1:65" s="2" customFormat="1" ht="29.25">
      <c r="A212" s="37"/>
      <c r="B212" s="38"/>
      <c r="C212" s="39"/>
      <c r="D212" s="194" t="s">
        <v>163</v>
      </c>
      <c r="E212" s="39"/>
      <c r="F212" s="195" t="s">
        <v>1894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163</v>
      </c>
      <c r="AU212" s="20" t="s">
        <v>182</v>
      </c>
    </row>
    <row r="213" spans="1:65" s="2" customFormat="1" ht="11.25">
      <c r="A213" s="37"/>
      <c r="B213" s="38"/>
      <c r="C213" s="39"/>
      <c r="D213" s="199" t="s">
        <v>165</v>
      </c>
      <c r="E213" s="39"/>
      <c r="F213" s="200" t="s">
        <v>1895</v>
      </c>
      <c r="G213" s="39"/>
      <c r="H213" s="39"/>
      <c r="I213" s="196"/>
      <c r="J213" s="39"/>
      <c r="K213" s="39"/>
      <c r="L213" s="42"/>
      <c r="M213" s="197"/>
      <c r="N213" s="198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20" t="s">
        <v>165</v>
      </c>
      <c r="AU213" s="20" t="s">
        <v>182</v>
      </c>
    </row>
    <row r="214" spans="1:65" s="13" customFormat="1" ht="33.75">
      <c r="B214" s="201"/>
      <c r="C214" s="202"/>
      <c r="D214" s="194" t="s">
        <v>167</v>
      </c>
      <c r="E214" s="203" t="s">
        <v>19</v>
      </c>
      <c r="F214" s="204" t="s">
        <v>1896</v>
      </c>
      <c r="G214" s="202"/>
      <c r="H214" s="203" t="s">
        <v>19</v>
      </c>
      <c r="I214" s="205"/>
      <c r="J214" s="202"/>
      <c r="K214" s="202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167</v>
      </c>
      <c r="AU214" s="210" t="s">
        <v>182</v>
      </c>
      <c r="AV214" s="13" t="s">
        <v>84</v>
      </c>
      <c r="AW214" s="13" t="s">
        <v>36</v>
      </c>
      <c r="AX214" s="13" t="s">
        <v>76</v>
      </c>
      <c r="AY214" s="210" t="s">
        <v>154</v>
      </c>
    </row>
    <row r="215" spans="1:65" s="14" customFormat="1" ht="11.25">
      <c r="B215" s="211"/>
      <c r="C215" s="212"/>
      <c r="D215" s="194" t="s">
        <v>167</v>
      </c>
      <c r="E215" s="213" t="s">
        <v>19</v>
      </c>
      <c r="F215" s="214" t="s">
        <v>161</v>
      </c>
      <c r="G215" s="212"/>
      <c r="H215" s="215">
        <v>4</v>
      </c>
      <c r="I215" s="216"/>
      <c r="J215" s="212"/>
      <c r="K215" s="212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167</v>
      </c>
      <c r="AU215" s="221" t="s">
        <v>182</v>
      </c>
      <c r="AV215" s="14" t="s">
        <v>86</v>
      </c>
      <c r="AW215" s="14" t="s">
        <v>36</v>
      </c>
      <c r="AX215" s="14" t="s">
        <v>84</v>
      </c>
      <c r="AY215" s="221" t="s">
        <v>154</v>
      </c>
    </row>
    <row r="216" spans="1:65" s="2" customFormat="1" ht="37.9" customHeight="1">
      <c r="A216" s="37"/>
      <c r="B216" s="38"/>
      <c r="C216" s="181" t="s">
        <v>336</v>
      </c>
      <c r="D216" s="181" t="s">
        <v>156</v>
      </c>
      <c r="E216" s="182" t="s">
        <v>1897</v>
      </c>
      <c r="F216" s="183" t="s">
        <v>1898</v>
      </c>
      <c r="G216" s="184" t="s">
        <v>218</v>
      </c>
      <c r="H216" s="185">
        <v>243.39</v>
      </c>
      <c r="I216" s="186"/>
      <c r="J216" s="187">
        <f>ROUND(I216*H216,2)</f>
        <v>0</v>
      </c>
      <c r="K216" s="183" t="s">
        <v>160</v>
      </c>
      <c r="L216" s="42"/>
      <c r="M216" s="188" t="s">
        <v>19</v>
      </c>
      <c r="N216" s="189" t="s">
        <v>47</v>
      </c>
      <c r="O216" s="67"/>
      <c r="P216" s="190">
        <f>O216*H216</f>
        <v>0</v>
      </c>
      <c r="Q216" s="190">
        <v>0</v>
      </c>
      <c r="R216" s="190">
        <f>Q216*H216</f>
        <v>0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161</v>
      </c>
      <c r="AT216" s="192" t="s">
        <v>156</v>
      </c>
      <c r="AU216" s="192" t="s">
        <v>182</v>
      </c>
      <c r="AY216" s="20" t="s">
        <v>154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20" t="s">
        <v>84</v>
      </c>
      <c r="BK216" s="193">
        <f>ROUND(I216*H216,2)</f>
        <v>0</v>
      </c>
      <c r="BL216" s="20" t="s">
        <v>161</v>
      </c>
      <c r="BM216" s="192" t="s">
        <v>1899</v>
      </c>
    </row>
    <row r="217" spans="1:65" s="2" customFormat="1" ht="39">
      <c r="A217" s="37"/>
      <c r="B217" s="38"/>
      <c r="C217" s="39"/>
      <c r="D217" s="194" t="s">
        <v>163</v>
      </c>
      <c r="E217" s="39"/>
      <c r="F217" s="195" t="s">
        <v>1900</v>
      </c>
      <c r="G217" s="39"/>
      <c r="H217" s="39"/>
      <c r="I217" s="196"/>
      <c r="J217" s="39"/>
      <c r="K217" s="39"/>
      <c r="L217" s="42"/>
      <c r="M217" s="197"/>
      <c r="N217" s="19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163</v>
      </c>
      <c r="AU217" s="20" t="s">
        <v>182</v>
      </c>
    </row>
    <row r="218" spans="1:65" s="2" customFormat="1" ht="11.25">
      <c r="A218" s="37"/>
      <c r="B218" s="38"/>
      <c r="C218" s="39"/>
      <c r="D218" s="199" t="s">
        <v>165</v>
      </c>
      <c r="E218" s="39"/>
      <c r="F218" s="200" t="s">
        <v>1901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165</v>
      </c>
      <c r="AU218" s="20" t="s">
        <v>182</v>
      </c>
    </row>
    <row r="219" spans="1:65" s="13" customFormat="1" ht="22.5">
      <c r="B219" s="201"/>
      <c r="C219" s="202"/>
      <c r="D219" s="194" t="s">
        <v>167</v>
      </c>
      <c r="E219" s="203" t="s">
        <v>19</v>
      </c>
      <c r="F219" s="204" t="s">
        <v>1902</v>
      </c>
      <c r="G219" s="202"/>
      <c r="H219" s="203" t="s">
        <v>19</v>
      </c>
      <c r="I219" s="205"/>
      <c r="J219" s="202"/>
      <c r="K219" s="202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167</v>
      </c>
      <c r="AU219" s="210" t="s">
        <v>182</v>
      </c>
      <c r="AV219" s="13" t="s">
        <v>84</v>
      </c>
      <c r="AW219" s="13" t="s">
        <v>36</v>
      </c>
      <c r="AX219" s="13" t="s">
        <v>76</v>
      </c>
      <c r="AY219" s="210" t="s">
        <v>154</v>
      </c>
    </row>
    <row r="220" spans="1:65" s="13" customFormat="1" ht="11.25">
      <c r="B220" s="201"/>
      <c r="C220" s="202"/>
      <c r="D220" s="194" t="s">
        <v>167</v>
      </c>
      <c r="E220" s="203" t="s">
        <v>19</v>
      </c>
      <c r="F220" s="204" t="s">
        <v>1903</v>
      </c>
      <c r="G220" s="202"/>
      <c r="H220" s="203" t="s">
        <v>19</v>
      </c>
      <c r="I220" s="205"/>
      <c r="J220" s="202"/>
      <c r="K220" s="202"/>
      <c r="L220" s="206"/>
      <c r="M220" s="207"/>
      <c r="N220" s="208"/>
      <c r="O220" s="208"/>
      <c r="P220" s="208"/>
      <c r="Q220" s="208"/>
      <c r="R220" s="208"/>
      <c r="S220" s="208"/>
      <c r="T220" s="209"/>
      <c r="AT220" s="210" t="s">
        <v>167</v>
      </c>
      <c r="AU220" s="210" t="s">
        <v>182</v>
      </c>
      <c r="AV220" s="13" t="s">
        <v>84</v>
      </c>
      <c r="AW220" s="13" t="s">
        <v>36</v>
      </c>
      <c r="AX220" s="13" t="s">
        <v>76</v>
      </c>
      <c r="AY220" s="210" t="s">
        <v>154</v>
      </c>
    </row>
    <row r="221" spans="1:65" s="14" customFormat="1" ht="11.25">
      <c r="B221" s="211"/>
      <c r="C221" s="212"/>
      <c r="D221" s="194" t="s">
        <v>167</v>
      </c>
      <c r="E221" s="213" t="s">
        <v>19</v>
      </c>
      <c r="F221" s="214" t="s">
        <v>1904</v>
      </c>
      <c r="G221" s="212"/>
      <c r="H221" s="215">
        <v>128.1</v>
      </c>
      <c r="I221" s="216"/>
      <c r="J221" s="212"/>
      <c r="K221" s="212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167</v>
      </c>
      <c r="AU221" s="221" t="s">
        <v>182</v>
      </c>
      <c r="AV221" s="14" t="s">
        <v>86</v>
      </c>
      <c r="AW221" s="14" t="s">
        <v>36</v>
      </c>
      <c r="AX221" s="14" t="s">
        <v>76</v>
      </c>
      <c r="AY221" s="221" t="s">
        <v>154</v>
      </c>
    </row>
    <row r="222" spans="1:65" s="14" customFormat="1" ht="22.5">
      <c r="B222" s="211"/>
      <c r="C222" s="212"/>
      <c r="D222" s="194" t="s">
        <v>167</v>
      </c>
      <c r="E222" s="213" t="s">
        <v>19</v>
      </c>
      <c r="F222" s="214" t="s">
        <v>1905</v>
      </c>
      <c r="G222" s="212"/>
      <c r="H222" s="215">
        <v>-6.4050000000000002</v>
      </c>
      <c r="I222" s="216"/>
      <c r="J222" s="212"/>
      <c r="K222" s="212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167</v>
      </c>
      <c r="AU222" s="221" t="s">
        <v>182</v>
      </c>
      <c r="AV222" s="14" t="s">
        <v>86</v>
      </c>
      <c r="AW222" s="14" t="s">
        <v>36</v>
      </c>
      <c r="AX222" s="14" t="s">
        <v>76</v>
      </c>
      <c r="AY222" s="221" t="s">
        <v>154</v>
      </c>
    </row>
    <row r="223" spans="1:65" s="16" customFormat="1" ht="11.25">
      <c r="B223" s="237"/>
      <c r="C223" s="238"/>
      <c r="D223" s="194" t="s">
        <v>167</v>
      </c>
      <c r="E223" s="239" t="s">
        <v>19</v>
      </c>
      <c r="F223" s="240" t="s">
        <v>361</v>
      </c>
      <c r="G223" s="238"/>
      <c r="H223" s="241">
        <v>121.69499999999999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AT223" s="247" t="s">
        <v>167</v>
      </c>
      <c r="AU223" s="247" t="s">
        <v>182</v>
      </c>
      <c r="AV223" s="16" t="s">
        <v>182</v>
      </c>
      <c r="AW223" s="16" t="s">
        <v>36</v>
      </c>
      <c r="AX223" s="16" t="s">
        <v>76</v>
      </c>
      <c r="AY223" s="247" t="s">
        <v>154</v>
      </c>
    </row>
    <row r="224" spans="1:65" s="13" customFormat="1" ht="22.5">
      <c r="B224" s="201"/>
      <c r="C224" s="202"/>
      <c r="D224" s="194" t="s">
        <v>167</v>
      </c>
      <c r="E224" s="203" t="s">
        <v>19</v>
      </c>
      <c r="F224" s="204" t="s">
        <v>1906</v>
      </c>
      <c r="G224" s="202"/>
      <c r="H224" s="203" t="s">
        <v>19</v>
      </c>
      <c r="I224" s="205"/>
      <c r="J224" s="202"/>
      <c r="K224" s="202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167</v>
      </c>
      <c r="AU224" s="210" t="s">
        <v>182</v>
      </c>
      <c r="AV224" s="13" t="s">
        <v>84</v>
      </c>
      <c r="AW224" s="13" t="s">
        <v>36</v>
      </c>
      <c r="AX224" s="13" t="s">
        <v>76</v>
      </c>
      <c r="AY224" s="210" t="s">
        <v>154</v>
      </c>
    </row>
    <row r="225" spans="1:65" s="14" customFormat="1" ht="22.5">
      <c r="B225" s="211"/>
      <c r="C225" s="212"/>
      <c r="D225" s="194" t="s">
        <v>167</v>
      </c>
      <c r="E225" s="213" t="s">
        <v>19</v>
      </c>
      <c r="F225" s="214" t="s">
        <v>1907</v>
      </c>
      <c r="G225" s="212"/>
      <c r="H225" s="215">
        <v>59.34</v>
      </c>
      <c r="I225" s="216"/>
      <c r="J225" s="212"/>
      <c r="K225" s="212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167</v>
      </c>
      <c r="AU225" s="221" t="s">
        <v>182</v>
      </c>
      <c r="AV225" s="14" t="s">
        <v>86</v>
      </c>
      <c r="AW225" s="14" t="s">
        <v>36</v>
      </c>
      <c r="AX225" s="14" t="s">
        <v>76</v>
      </c>
      <c r="AY225" s="221" t="s">
        <v>154</v>
      </c>
    </row>
    <row r="226" spans="1:65" s="14" customFormat="1" ht="22.5">
      <c r="B226" s="211"/>
      <c r="C226" s="212"/>
      <c r="D226" s="194" t="s">
        <v>167</v>
      </c>
      <c r="E226" s="213" t="s">
        <v>19</v>
      </c>
      <c r="F226" s="214" t="s">
        <v>1908</v>
      </c>
      <c r="G226" s="212"/>
      <c r="H226" s="215">
        <v>45.877000000000002</v>
      </c>
      <c r="I226" s="216"/>
      <c r="J226" s="212"/>
      <c r="K226" s="212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167</v>
      </c>
      <c r="AU226" s="221" t="s">
        <v>182</v>
      </c>
      <c r="AV226" s="14" t="s">
        <v>86</v>
      </c>
      <c r="AW226" s="14" t="s">
        <v>36</v>
      </c>
      <c r="AX226" s="14" t="s">
        <v>76</v>
      </c>
      <c r="AY226" s="221" t="s">
        <v>154</v>
      </c>
    </row>
    <row r="227" spans="1:65" s="16" customFormat="1" ht="11.25">
      <c r="B227" s="237"/>
      <c r="C227" s="238"/>
      <c r="D227" s="194" t="s">
        <v>167</v>
      </c>
      <c r="E227" s="239" t="s">
        <v>19</v>
      </c>
      <c r="F227" s="240" t="s">
        <v>361</v>
      </c>
      <c r="G227" s="238"/>
      <c r="H227" s="241">
        <v>105.217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AT227" s="247" t="s">
        <v>167</v>
      </c>
      <c r="AU227" s="247" t="s">
        <v>182</v>
      </c>
      <c r="AV227" s="16" t="s">
        <v>182</v>
      </c>
      <c r="AW227" s="16" t="s">
        <v>36</v>
      </c>
      <c r="AX227" s="16" t="s">
        <v>76</v>
      </c>
      <c r="AY227" s="247" t="s">
        <v>154</v>
      </c>
    </row>
    <row r="228" spans="1:65" s="14" customFormat="1" ht="33.75">
      <c r="B228" s="211"/>
      <c r="C228" s="212"/>
      <c r="D228" s="194" t="s">
        <v>167</v>
      </c>
      <c r="E228" s="213" t="s">
        <v>19</v>
      </c>
      <c r="F228" s="214" t="s">
        <v>1909</v>
      </c>
      <c r="G228" s="212"/>
      <c r="H228" s="215">
        <v>16.478000000000002</v>
      </c>
      <c r="I228" s="216"/>
      <c r="J228" s="212"/>
      <c r="K228" s="212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167</v>
      </c>
      <c r="AU228" s="221" t="s">
        <v>182</v>
      </c>
      <c r="AV228" s="14" t="s">
        <v>86</v>
      </c>
      <c r="AW228" s="14" t="s">
        <v>36</v>
      </c>
      <c r="AX228" s="14" t="s">
        <v>76</v>
      </c>
      <c r="AY228" s="221" t="s">
        <v>154</v>
      </c>
    </row>
    <row r="229" spans="1:65" s="15" customFormat="1" ht="11.25">
      <c r="B229" s="223"/>
      <c r="C229" s="224"/>
      <c r="D229" s="194" t="s">
        <v>167</v>
      </c>
      <c r="E229" s="225" t="s">
        <v>19</v>
      </c>
      <c r="F229" s="226" t="s">
        <v>194</v>
      </c>
      <c r="G229" s="224"/>
      <c r="H229" s="227">
        <v>243.39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AT229" s="233" t="s">
        <v>167</v>
      </c>
      <c r="AU229" s="233" t="s">
        <v>182</v>
      </c>
      <c r="AV229" s="15" t="s">
        <v>161</v>
      </c>
      <c r="AW229" s="15" t="s">
        <v>36</v>
      </c>
      <c r="AX229" s="15" t="s">
        <v>84</v>
      </c>
      <c r="AY229" s="233" t="s">
        <v>154</v>
      </c>
    </row>
    <row r="230" spans="1:65" s="2" customFormat="1" ht="37.9" customHeight="1">
      <c r="A230" s="37"/>
      <c r="B230" s="38"/>
      <c r="C230" s="181" t="s">
        <v>510</v>
      </c>
      <c r="D230" s="181" t="s">
        <v>156</v>
      </c>
      <c r="E230" s="182" t="s">
        <v>374</v>
      </c>
      <c r="F230" s="183" t="s">
        <v>375</v>
      </c>
      <c r="G230" s="184" t="s">
        <v>218</v>
      </c>
      <c r="H230" s="185">
        <v>26.009</v>
      </c>
      <c r="I230" s="186"/>
      <c r="J230" s="187">
        <f>ROUND(I230*H230,2)</f>
        <v>0</v>
      </c>
      <c r="K230" s="183" t="s">
        <v>160</v>
      </c>
      <c r="L230" s="42"/>
      <c r="M230" s="188" t="s">
        <v>19</v>
      </c>
      <c r="N230" s="189" t="s">
        <v>47</v>
      </c>
      <c r="O230" s="67"/>
      <c r="P230" s="190">
        <f>O230*H230</f>
        <v>0</v>
      </c>
      <c r="Q230" s="190">
        <v>0</v>
      </c>
      <c r="R230" s="190">
        <f>Q230*H230</f>
        <v>0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161</v>
      </c>
      <c r="AT230" s="192" t="s">
        <v>156</v>
      </c>
      <c r="AU230" s="192" t="s">
        <v>182</v>
      </c>
      <c r="AY230" s="20" t="s">
        <v>154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84</v>
      </c>
      <c r="BK230" s="193">
        <f>ROUND(I230*H230,2)</f>
        <v>0</v>
      </c>
      <c r="BL230" s="20" t="s">
        <v>161</v>
      </c>
      <c r="BM230" s="192" t="s">
        <v>1910</v>
      </c>
    </row>
    <row r="231" spans="1:65" s="2" customFormat="1" ht="39">
      <c r="A231" s="37"/>
      <c r="B231" s="38"/>
      <c r="C231" s="39"/>
      <c r="D231" s="194" t="s">
        <v>163</v>
      </c>
      <c r="E231" s="39"/>
      <c r="F231" s="195" t="s">
        <v>377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163</v>
      </c>
      <c r="AU231" s="20" t="s">
        <v>182</v>
      </c>
    </row>
    <row r="232" spans="1:65" s="2" customFormat="1" ht="11.25">
      <c r="A232" s="37"/>
      <c r="B232" s="38"/>
      <c r="C232" s="39"/>
      <c r="D232" s="199" t="s">
        <v>165</v>
      </c>
      <c r="E232" s="39"/>
      <c r="F232" s="200" t="s">
        <v>378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165</v>
      </c>
      <c r="AU232" s="20" t="s">
        <v>182</v>
      </c>
    </row>
    <row r="233" spans="1:65" s="13" customFormat="1" ht="11.25">
      <c r="B233" s="201"/>
      <c r="C233" s="202"/>
      <c r="D233" s="194" t="s">
        <v>167</v>
      </c>
      <c r="E233" s="203" t="s">
        <v>19</v>
      </c>
      <c r="F233" s="204" t="s">
        <v>379</v>
      </c>
      <c r="G233" s="202"/>
      <c r="H233" s="203" t="s">
        <v>19</v>
      </c>
      <c r="I233" s="205"/>
      <c r="J233" s="202"/>
      <c r="K233" s="202"/>
      <c r="L233" s="206"/>
      <c r="M233" s="207"/>
      <c r="N233" s="208"/>
      <c r="O233" s="208"/>
      <c r="P233" s="208"/>
      <c r="Q233" s="208"/>
      <c r="R233" s="208"/>
      <c r="S233" s="208"/>
      <c r="T233" s="209"/>
      <c r="AT233" s="210" t="s">
        <v>167</v>
      </c>
      <c r="AU233" s="210" t="s">
        <v>182</v>
      </c>
      <c r="AV233" s="13" t="s">
        <v>84</v>
      </c>
      <c r="AW233" s="13" t="s">
        <v>36</v>
      </c>
      <c r="AX233" s="13" t="s">
        <v>76</v>
      </c>
      <c r="AY233" s="210" t="s">
        <v>154</v>
      </c>
    </row>
    <row r="234" spans="1:65" s="13" customFormat="1" ht="11.25">
      <c r="B234" s="201"/>
      <c r="C234" s="202"/>
      <c r="D234" s="194" t="s">
        <v>167</v>
      </c>
      <c r="E234" s="203" t="s">
        <v>19</v>
      </c>
      <c r="F234" s="204" t="s">
        <v>1911</v>
      </c>
      <c r="G234" s="202"/>
      <c r="H234" s="203" t="s">
        <v>19</v>
      </c>
      <c r="I234" s="205"/>
      <c r="J234" s="202"/>
      <c r="K234" s="202"/>
      <c r="L234" s="206"/>
      <c r="M234" s="207"/>
      <c r="N234" s="208"/>
      <c r="O234" s="208"/>
      <c r="P234" s="208"/>
      <c r="Q234" s="208"/>
      <c r="R234" s="208"/>
      <c r="S234" s="208"/>
      <c r="T234" s="209"/>
      <c r="AT234" s="210" t="s">
        <v>167</v>
      </c>
      <c r="AU234" s="210" t="s">
        <v>182</v>
      </c>
      <c r="AV234" s="13" t="s">
        <v>84</v>
      </c>
      <c r="AW234" s="13" t="s">
        <v>36</v>
      </c>
      <c r="AX234" s="13" t="s">
        <v>76</v>
      </c>
      <c r="AY234" s="210" t="s">
        <v>154</v>
      </c>
    </row>
    <row r="235" spans="1:65" s="14" customFormat="1" ht="11.25">
      <c r="B235" s="211"/>
      <c r="C235" s="212"/>
      <c r="D235" s="194" t="s">
        <v>167</v>
      </c>
      <c r="E235" s="213" t="s">
        <v>19</v>
      </c>
      <c r="F235" s="214" t="s">
        <v>1912</v>
      </c>
      <c r="G235" s="212"/>
      <c r="H235" s="215">
        <v>6.4050000000000002</v>
      </c>
      <c r="I235" s="216"/>
      <c r="J235" s="212"/>
      <c r="K235" s="212"/>
      <c r="L235" s="217"/>
      <c r="M235" s="218"/>
      <c r="N235" s="219"/>
      <c r="O235" s="219"/>
      <c r="P235" s="219"/>
      <c r="Q235" s="219"/>
      <c r="R235" s="219"/>
      <c r="S235" s="219"/>
      <c r="T235" s="220"/>
      <c r="AT235" s="221" t="s">
        <v>167</v>
      </c>
      <c r="AU235" s="221" t="s">
        <v>182</v>
      </c>
      <c r="AV235" s="14" t="s">
        <v>86</v>
      </c>
      <c r="AW235" s="14" t="s">
        <v>36</v>
      </c>
      <c r="AX235" s="14" t="s">
        <v>76</v>
      </c>
      <c r="AY235" s="221" t="s">
        <v>154</v>
      </c>
    </row>
    <row r="236" spans="1:65" s="13" customFormat="1" ht="22.5">
      <c r="B236" s="201"/>
      <c r="C236" s="202"/>
      <c r="D236" s="194" t="s">
        <v>167</v>
      </c>
      <c r="E236" s="203" t="s">
        <v>19</v>
      </c>
      <c r="F236" s="204" t="s">
        <v>1913</v>
      </c>
      <c r="G236" s="202"/>
      <c r="H236" s="203" t="s">
        <v>19</v>
      </c>
      <c r="I236" s="205"/>
      <c r="J236" s="202"/>
      <c r="K236" s="202"/>
      <c r="L236" s="206"/>
      <c r="M236" s="207"/>
      <c r="N236" s="208"/>
      <c r="O236" s="208"/>
      <c r="P236" s="208"/>
      <c r="Q236" s="208"/>
      <c r="R236" s="208"/>
      <c r="S236" s="208"/>
      <c r="T236" s="209"/>
      <c r="AT236" s="210" t="s">
        <v>167</v>
      </c>
      <c r="AU236" s="210" t="s">
        <v>182</v>
      </c>
      <c r="AV236" s="13" t="s">
        <v>84</v>
      </c>
      <c r="AW236" s="13" t="s">
        <v>36</v>
      </c>
      <c r="AX236" s="13" t="s">
        <v>76</v>
      </c>
      <c r="AY236" s="210" t="s">
        <v>154</v>
      </c>
    </row>
    <row r="237" spans="1:65" s="14" customFormat="1" ht="11.25">
      <c r="B237" s="211"/>
      <c r="C237" s="212"/>
      <c r="D237" s="194" t="s">
        <v>167</v>
      </c>
      <c r="E237" s="213" t="s">
        <v>19</v>
      </c>
      <c r="F237" s="214" t="s">
        <v>1914</v>
      </c>
      <c r="G237" s="212"/>
      <c r="H237" s="215">
        <v>19.603999999999999</v>
      </c>
      <c r="I237" s="216"/>
      <c r="J237" s="212"/>
      <c r="K237" s="212"/>
      <c r="L237" s="217"/>
      <c r="M237" s="218"/>
      <c r="N237" s="219"/>
      <c r="O237" s="219"/>
      <c r="P237" s="219"/>
      <c r="Q237" s="219"/>
      <c r="R237" s="219"/>
      <c r="S237" s="219"/>
      <c r="T237" s="220"/>
      <c r="AT237" s="221" t="s">
        <v>167</v>
      </c>
      <c r="AU237" s="221" t="s">
        <v>182</v>
      </c>
      <c r="AV237" s="14" t="s">
        <v>86</v>
      </c>
      <c r="AW237" s="14" t="s">
        <v>36</v>
      </c>
      <c r="AX237" s="14" t="s">
        <v>76</v>
      </c>
      <c r="AY237" s="221" t="s">
        <v>154</v>
      </c>
    </row>
    <row r="238" spans="1:65" s="15" customFormat="1" ht="11.25">
      <c r="B238" s="223"/>
      <c r="C238" s="224"/>
      <c r="D238" s="194" t="s">
        <v>167</v>
      </c>
      <c r="E238" s="225" t="s">
        <v>19</v>
      </c>
      <c r="F238" s="226" t="s">
        <v>194</v>
      </c>
      <c r="G238" s="224"/>
      <c r="H238" s="227">
        <v>26.009</v>
      </c>
      <c r="I238" s="228"/>
      <c r="J238" s="224"/>
      <c r="K238" s="224"/>
      <c r="L238" s="229"/>
      <c r="M238" s="230"/>
      <c r="N238" s="231"/>
      <c r="O238" s="231"/>
      <c r="P238" s="231"/>
      <c r="Q238" s="231"/>
      <c r="R238" s="231"/>
      <c r="S238" s="231"/>
      <c r="T238" s="232"/>
      <c r="AT238" s="233" t="s">
        <v>167</v>
      </c>
      <c r="AU238" s="233" t="s">
        <v>182</v>
      </c>
      <c r="AV238" s="15" t="s">
        <v>161</v>
      </c>
      <c r="AW238" s="15" t="s">
        <v>36</v>
      </c>
      <c r="AX238" s="15" t="s">
        <v>84</v>
      </c>
      <c r="AY238" s="233" t="s">
        <v>154</v>
      </c>
    </row>
    <row r="239" spans="1:65" s="2" customFormat="1" ht="37.9" customHeight="1">
      <c r="A239" s="37"/>
      <c r="B239" s="38"/>
      <c r="C239" s="181" t="s">
        <v>7</v>
      </c>
      <c r="D239" s="181" t="s">
        <v>156</v>
      </c>
      <c r="E239" s="182" t="s">
        <v>382</v>
      </c>
      <c r="F239" s="183" t="s">
        <v>383</v>
      </c>
      <c r="G239" s="184" t="s">
        <v>218</v>
      </c>
      <c r="H239" s="185">
        <v>260.08999999999997</v>
      </c>
      <c r="I239" s="186"/>
      <c r="J239" s="187">
        <f>ROUND(I239*H239,2)</f>
        <v>0</v>
      </c>
      <c r="K239" s="183" t="s">
        <v>160</v>
      </c>
      <c r="L239" s="42"/>
      <c r="M239" s="188" t="s">
        <v>19</v>
      </c>
      <c r="N239" s="189" t="s">
        <v>47</v>
      </c>
      <c r="O239" s="67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2" t="s">
        <v>161</v>
      </c>
      <c r="AT239" s="192" t="s">
        <v>156</v>
      </c>
      <c r="AU239" s="192" t="s">
        <v>182</v>
      </c>
      <c r="AY239" s="20" t="s">
        <v>154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20" t="s">
        <v>84</v>
      </c>
      <c r="BK239" s="193">
        <f>ROUND(I239*H239,2)</f>
        <v>0</v>
      </c>
      <c r="BL239" s="20" t="s">
        <v>161</v>
      </c>
      <c r="BM239" s="192" t="s">
        <v>1915</v>
      </c>
    </row>
    <row r="240" spans="1:65" s="2" customFormat="1" ht="48.75">
      <c r="A240" s="37"/>
      <c r="B240" s="38"/>
      <c r="C240" s="39"/>
      <c r="D240" s="194" t="s">
        <v>163</v>
      </c>
      <c r="E240" s="39"/>
      <c r="F240" s="195" t="s">
        <v>385</v>
      </c>
      <c r="G240" s="39"/>
      <c r="H240" s="39"/>
      <c r="I240" s="196"/>
      <c r="J240" s="39"/>
      <c r="K240" s="39"/>
      <c r="L240" s="42"/>
      <c r="M240" s="197"/>
      <c r="N240" s="198"/>
      <c r="O240" s="67"/>
      <c r="P240" s="67"/>
      <c r="Q240" s="67"/>
      <c r="R240" s="67"/>
      <c r="S240" s="67"/>
      <c r="T240" s="68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20" t="s">
        <v>163</v>
      </c>
      <c r="AU240" s="20" t="s">
        <v>182</v>
      </c>
    </row>
    <row r="241" spans="1:65" s="2" customFormat="1" ht="11.25">
      <c r="A241" s="37"/>
      <c r="B241" s="38"/>
      <c r="C241" s="39"/>
      <c r="D241" s="199" t="s">
        <v>165</v>
      </c>
      <c r="E241" s="39"/>
      <c r="F241" s="200" t="s">
        <v>386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165</v>
      </c>
      <c r="AU241" s="20" t="s">
        <v>182</v>
      </c>
    </row>
    <row r="242" spans="1:65" s="13" customFormat="1" ht="22.5">
      <c r="B242" s="201"/>
      <c r="C242" s="202"/>
      <c r="D242" s="194" t="s">
        <v>167</v>
      </c>
      <c r="E242" s="203" t="s">
        <v>19</v>
      </c>
      <c r="F242" s="204" t="s">
        <v>388</v>
      </c>
      <c r="G242" s="202"/>
      <c r="H242" s="203" t="s">
        <v>19</v>
      </c>
      <c r="I242" s="205"/>
      <c r="J242" s="202"/>
      <c r="K242" s="202"/>
      <c r="L242" s="206"/>
      <c r="M242" s="207"/>
      <c r="N242" s="208"/>
      <c r="O242" s="208"/>
      <c r="P242" s="208"/>
      <c r="Q242" s="208"/>
      <c r="R242" s="208"/>
      <c r="S242" s="208"/>
      <c r="T242" s="209"/>
      <c r="AT242" s="210" t="s">
        <v>167</v>
      </c>
      <c r="AU242" s="210" t="s">
        <v>182</v>
      </c>
      <c r="AV242" s="13" t="s">
        <v>84</v>
      </c>
      <c r="AW242" s="13" t="s">
        <v>36</v>
      </c>
      <c r="AX242" s="13" t="s">
        <v>76</v>
      </c>
      <c r="AY242" s="210" t="s">
        <v>154</v>
      </c>
    </row>
    <row r="243" spans="1:65" s="13" customFormat="1" ht="11.25">
      <c r="B243" s="201"/>
      <c r="C243" s="202"/>
      <c r="D243" s="194" t="s">
        <v>167</v>
      </c>
      <c r="E243" s="203" t="s">
        <v>19</v>
      </c>
      <c r="F243" s="204" t="s">
        <v>389</v>
      </c>
      <c r="G243" s="202"/>
      <c r="H243" s="203" t="s">
        <v>19</v>
      </c>
      <c r="I243" s="205"/>
      <c r="J243" s="202"/>
      <c r="K243" s="202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167</v>
      </c>
      <c r="AU243" s="210" t="s">
        <v>182</v>
      </c>
      <c r="AV243" s="13" t="s">
        <v>84</v>
      </c>
      <c r="AW243" s="13" t="s">
        <v>36</v>
      </c>
      <c r="AX243" s="13" t="s">
        <v>76</v>
      </c>
      <c r="AY243" s="210" t="s">
        <v>154</v>
      </c>
    </row>
    <row r="244" spans="1:65" s="14" customFormat="1" ht="11.25">
      <c r="B244" s="211"/>
      <c r="C244" s="212"/>
      <c r="D244" s="194" t="s">
        <v>167</v>
      </c>
      <c r="E244" s="213" t="s">
        <v>19</v>
      </c>
      <c r="F244" s="214" t="s">
        <v>1916</v>
      </c>
      <c r="G244" s="212"/>
      <c r="H244" s="215">
        <v>260.08999999999997</v>
      </c>
      <c r="I244" s="216"/>
      <c r="J244" s="212"/>
      <c r="K244" s="212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167</v>
      </c>
      <c r="AU244" s="221" t="s">
        <v>182</v>
      </c>
      <c r="AV244" s="14" t="s">
        <v>86</v>
      </c>
      <c r="AW244" s="14" t="s">
        <v>36</v>
      </c>
      <c r="AX244" s="14" t="s">
        <v>84</v>
      </c>
      <c r="AY244" s="221" t="s">
        <v>154</v>
      </c>
    </row>
    <row r="245" spans="1:65" s="2" customFormat="1" ht="24.2" customHeight="1">
      <c r="A245" s="37"/>
      <c r="B245" s="38"/>
      <c r="C245" s="181" t="s">
        <v>520</v>
      </c>
      <c r="D245" s="181" t="s">
        <v>156</v>
      </c>
      <c r="E245" s="182" t="s">
        <v>391</v>
      </c>
      <c r="F245" s="183" t="s">
        <v>392</v>
      </c>
      <c r="G245" s="184" t="s">
        <v>218</v>
      </c>
      <c r="H245" s="185">
        <v>147.70400000000001</v>
      </c>
      <c r="I245" s="186"/>
      <c r="J245" s="187">
        <f>ROUND(I245*H245,2)</f>
        <v>0</v>
      </c>
      <c r="K245" s="183" t="s">
        <v>160</v>
      </c>
      <c r="L245" s="42"/>
      <c r="M245" s="188" t="s">
        <v>19</v>
      </c>
      <c r="N245" s="189" t="s">
        <v>47</v>
      </c>
      <c r="O245" s="67"/>
      <c r="P245" s="190">
        <f>O245*H245</f>
        <v>0</v>
      </c>
      <c r="Q245" s="190">
        <v>0</v>
      </c>
      <c r="R245" s="190">
        <f>Q245*H245</f>
        <v>0</v>
      </c>
      <c r="S245" s="190">
        <v>0</v>
      </c>
      <c r="T245" s="19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92" t="s">
        <v>161</v>
      </c>
      <c r="AT245" s="192" t="s">
        <v>156</v>
      </c>
      <c r="AU245" s="192" t="s">
        <v>182</v>
      </c>
      <c r="AY245" s="20" t="s">
        <v>154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20" t="s">
        <v>84</v>
      </c>
      <c r="BK245" s="193">
        <f>ROUND(I245*H245,2)</f>
        <v>0</v>
      </c>
      <c r="BL245" s="20" t="s">
        <v>161</v>
      </c>
      <c r="BM245" s="192" t="s">
        <v>1917</v>
      </c>
    </row>
    <row r="246" spans="1:65" s="2" customFormat="1" ht="29.25">
      <c r="A246" s="37"/>
      <c r="B246" s="38"/>
      <c r="C246" s="39"/>
      <c r="D246" s="194" t="s">
        <v>163</v>
      </c>
      <c r="E246" s="39"/>
      <c r="F246" s="195" t="s">
        <v>394</v>
      </c>
      <c r="G246" s="39"/>
      <c r="H246" s="39"/>
      <c r="I246" s="196"/>
      <c r="J246" s="39"/>
      <c r="K246" s="39"/>
      <c r="L246" s="42"/>
      <c r="M246" s="197"/>
      <c r="N246" s="198"/>
      <c r="O246" s="67"/>
      <c r="P246" s="67"/>
      <c r="Q246" s="67"/>
      <c r="R246" s="67"/>
      <c r="S246" s="67"/>
      <c r="T246" s="68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20" t="s">
        <v>163</v>
      </c>
      <c r="AU246" s="20" t="s">
        <v>182</v>
      </c>
    </row>
    <row r="247" spans="1:65" s="2" customFormat="1" ht="11.25">
      <c r="A247" s="37"/>
      <c r="B247" s="38"/>
      <c r="C247" s="39"/>
      <c r="D247" s="199" t="s">
        <v>165</v>
      </c>
      <c r="E247" s="39"/>
      <c r="F247" s="200" t="s">
        <v>395</v>
      </c>
      <c r="G247" s="39"/>
      <c r="H247" s="39"/>
      <c r="I247" s="196"/>
      <c r="J247" s="39"/>
      <c r="K247" s="39"/>
      <c r="L247" s="42"/>
      <c r="M247" s="197"/>
      <c r="N247" s="198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165</v>
      </c>
      <c r="AU247" s="20" t="s">
        <v>182</v>
      </c>
    </row>
    <row r="248" spans="1:65" s="13" customFormat="1" ht="22.5">
      <c r="B248" s="201"/>
      <c r="C248" s="202"/>
      <c r="D248" s="194" t="s">
        <v>167</v>
      </c>
      <c r="E248" s="203" t="s">
        <v>19</v>
      </c>
      <c r="F248" s="204" t="s">
        <v>1918</v>
      </c>
      <c r="G248" s="202"/>
      <c r="H248" s="203" t="s">
        <v>19</v>
      </c>
      <c r="I248" s="205"/>
      <c r="J248" s="202"/>
      <c r="K248" s="202"/>
      <c r="L248" s="206"/>
      <c r="M248" s="207"/>
      <c r="N248" s="208"/>
      <c r="O248" s="208"/>
      <c r="P248" s="208"/>
      <c r="Q248" s="208"/>
      <c r="R248" s="208"/>
      <c r="S248" s="208"/>
      <c r="T248" s="209"/>
      <c r="AT248" s="210" t="s">
        <v>167</v>
      </c>
      <c r="AU248" s="210" t="s">
        <v>182</v>
      </c>
      <c r="AV248" s="13" t="s">
        <v>84</v>
      </c>
      <c r="AW248" s="13" t="s">
        <v>36</v>
      </c>
      <c r="AX248" s="13" t="s">
        <v>76</v>
      </c>
      <c r="AY248" s="210" t="s">
        <v>154</v>
      </c>
    </row>
    <row r="249" spans="1:65" s="14" customFormat="1" ht="11.25">
      <c r="B249" s="211"/>
      <c r="C249" s="212"/>
      <c r="D249" s="194" t="s">
        <v>167</v>
      </c>
      <c r="E249" s="213" t="s">
        <v>19</v>
      </c>
      <c r="F249" s="214" t="s">
        <v>1919</v>
      </c>
      <c r="G249" s="212"/>
      <c r="H249" s="215">
        <v>26.009</v>
      </c>
      <c r="I249" s="216"/>
      <c r="J249" s="212"/>
      <c r="K249" s="212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167</v>
      </c>
      <c r="AU249" s="221" t="s">
        <v>182</v>
      </c>
      <c r="AV249" s="14" t="s">
        <v>86</v>
      </c>
      <c r="AW249" s="14" t="s">
        <v>36</v>
      </c>
      <c r="AX249" s="14" t="s">
        <v>76</v>
      </c>
      <c r="AY249" s="221" t="s">
        <v>154</v>
      </c>
    </row>
    <row r="250" spans="1:65" s="13" customFormat="1" ht="33.75">
      <c r="B250" s="201"/>
      <c r="C250" s="202"/>
      <c r="D250" s="194" t="s">
        <v>167</v>
      </c>
      <c r="E250" s="203" t="s">
        <v>19</v>
      </c>
      <c r="F250" s="204" t="s">
        <v>1920</v>
      </c>
      <c r="G250" s="202"/>
      <c r="H250" s="203" t="s">
        <v>19</v>
      </c>
      <c r="I250" s="205"/>
      <c r="J250" s="202"/>
      <c r="K250" s="202"/>
      <c r="L250" s="206"/>
      <c r="M250" s="207"/>
      <c r="N250" s="208"/>
      <c r="O250" s="208"/>
      <c r="P250" s="208"/>
      <c r="Q250" s="208"/>
      <c r="R250" s="208"/>
      <c r="S250" s="208"/>
      <c r="T250" s="209"/>
      <c r="AT250" s="210" t="s">
        <v>167</v>
      </c>
      <c r="AU250" s="210" t="s">
        <v>182</v>
      </c>
      <c r="AV250" s="13" t="s">
        <v>84</v>
      </c>
      <c r="AW250" s="13" t="s">
        <v>36</v>
      </c>
      <c r="AX250" s="13" t="s">
        <v>76</v>
      </c>
      <c r="AY250" s="210" t="s">
        <v>154</v>
      </c>
    </row>
    <row r="251" spans="1:65" s="14" customFormat="1" ht="11.25">
      <c r="B251" s="211"/>
      <c r="C251" s="212"/>
      <c r="D251" s="194" t="s">
        <v>167</v>
      </c>
      <c r="E251" s="213" t="s">
        <v>19</v>
      </c>
      <c r="F251" s="214" t="s">
        <v>1921</v>
      </c>
      <c r="G251" s="212"/>
      <c r="H251" s="215">
        <v>121.69499999999999</v>
      </c>
      <c r="I251" s="216"/>
      <c r="J251" s="212"/>
      <c r="K251" s="212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167</v>
      </c>
      <c r="AU251" s="221" t="s">
        <v>182</v>
      </c>
      <c r="AV251" s="14" t="s">
        <v>86</v>
      </c>
      <c r="AW251" s="14" t="s">
        <v>36</v>
      </c>
      <c r="AX251" s="14" t="s">
        <v>76</v>
      </c>
      <c r="AY251" s="221" t="s">
        <v>154</v>
      </c>
    </row>
    <row r="252" spans="1:65" s="15" customFormat="1" ht="11.25">
      <c r="B252" s="223"/>
      <c r="C252" s="224"/>
      <c r="D252" s="194" t="s">
        <v>167</v>
      </c>
      <c r="E252" s="225" t="s">
        <v>19</v>
      </c>
      <c r="F252" s="226" t="s">
        <v>194</v>
      </c>
      <c r="G252" s="224"/>
      <c r="H252" s="227">
        <v>147.70400000000001</v>
      </c>
      <c r="I252" s="228"/>
      <c r="J252" s="224"/>
      <c r="K252" s="224"/>
      <c r="L252" s="229"/>
      <c r="M252" s="230"/>
      <c r="N252" s="231"/>
      <c r="O252" s="231"/>
      <c r="P252" s="231"/>
      <c r="Q252" s="231"/>
      <c r="R252" s="231"/>
      <c r="S252" s="231"/>
      <c r="T252" s="232"/>
      <c r="AT252" s="233" t="s">
        <v>167</v>
      </c>
      <c r="AU252" s="233" t="s">
        <v>182</v>
      </c>
      <c r="AV252" s="15" t="s">
        <v>161</v>
      </c>
      <c r="AW252" s="15" t="s">
        <v>36</v>
      </c>
      <c r="AX252" s="15" t="s">
        <v>84</v>
      </c>
      <c r="AY252" s="233" t="s">
        <v>154</v>
      </c>
    </row>
    <row r="253" spans="1:65" s="2" customFormat="1" ht="33" customHeight="1">
      <c r="A253" s="37"/>
      <c r="B253" s="38"/>
      <c r="C253" s="181" t="s">
        <v>523</v>
      </c>
      <c r="D253" s="181" t="s">
        <v>156</v>
      </c>
      <c r="E253" s="182" t="s">
        <v>398</v>
      </c>
      <c r="F253" s="183" t="s">
        <v>399</v>
      </c>
      <c r="G253" s="184" t="s">
        <v>263</v>
      </c>
      <c r="H253" s="185">
        <v>44.216000000000001</v>
      </c>
      <c r="I253" s="186"/>
      <c r="J253" s="187">
        <f>ROUND(I253*H253,2)</f>
        <v>0</v>
      </c>
      <c r="K253" s="183" t="s">
        <v>160</v>
      </c>
      <c r="L253" s="42"/>
      <c r="M253" s="188" t="s">
        <v>19</v>
      </c>
      <c r="N253" s="189" t="s">
        <v>47</v>
      </c>
      <c r="O253" s="67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161</v>
      </c>
      <c r="AT253" s="192" t="s">
        <v>156</v>
      </c>
      <c r="AU253" s="192" t="s">
        <v>182</v>
      </c>
      <c r="AY253" s="20" t="s">
        <v>154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0" t="s">
        <v>84</v>
      </c>
      <c r="BK253" s="193">
        <f>ROUND(I253*H253,2)</f>
        <v>0</v>
      </c>
      <c r="BL253" s="20" t="s">
        <v>161</v>
      </c>
      <c r="BM253" s="192" t="s">
        <v>1922</v>
      </c>
    </row>
    <row r="254" spans="1:65" s="2" customFormat="1" ht="29.25">
      <c r="A254" s="37"/>
      <c r="B254" s="38"/>
      <c r="C254" s="39"/>
      <c r="D254" s="194" t="s">
        <v>163</v>
      </c>
      <c r="E254" s="39"/>
      <c r="F254" s="195" t="s">
        <v>320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163</v>
      </c>
      <c r="AU254" s="20" t="s">
        <v>182</v>
      </c>
    </row>
    <row r="255" spans="1:65" s="2" customFormat="1" ht="11.25">
      <c r="A255" s="37"/>
      <c r="B255" s="38"/>
      <c r="C255" s="39"/>
      <c r="D255" s="199" t="s">
        <v>165</v>
      </c>
      <c r="E255" s="39"/>
      <c r="F255" s="200" t="s">
        <v>401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165</v>
      </c>
      <c r="AU255" s="20" t="s">
        <v>182</v>
      </c>
    </row>
    <row r="256" spans="1:65" s="13" customFormat="1" ht="11.25">
      <c r="B256" s="201"/>
      <c r="C256" s="202"/>
      <c r="D256" s="194" t="s">
        <v>167</v>
      </c>
      <c r="E256" s="203" t="s">
        <v>19</v>
      </c>
      <c r="F256" s="204" t="s">
        <v>403</v>
      </c>
      <c r="G256" s="202"/>
      <c r="H256" s="203" t="s">
        <v>19</v>
      </c>
      <c r="I256" s="205"/>
      <c r="J256" s="202"/>
      <c r="K256" s="202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167</v>
      </c>
      <c r="AU256" s="210" t="s">
        <v>182</v>
      </c>
      <c r="AV256" s="13" t="s">
        <v>84</v>
      </c>
      <c r="AW256" s="13" t="s">
        <v>36</v>
      </c>
      <c r="AX256" s="13" t="s">
        <v>76</v>
      </c>
      <c r="AY256" s="210" t="s">
        <v>154</v>
      </c>
    </row>
    <row r="257" spans="1:65" s="13" customFormat="1" ht="22.5">
      <c r="B257" s="201"/>
      <c r="C257" s="202"/>
      <c r="D257" s="194" t="s">
        <v>167</v>
      </c>
      <c r="E257" s="203" t="s">
        <v>19</v>
      </c>
      <c r="F257" s="204" t="s">
        <v>1923</v>
      </c>
      <c r="G257" s="202"/>
      <c r="H257" s="203" t="s">
        <v>19</v>
      </c>
      <c r="I257" s="205"/>
      <c r="J257" s="202"/>
      <c r="K257" s="202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167</v>
      </c>
      <c r="AU257" s="210" t="s">
        <v>182</v>
      </c>
      <c r="AV257" s="13" t="s">
        <v>84</v>
      </c>
      <c r="AW257" s="13" t="s">
        <v>36</v>
      </c>
      <c r="AX257" s="13" t="s">
        <v>76</v>
      </c>
      <c r="AY257" s="210" t="s">
        <v>154</v>
      </c>
    </row>
    <row r="258" spans="1:65" s="14" customFormat="1" ht="11.25">
      <c r="B258" s="211"/>
      <c r="C258" s="212"/>
      <c r="D258" s="194" t="s">
        <v>167</v>
      </c>
      <c r="E258" s="213" t="s">
        <v>19</v>
      </c>
      <c r="F258" s="214" t="s">
        <v>1924</v>
      </c>
      <c r="G258" s="212"/>
      <c r="H258" s="215">
        <v>10.888999999999999</v>
      </c>
      <c r="I258" s="216"/>
      <c r="J258" s="212"/>
      <c r="K258" s="212"/>
      <c r="L258" s="217"/>
      <c r="M258" s="218"/>
      <c r="N258" s="219"/>
      <c r="O258" s="219"/>
      <c r="P258" s="219"/>
      <c r="Q258" s="219"/>
      <c r="R258" s="219"/>
      <c r="S258" s="219"/>
      <c r="T258" s="220"/>
      <c r="AT258" s="221" t="s">
        <v>167</v>
      </c>
      <c r="AU258" s="221" t="s">
        <v>182</v>
      </c>
      <c r="AV258" s="14" t="s">
        <v>86</v>
      </c>
      <c r="AW258" s="14" t="s">
        <v>36</v>
      </c>
      <c r="AX258" s="14" t="s">
        <v>76</v>
      </c>
      <c r="AY258" s="221" t="s">
        <v>154</v>
      </c>
    </row>
    <row r="259" spans="1:65" s="13" customFormat="1" ht="22.5">
      <c r="B259" s="201"/>
      <c r="C259" s="202"/>
      <c r="D259" s="194" t="s">
        <v>167</v>
      </c>
      <c r="E259" s="203" t="s">
        <v>19</v>
      </c>
      <c r="F259" s="204" t="s">
        <v>1913</v>
      </c>
      <c r="G259" s="202"/>
      <c r="H259" s="203" t="s">
        <v>19</v>
      </c>
      <c r="I259" s="205"/>
      <c r="J259" s="202"/>
      <c r="K259" s="202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167</v>
      </c>
      <c r="AU259" s="210" t="s">
        <v>182</v>
      </c>
      <c r="AV259" s="13" t="s">
        <v>84</v>
      </c>
      <c r="AW259" s="13" t="s">
        <v>36</v>
      </c>
      <c r="AX259" s="13" t="s">
        <v>76</v>
      </c>
      <c r="AY259" s="210" t="s">
        <v>154</v>
      </c>
    </row>
    <row r="260" spans="1:65" s="14" customFormat="1" ht="11.25">
      <c r="B260" s="211"/>
      <c r="C260" s="212"/>
      <c r="D260" s="194" t="s">
        <v>167</v>
      </c>
      <c r="E260" s="213" t="s">
        <v>19</v>
      </c>
      <c r="F260" s="214" t="s">
        <v>1925</v>
      </c>
      <c r="G260" s="212"/>
      <c r="H260" s="215">
        <v>33.326999999999998</v>
      </c>
      <c r="I260" s="216"/>
      <c r="J260" s="212"/>
      <c r="K260" s="212"/>
      <c r="L260" s="217"/>
      <c r="M260" s="218"/>
      <c r="N260" s="219"/>
      <c r="O260" s="219"/>
      <c r="P260" s="219"/>
      <c r="Q260" s="219"/>
      <c r="R260" s="219"/>
      <c r="S260" s="219"/>
      <c r="T260" s="220"/>
      <c r="AT260" s="221" t="s">
        <v>167</v>
      </c>
      <c r="AU260" s="221" t="s">
        <v>182</v>
      </c>
      <c r="AV260" s="14" t="s">
        <v>86</v>
      </c>
      <c r="AW260" s="14" t="s">
        <v>36</v>
      </c>
      <c r="AX260" s="14" t="s">
        <v>76</v>
      </c>
      <c r="AY260" s="221" t="s">
        <v>154</v>
      </c>
    </row>
    <row r="261" spans="1:65" s="15" customFormat="1" ht="11.25">
      <c r="B261" s="223"/>
      <c r="C261" s="224"/>
      <c r="D261" s="194" t="s">
        <v>167</v>
      </c>
      <c r="E261" s="225" t="s">
        <v>19</v>
      </c>
      <c r="F261" s="226" t="s">
        <v>194</v>
      </c>
      <c r="G261" s="224"/>
      <c r="H261" s="227">
        <v>44.216000000000001</v>
      </c>
      <c r="I261" s="228"/>
      <c r="J261" s="224"/>
      <c r="K261" s="224"/>
      <c r="L261" s="229"/>
      <c r="M261" s="230"/>
      <c r="N261" s="231"/>
      <c r="O261" s="231"/>
      <c r="P261" s="231"/>
      <c r="Q261" s="231"/>
      <c r="R261" s="231"/>
      <c r="S261" s="231"/>
      <c r="T261" s="232"/>
      <c r="AT261" s="233" t="s">
        <v>167</v>
      </c>
      <c r="AU261" s="233" t="s">
        <v>182</v>
      </c>
      <c r="AV261" s="15" t="s">
        <v>161</v>
      </c>
      <c r="AW261" s="15" t="s">
        <v>36</v>
      </c>
      <c r="AX261" s="15" t="s">
        <v>84</v>
      </c>
      <c r="AY261" s="233" t="s">
        <v>154</v>
      </c>
    </row>
    <row r="262" spans="1:65" s="2" customFormat="1" ht="16.5" customHeight="1">
      <c r="A262" s="37"/>
      <c r="B262" s="38"/>
      <c r="C262" s="181" t="s">
        <v>526</v>
      </c>
      <c r="D262" s="181" t="s">
        <v>156</v>
      </c>
      <c r="E262" s="182" t="s">
        <v>405</v>
      </c>
      <c r="F262" s="183" t="s">
        <v>406</v>
      </c>
      <c r="G262" s="184" t="s">
        <v>218</v>
      </c>
      <c r="H262" s="185">
        <v>147.70400000000001</v>
      </c>
      <c r="I262" s="186"/>
      <c r="J262" s="187">
        <f>ROUND(I262*H262,2)</f>
        <v>0</v>
      </c>
      <c r="K262" s="183" t="s">
        <v>160</v>
      </c>
      <c r="L262" s="42"/>
      <c r="M262" s="188" t="s">
        <v>19</v>
      </c>
      <c r="N262" s="189" t="s">
        <v>47</v>
      </c>
      <c r="O262" s="67"/>
      <c r="P262" s="190">
        <f>O262*H262</f>
        <v>0</v>
      </c>
      <c r="Q262" s="190">
        <v>0</v>
      </c>
      <c r="R262" s="190">
        <f>Q262*H262</f>
        <v>0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161</v>
      </c>
      <c r="AT262" s="192" t="s">
        <v>156</v>
      </c>
      <c r="AU262" s="192" t="s">
        <v>182</v>
      </c>
      <c r="AY262" s="20" t="s">
        <v>154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20" t="s">
        <v>84</v>
      </c>
      <c r="BK262" s="193">
        <f>ROUND(I262*H262,2)</f>
        <v>0</v>
      </c>
      <c r="BL262" s="20" t="s">
        <v>161</v>
      </c>
      <c r="BM262" s="192" t="s">
        <v>1926</v>
      </c>
    </row>
    <row r="263" spans="1:65" s="2" customFormat="1" ht="19.5">
      <c r="A263" s="37"/>
      <c r="B263" s="38"/>
      <c r="C263" s="39"/>
      <c r="D263" s="194" t="s">
        <v>163</v>
      </c>
      <c r="E263" s="39"/>
      <c r="F263" s="195" t="s">
        <v>408</v>
      </c>
      <c r="G263" s="39"/>
      <c r="H263" s="39"/>
      <c r="I263" s="196"/>
      <c r="J263" s="39"/>
      <c r="K263" s="39"/>
      <c r="L263" s="42"/>
      <c r="M263" s="197"/>
      <c r="N263" s="198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163</v>
      </c>
      <c r="AU263" s="20" t="s">
        <v>182</v>
      </c>
    </row>
    <row r="264" spans="1:65" s="2" customFormat="1" ht="11.25">
      <c r="A264" s="37"/>
      <c r="B264" s="38"/>
      <c r="C264" s="39"/>
      <c r="D264" s="199" t="s">
        <v>165</v>
      </c>
      <c r="E264" s="39"/>
      <c r="F264" s="200" t="s">
        <v>409</v>
      </c>
      <c r="G264" s="39"/>
      <c r="H264" s="39"/>
      <c r="I264" s="196"/>
      <c r="J264" s="39"/>
      <c r="K264" s="39"/>
      <c r="L264" s="42"/>
      <c r="M264" s="197"/>
      <c r="N264" s="198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165</v>
      </c>
      <c r="AU264" s="20" t="s">
        <v>182</v>
      </c>
    </row>
    <row r="265" spans="1:65" s="13" customFormat="1" ht="11.25">
      <c r="B265" s="201"/>
      <c r="C265" s="202"/>
      <c r="D265" s="194" t="s">
        <v>167</v>
      </c>
      <c r="E265" s="203" t="s">
        <v>19</v>
      </c>
      <c r="F265" s="204" t="s">
        <v>1927</v>
      </c>
      <c r="G265" s="202"/>
      <c r="H265" s="203" t="s">
        <v>19</v>
      </c>
      <c r="I265" s="205"/>
      <c r="J265" s="202"/>
      <c r="K265" s="202"/>
      <c r="L265" s="206"/>
      <c r="M265" s="207"/>
      <c r="N265" s="208"/>
      <c r="O265" s="208"/>
      <c r="P265" s="208"/>
      <c r="Q265" s="208"/>
      <c r="R265" s="208"/>
      <c r="S265" s="208"/>
      <c r="T265" s="209"/>
      <c r="AT265" s="210" t="s">
        <v>167</v>
      </c>
      <c r="AU265" s="210" t="s">
        <v>182</v>
      </c>
      <c r="AV265" s="13" t="s">
        <v>84</v>
      </c>
      <c r="AW265" s="13" t="s">
        <v>36</v>
      </c>
      <c r="AX265" s="13" t="s">
        <v>76</v>
      </c>
      <c r="AY265" s="210" t="s">
        <v>154</v>
      </c>
    </row>
    <row r="266" spans="1:65" s="14" customFormat="1" ht="11.25">
      <c r="B266" s="211"/>
      <c r="C266" s="212"/>
      <c r="D266" s="194" t="s">
        <v>167</v>
      </c>
      <c r="E266" s="213" t="s">
        <v>19</v>
      </c>
      <c r="F266" s="214" t="s">
        <v>1904</v>
      </c>
      <c r="G266" s="212"/>
      <c r="H266" s="215">
        <v>128.1</v>
      </c>
      <c r="I266" s="216"/>
      <c r="J266" s="212"/>
      <c r="K266" s="212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167</v>
      </c>
      <c r="AU266" s="221" t="s">
        <v>182</v>
      </c>
      <c r="AV266" s="14" t="s">
        <v>86</v>
      </c>
      <c r="AW266" s="14" t="s">
        <v>36</v>
      </c>
      <c r="AX266" s="14" t="s">
        <v>76</v>
      </c>
      <c r="AY266" s="221" t="s">
        <v>154</v>
      </c>
    </row>
    <row r="267" spans="1:65" s="14" customFormat="1" ht="22.5">
      <c r="B267" s="211"/>
      <c r="C267" s="212"/>
      <c r="D267" s="194" t="s">
        <v>167</v>
      </c>
      <c r="E267" s="213" t="s">
        <v>19</v>
      </c>
      <c r="F267" s="214" t="s">
        <v>1905</v>
      </c>
      <c r="G267" s="212"/>
      <c r="H267" s="215">
        <v>-6.4050000000000002</v>
      </c>
      <c r="I267" s="216"/>
      <c r="J267" s="212"/>
      <c r="K267" s="212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167</v>
      </c>
      <c r="AU267" s="221" t="s">
        <v>182</v>
      </c>
      <c r="AV267" s="14" t="s">
        <v>86</v>
      </c>
      <c r="AW267" s="14" t="s">
        <v>36</v>
      </c>
      <c r="AX267" s="14" t="s">
        <v>76</v>
      </c>
      <c r="AY267" s="221" t="s">
        <v>154</v>
      </c>
    </row>
    <row r="268" spans="1:65" s="16" customFormat="1" ht="11.25">
      <c r="B268" s="237"/>
      <c r="C268" s="238"/>
      <c r="D268" s="194" t="s">
        <v>167</v>
      </c>
      <c r="E268" s="239" t="s">
        <v>19</v>
      </c>
      <c r="F268" s="240" t="s">
        <v>361</v>
      </c>
      <c r="G268" s="238"/>
      <c r="H268" s="241">
        <v>121.69499999999999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6"/>
      <c r="AT268" s="247" t="s">
        <v>167</v>
      </c>
      <c r="AU268" s="247" t="s">
        <v>182</v>
      </c>
      <c r="AV268" s="16" t="s">
        <v>182</v>
      </c>
      <c r="AW268" s="16" t="s">
        <v>36</v>
      </c>
      <c r="AX268" s="16" t="s">
        <v>76</v>
      </c>
      <c r="AY268" s="247" t="s">
        <v>154</v>
      </c>
    </row>
    <row r="269" spans="1:65" s="13" customFormat="1" ht="11.25">
      <c r="B269" s="201"/>
      <c r="C269" s="202"/>
      <c r="D269" s="194" t="s">
        <v>167</v>
      </c>
      <c r="E269" s="203" t="s">
        <v>19</v>
      </c>
      <c r="F269" s="204" t="s">
        <v>410</v>
      </c>
      <c r="G269" s="202"/>
      <c r="H269" s="203" t="s">
        <v>19</v>
      </c>
      <c r="I269" s="205"/>
      <c r="J269" s="202"/>
      <c r="K269" s="202"/>
      <c r="L269" s="206"/>
      <c r="M269" s="207"/>
      <c r="N269" s="208"/>
      <c r="O269" s="208"/>
      <c r="P269" s="208"/>
      <c r="Q269" s="208"/>
      <c r="R269" s="208"/>
      <c r="S269" s="208"/>
      <c r="T269" s="209"/>
      <c r="AT269" s="210" t="s">
        <v>167</v>
      </c>
      <c r="AU269" s="210" t="s">
        <v>182</v>
      </c>
      <c r="AV269" s="13" t="s">
        <v>84</v>
      </c>
      <c r="AW269" s="13" t="s">
        <v>36</v>
      </c>
      <c r="AX269" s="13" t="s">
        <v>76</v>
      </c>
      <c r="AY269" s="210" t="s">
        <v>154</v>
      </c>
    </row>
    <row r="270" spans="1:65" s="14" customFormat="1" ht="11.25">
      <c r="B270" s="211"/>
      <c r="C270" s="212"/>
      <c r="D270" s="194" t="s">
        <v>167</v>
      </c>
      <c r="E270" s="213" t="s">
        <v>19</v>
      </c>
      <c r="F270" s="214" t="s">
        <v>1919</v>
      </c>
      <c r="G270" s="212"/>
      <c r="H270" s="215">
        <v>26.009</v>
      </c>
      <c r="I270" s="216"/>
      <c r="J270" s="212"/>
      <c r="K270" s="212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167</v>
      </c>
      <c r="AU270" s="221" t="s">
        <v>182</v>
      </c>
      <c r="AV270" s="14" t="s">
        <v>86</v>
      </c>
      <c r="AW270" s="14" t="s">
        <v>36</v>
      </c>
      <c r="AX270" s="14" t="s">
        <v>76</v>
      </c>
      <c r="AY270" s="221" t="s">
        <v>154</v>
      </c>
    </row>
    <row r="271" spans="1:65" s="15" customFormat="1" ht="11.25">
      <c r="B271" s="223"/>
      <c r="C271" s="224"/>
      <c r="D271" s="194" t="s">
        <v>167</v>
      </c>
      <c r="E271" s="225" t="s">
        <v>19</v>
      </c>
      <c r="F271" s="226" t="s">
        <v>194</v>
      </c>
      <c r="G271" s="224"/>
      <c r="H271" s="227">
        <v>147.70400000000001</v>
      </c>
      <c r="I271" s="228"/>
      <c r="J271" s="224"/>
      <c r="K271" s="224"/>
      <c r="L271" s="229"/>
      <c r="M271" s="230"/>
      <c r="N271" s="231"/>
      <c r="O271" s="231"/>
      <c r="P271" s="231"/>
      <c r="Q271" s="231"/>
      <c r="R271" s="231"/>
      <c r="S271" s="231"/>
      <c r="T271" s="232"/>
      <c r="AT271" s="233" t="s">
        <v>167</v>
      </c>
      <c r="AU271" s="233" t="s">
        <v>182</v>
      </c>
      <c r="AV271" s="15" t="s">
        <v>161</v>
      </c>
      <c r="AW271" s="15" t="s">
        <v>36</v>
      </c>
      <c r="AX271" s="15" t="s">
        <v>84</v>
      </c>
      <c r="AY271" s="233" t="s">
        <v>154</v>
      </c>
    </row>
    <row r="272" spans="1:65" s="12" customFormat="1" ht="20.85" customHeight="1">
      <c r="B272" s="165"/>
      <c r="C272" s="166"/>
      <c r="D272" s="167" t="s">
        <v>75</v>
      </c>
      <c r="E272" s="179" t="s">
        <v>1928</v>
      </c>
      <c r="F272" s="179" t="s">
        <v>1929</v>
      </c>
      <c r="G272" s="166"/>
      <c r="H272" s="166"/>
      <c r="I272" s="169"/>
      <c r="J272" s="180">
        <f>BK272</f>
        <v>0</v>
      </c>
      <c r="K272" s="166"/>
      <c r="L272" s="171"/>
      <c r="M272" s="172"/>
      <c r="N272" s="173"/>
      <c r="O272" s="173"/>
      <c r="P272" s="174">
        <f>SUM(P273:P307)</f>
        <v>0</v>
      </c>
      <c r="Q272" s="173"/>
      <c r="R272" s="174">
        <f>SUM(R273:R307)</f>
        <v>9.7159999999999996E-2</v>
      </c>
      <c r="S272" s="173"/>
      <c r="T272" s="175">
        <f>SUM(T273:T307)</f>
        <v>0</v>
      </c>
      <c r="AR272" s="176" t="s">
        <v>84</v>
      </c>
      <c r="AT272" s="177" t="s">
        <v>75</v>
      </c>
      <c r="AU272" s="177" t="s">
        <v>86</v>
      </c>
      <c r="AY272" s="176" t="s">
        <v>154</v>
      </c>
      <c r="BK272" s="178">
        <f>SUM(BK273:BK307)</f>
        <v>0</v>
      </c>
    </row>
    <row r="273" spans="1:65" s="2" customFormat="1" ht="37.9" customHeight="1">
      <c r="A273" s="37"/>
      <c r="B273" s="38"/>
      <c r="C273" s="181" t="s">
        <v>531</v>
      </c>
      <c r="D273" s="181" t="s">
        <v>156</v>
      </c>
      <c r="E273" s="182" t="s">
        <v>1930</v>
      </c>
      <c r="F273" s="183" t="s">
        <v>1931</v>
      </c>
      <c r="G273" s="184" t="s">
        <v>218</v>
      </c>
      <c r="H273" s="185">
        <v>12.8</v>
      </c>
      <c r="I273" s="186"/>
      <c r="J273" s="187">
        <f>ROUND(I273*H273,2)</f>
        <v>0</v>
      </c>
      <c r="K273" s="183" t="s">
        <v>241</v>
      </c>
      <c r="L273" s="42"/>
      <c r="M273" s="188" t="s">
        <v>19</v>
      </c>
      <c r="N273" s="189" t="s">
        <v>47</v>
      </c>
      <c r="O273" s="67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161</v>
      </c>
      <c r="AT273" s="192" t="s">
        <v>156</v>
      </c>
      <c r="AU273" s="192" t="s">
        <v>182</v>
      </c>
      <c r="AY273" s="20" t="s">
        <v>154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84</v>
      </c>
      <c r="BK273" s="193">
        <f>ROUND(I273*H273,2)</f>
        <v>0</v>
      </c>
      <c r="BL273" s="20" t="s">
        <v>161</v>
      </c>
      <c r="BM273" s="192" t="s">
        <v>1932</v>
      </c>
    </row>
    <row r="274" spans="1:65" s="2" customFormat="1" ht="19.5">
      <c r="A274" s="37"/>
      <c r="B274" s="38"/>
      <c r="C274" s="39"/>
      <c r="D274" s="194" t="s">
        <v>163</v>
      </c>
      <c r="E274" s="39"/>
      <c r="F274" s="195" t="s">
        <v>1931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163</v>
      </c>
      <c r="AU274" s="20" t="s">
        <v>182</v>
      </c>
    </row>
    <row r="275" spans="1:65" s="13" customFormat="1" ht="33.75">
      <c r="B275" s="201"/>
      <c r="C275" s="202"/>
      <c r="D275" s="194" t="s">
        <v>167</v>
      </c>
      <c r="E275" s="203" t="s">
        <v>19</v>
      </c>
      <c r="F275" s="204" t="s">
        <v>1933</v>
      </c>
      <c r="G275" s="202"/>
      <c r="H275" s="203" t="s">
        <v>19</v>
      </c>
      <c r="I275" s="205"/>
      <c r="J275" s="202"/>
      <c r="K275" s="202"/>
      <c r="L275" s="206"/>
      <c r="M275" s="207"/>
      <c r="N275" s="208"/>
      <c r="O275" s="208"/>
      <c r="P275" s="208"/>
      <c r="Q275" s="208"/>
      <c r="R275" s="208"/>
      <c r="S275" s="208"/>
      <c r="T275" s="209"/>
      <c r="AT275" s="210" t="s">
        <v>167</v>
      </c>
      <c r="AU275" s="210" t="s">
        <v>182</v>
      </c>
      <c r="AV275" s="13" t="s">
        <v>84</v>
      </c>
      <c r="AW275" s="13" t="s">
        <v>36</v>
      </c>
      <c r="AX275" s="13" t="s">
        <v>76</v>
      </c>
      <c r="AY275" s="210" t="s">
        <v>154</v>
      </c>
    </row>
    <row r="276" spans="1:65" s="14" customFormat="1" ht="11.25">
      <c r="B276" s="211"/>
      <c r="C276" s="212"/>
      <c r="D276" s="194" t="s">
        <v>167</v>
      </c>
      <c r="E276" s="213" t="s">
        <v>19</v>
      </c>
      <c r="F276" s="214" t="s">
        <v>1934</v>
      </c>
      <c r="G276" s="212"/>
      <c r="H276" s="215">
        <v>12.8</v>
      </c>
      <c r="I276" s="216"/>
      <c r="J276" s="212"/>
      <c r="K276" s="212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167</v>
      </c>
      <c r="AU276" s="221" t="s">
        <v>182</v>
      </c>
      <c r="AV276" s="14" t="s">
        <v>86</v>
      </c>
      <c r="AW276" s="14" t="s">
        <v>36</v>
      </c>
      <c r="AX276" s="14" t="s">
        <v>84</v>
      </c>
      <c r="AY276" s="221" t="s">
        <v>154</v>
      </c>
    </row>
    <row r="277" spans="1:65" s="2" customFormat="1" ht="24.2" customHeight="1">
      <c r="A277" s="37"/>
      <c r="B277" s="38"/>
      <c r="C277" s="181" t="s">
        <v>551</v>
      </c>
      <c r="D277" s="181" t="s">
        <v>156</v>
      </c>
      <c r="E277" s="182" t="s">
        <v>1935</v>
      </c>
      <c r="F277" s="183" t="s">
        <v>1936</v>
      </c>
      <c r="G277" s="184" t="s">
        <v>240</v>
      </c>
      <c r="H277" s="185">
        <v>4</v>
      </c>
      <c r="I277" s="186"/>
      <c r="J277" s="187">
        <f>ROUND(I277*H277,2)</f>
        <v>0</v>
      </c>
      <c r="K277" s="183" t="s">
        <v>160</v>
      </c>
      <c r="L277" s="42"/>
      <c r="M277" s="188" t="s">
        <v>19</v>
      </c>
      <c r="N277" s="189" t="s">
        <v>47</v>
      </c>
      <c r="O277" s="67"/>
      <c r="P277" s="190">
        <f>O277*H277</f>
        <v>0</v>
      </c>
      <c r="Q277" s="190">
        <v>0</v>
      </c>
      <c r="R277" s="190">
        <f>Q277*H277</f>
        <v>0</v>
      </c>
      <c r="S277" s="190">
        <v>0</v>
      </c>
      <c r="T277" s="19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92" t="s">
        <v>161</v>
      </c>
      <c r="AT277" s="192" t="s">
        <v>156</v>
      </c>
      <c r="AU277" s="192" t="s">
        <v>182</v>
      </c>
      <c r="AY277" s="20" t="s">
        <v>154</v>
      </c>
      <c r="BE277" s="193">
        <f>IF(N277="základní",J277,0)</f>
        <v>0</v>
      </c>
      <c r="BF277" s="193">
        <f>IF(N277="snížená",J277,0)</f>
        <v>0</v>
      </c>
      <c r="BG277" s="193">
        <f>IF(N277="zákl. přenesená",J277,0)</f>
        <v>0</v>
      </c>
      <c r="BH277" s="193">
        <f>IF(N277="sníž. přenesená",J277,0)</f>
        <v>0</v>
      </c>
      <c r="BI277" s="193">
        <f>IF(N277="nulová",J277,0)</f>
        <v>0</v>
      </c>
      <c r="BJ277" s="20" t="s">
        <v>84</v>
      </c>
      <c r="BK277" s="193">
        <f>ROUND(I277*H277,2)</f>
        <v>0</v>
      </c>
      <c r="BL277" s="20" t="s">
        <v>161</v>
      </c>
      <c r="BM277" s="192" t="s">
        <v>1937</v>
      </c>
    </row>
    <row r="278" spans="1:65" s="2" customFormat="1" ht="19.5">
      <c r="A278" s="37"/>
      <c r="B278" s="38"/>
      <c r="C278" s="39"/>
      <c r="D278" s="194" t="s">
        <v>163</v>
      </c>
      <c r="E278" s="39"/>
      <c r="F278" s="195" t="s">
        <v>1938</v>
      </c>
      <c r="G278" s="39"/>
      <c r="H278" s="39"/>
      <c r="I278" s="196"/>
      <c r="J278" s="39"/>
      <c r="K278" s="39"/>
      <c r="L278" s="42"/>
      <c r="M278" s="197"/>
      <c r="N278" s="198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20" t="s">
        <v>163</v>
      </c>
      <c r="AU278" s="20" t="s">
        <v>182</v>
      </c>
    </row>
    <row r="279" spans="1:65" s="2" customFormat="1" ht="11.25">
      <c r="A279" s="37"/>
      <c r="B279" s="38"/>
      <c r="C279" s="39"/>
      <c r="D279" s="199" t="s">
        <v>165</v>
      </c>
      <c r="E279" s="39"/>
      <c r="F279" s="200" t="s">
        <v>1939</v>
      </c>
      <c r="G279" s="39"/>
      <c r="H279" s="39"/>
      <c r="I279" s="196"/>
      <c r="J279" s="39"/>
      <c r="K279" s="39"/>
      <c r="L279" s="42"/>
      <c r="M279" s="197"/>
      <c r="N279" s="198"/>
      <c r="O279" s="67"/>
      <c r="P279" s="67"/>
      <c r="Q279" s="67"/>
      <c r="R279" s="67"/>
      <c r="S279" s="67"/>
      <c r="T279" s="68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20" t="s">
        <v>165</v>
      </c>
      <c r="AU279" s="20" t="s">
        <v>182</v>
      </c>
    </row>
    <row r="280" spans="1:65" s="2" customFormat="1" ht="33" customHeight="1">
      <c r="A280" s="37"/>
      <c r="B280" s="38"/>
      <c r="C280" s="181" t="s">
        <v>559</v>
      </c>
      <c r="D280" s="181" t="s">
        <v>156</v>
      </c>
      <c r="E280" s="182" t="s">
        <v>1940</v>
      </c>
      <c r="F280" s="183" t="s">
        <v>1941</v>
      </c>
      <c r="G280" s="184" t="s">
        <v>240</v>
      </c>
      <c r="H280" s="185">
        <v>1</v>
      </c>
      <c r="I280" s="186"/>
      <c r="J280" s="187">
        <f>ROUND(I280*H280,2)</f>
        <v>0</v>
      </c>
      <c r="K280" s="183" t="s">
        <v>160</v>
      </c>
      <c r="L280" s="42"/>
      <c r="M280" s="188" t="s">
        <v>19</v>
      </c>
      <c r="N280" s="189" t="s">
        <v>47</v>
      </c>
      <c r="O280" s="67"/>
      <c r="P280" s="190">
        <f>O280*H280</f>
        <v>0</v>
      </c>
      <c r="Q280" s="190">
        <v>9.7159999999999996E-2</v>
      </c>
      <c r="R280" s="190">
        <f>Q280*H280</f>
        <v>9.7159999999999996E-2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161</v>
      </c>
      <c r="AT280" s="192" t="s">
        <v>156</v>
      </c>
      <c r="AU280" s="192" t="s">
        <v>182</v>
      </c>
      <c r="AY280" s="20" t="s">
        <v>154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84</v>
      </c>
      <c r="BK280" s="193">
        <f>ROUND(I280*H280,2)</f>
        <v>0</v>
      </c>
      <c r="BL280" s="20" t="s">
        <v>161</v>
      </c>
      <c r="BM280" s="192" t="s">
        <v>1942</v>
      </c>
    </row>
    <row r="281" spans="1:65" s="2" customFormat="1" ht="29.25">
      <c r="A281" s="37"/>
      <c r="B281" s="38"/>
      <c r="C281" s="39"/>
      <c r="D281" s="194" t="s">
        <v>163</v>
      </c>
      <c r="E281" s="39"/>
      <c r="F281" s="195" t="s">
        <v>1943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163</v>
      </c>
      <c r="AU281" s="20" t="s">
        <v>182</v>
      </c>
    </row>
    <row r="282" spans="1:65" s="2" customFormat="1" ht="11.25">
      <c r="A282" s="37"/>
      <c r="B282" s="38"/>
      <c r="C282" s="39"/>
      <c r="D282" s="199" t="s">
        <v>165</v>
      </c>
      <c r="E282" s="39"/>
      <c r="F282" s="200" t="s">
        <v>1944</v>
      </c>
      <c r="G282" s="39"/>
      <c r="H282" s="39"/>
      <c r="I282" s="196"/>
      <c r="J282" s="39"/>
      <c r="K282" s="39"/>
      <c r="L282" s="42"/>
      <c r="M282" s="197"/>
      <c r="N282" s="198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165</v>
      </c>
      <c r="AU282" s="20" t="s">
        <v>182</v>
      </c>
    </row>
    <row r="283" spans="1:65" s="13" customFormat="1" ht="11.25">
      <c r="B283" s="201"/>
      <c r="C283" s="202"/>
      <c r="D283" s="194" t="s">
        <v>167</v>
      </c>
      <c r="E283" s="203" t="s">
        <v>19</v>
      </c>
      <c r="F283" s="204" t="s">
        <v>1945</v>
      </c>
      <c r="G283" s="202"/>
      <c r="H283" s="203" t="s">
        <v>19</v>
      </c>
      <c r="I283" s="205"/>
      <c r="J283" s="202"/>
      <c r="K283" s="202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167</v>
      </c>
      <c r="AU283" s="210" t="s">
        <v>182</v>
      </c>
      <c r="AV283" s="13" t="s">
        <v>84</v>
      </c>
      <c r="AW283" s="13" t="s">
        <v>36</v>
      </c>
      <c r="AX283" s="13" t="s">
        <v>76</v>
      </c>
      <c r="AY283" s="210" t="s">
        <v>154</v>
      </c>
    </row>
    <row r="284" spans="1:65" s="14" customFormat="1" ht="11.25">
      <c r="B284" s="211"/>
      <c r="C284" s="212"/>
      <c r="D284" s="194" t="s">
        <v>167</v>
      </c>
      <c r="E284" s="213" t="s">
        <v>19</v>
      </c>
      <c r="F284" s="214" t="s">
        <v>84</v>
      </c>
      <c r="G284" s="212"/>
      <c r="H284" s="215">
        <v>1</v>
      </c>
      <c r="I284" s="216"/>
      <c r="J284" s="212"/>
      <c r="K284" s="212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167</v>
      </c>
      <c r="AU284" s="221" t="s">
        <v>182</v>
      </c>
      <c r="AV284" s="14" t="s">
        <v>86</v>
      </c>
      <c r="AW284" s="14" t="s">
        <v>36</v>
      </c>
      <c r="AX284" s="14" t="s">
        <v>84</v>
      </c>
      <c r="AY284" s="221" t="s">
        <v>154</v>
      </c>
    </row>
    <row r="285" spans="1:65" s="2" customFormat="1" ht="24.2" customHeight="1">
      <c r="A285" s="37"/>
      <c r="B285" s="38"/>
      <c r="C285" s="181" t="s">
        <v>575</v>
      </c>
      <c r="D285" s="181" t="s">
        <v>156</v>
      </c>
      <c r="E285" s="182" t="s">
        <v>1946</v>
      </c>
      <c r="F285" s="183" t="s">
        <v>1947</v>
      </c>
      <c r="G285" s="184" t="s">
        <v>240</v>
      </c>
      <c r="H285" s="185">
        <v>4</v>
      </c>
      <c r="I285" s="186"/>
      <c r="J285" s="187">
        <f>ROUND(I285*H285,2)</f>
        <v>0</v>
      </c>
      <c r="K285" s="183" t="s">
        <v>160</v>
      </c>
      <c r="L285" s="42"/>
      <c r="M285" s="188" t="s">
        <v>19</v>
      </c>
      <c r="N285" s="189" t="s">
        <v>47</v>
      </c>
      <c r="O285" s="67"/>
      <c r="P285" s="190">
        <f>O285*H285</f>
        <v>0</v>
      </c>
      <c r="Q285" s="190">
        <v>0</v>
      </c>
      <c r="R285" s="190">
        <f>Q285*H285</f>
        <v>0</v>
      </c>
      <c r="S285" s="190">
        <v>0</v>
      </c>
      <c r="T285" s="19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161</v>
      </c>
      <c r="AT285" s="192" t="s">
        <v>156</v>
      </c>
      <c r="AU285" s="192" t="s">
        <v>182</v>
      </c>
      <c r="AY285" s="20" t="s">
        <v>154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84</v>
      </c>
      <c r="BK285" s="193">
        <f>ROUND(I285*H285,2)</f>
        <v>0</v>
      </c>
      <c r="BL285" s="20" t="s">
        <v>161</v>
      </c>
      <c r="BM285" s="192" t="s">
        <v>1948</v>
      </c>
    </row>
    <row r="286" spans="1:65" s="2" customFormat="1" ht="19.5">
      <c r="A286" s="37"/>
      <c r="B286" s="38"/>
      <c r="C286" s="39"/>
      <c r="D286" s="194" t="s">
        <v>163</v>
      </c>
      <c r="E286" s="39"/>
      <c r="F286" s="195" t="s">
        <v>1949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163</v>
      </c>
      <c r="AU286" s="20" t="s">
        <v>182</v>
      </c>
    </row>
    <row r="287" spans="1:65" s="2" customFormat="1" ht="11.25">
      <c r="A287" s="37"/>
      <c r="B287" s="38"/>
      <c r="C287" s="39"/>
      <c r="D287" s="199" t="s">
        <v>165</v>
      </c>
      <c r="E287" s="39"/>
      <c r="F287" s="200" t="s">
        <v>1950</v>
      </c>
      <c r="G287" s="39"/>
      <c r="H287" s="39"/>
      <c r="I287" s="196"/>
      <c r="J287" s="39"/>
      <c r="K287" s="39"/>
      <c r="L287" s="42"/>
      <c r="M287" s="197"/>
      <c r="N287" s="198"/>
      <c r="O287" s="67"/>
      <c r="P287" s="67"/>
      <c r="Q287" s="67"/>
      <c r="R287" s="67"/>
      <c r="S287" s="67"/>
      <c r="T287" s="68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20" t="s">
        <v>165</v>
      </c>
      <c r="AU287" s="20" t="s">
        <v>182</v>
      </c>
    </row>
    <row r="288" spans="1:65" s="13" customFormat="1" ht="11.25">
      <c r="B288" s="201"/>
      <c r="C288" s="202"/>
      <c r="D288" s="194" t="s">
        <v>167</v>
      </c>
      <c r="E288" s="203" t="s">
        <v>19</v>
      </c>
      <c r="F288" s="204" t="s">
        <v>1951</v>
      </c>
      <c r="G288" s="202"/>
      <c r="H288" s="203" t="s">
        <v>19</v>
      </c>
      <c r="I288" s="205"/>
      <c r="J288" s="202"/>
      <c r="K288" s="202"/>
      <c r="L288" s="206"/>
      <c r="M288" s="207"/>
      <c r="N288" s="208"/>
      <c r="O288" s="208"/>
      <c r="P288" s="208"/>
      <c r="Q288" s="208"/>
      <c r="R288" s="208"/>
      <c r="S288" s="208"/>
      <c r="T288" s="209"/>
      <c r="AT288" s="210" t="s">
        <v>167</v>
      </c>
      <c r="AU288" s="210" t="s">
        <v>182</v>
      </c>
      <c r="AV288" s="13" t="s">
        <v>84</v>
      </c>
      <c r="AW288" s="13" t="s">
        <v>36</v>
      </c>
      <c r="AX288" s="13" t="s">
        <v>76</v>
      </c>
      <c r="AY288" s="210" t="s">
        <v>154</v>
      </c>
    </row>
    <row r="289" spans="1:65" s="14" customFormat="1" ht="11.25">
      <c r="B289" s="211"/>
      <c r="C289" s="212"/>
      <c r="D289" s="194" t="s">
        <v>167</v>
      </c>
      <c r="E289" s="213" t="s">
        <v>19</v>
      </c>
      <c r="F289" s="214" t="s">
        <v>161</v>
      </c>
      <c r="G289" s="212"/>
      <c r="H289" s="215">
        <v>4</v>
      </c>
      <c r="I289" s="216"/>
      <c r="J289" s="212"/>
      <c r="K289" s="212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167</v>
      </c>
      <c r="AU289" s="221" t="s">
        <v>182</v>
      </c>
      <c r="AV289" s="14" t="s">
        <v>86</v>
      </c>
      <c r="AW289" s="14" t="s">
        <v>36</v>
      </c>
      <c r="AX289" s="14" t="s">
        <v>84</v>
      </c>
      <c r="AY289" s="221" t="s">
        <v>154</v>
      </c>
    </row>
    <row r="290" spans="1:65" s="2" customFormat="1" ht="24.2" customHeight="1">
      <c r="A290" s="37"/>
      <c r="B290" s="38"/>
      <c r="C290" s="181" t="s">
        <v>581</v>
      </c>
      <c r="D290" s="181" t="s">
        <v>156</v>
      </c>
      <c r="E290" s="182" t="s">
        <v>1952</v>
      </c>
      <c r="F290" s="183" t="s">
        <v>1953</v>
      </c>
      <c r="G290" s="184" t="s">
        <v>240</v>
      </c>
      <c r="H290" s="185">
        <v>4</v>
      </c>
      <c r="I290" s="186"/>
      <c r="J290" s="187">
        <f>ROUND(I290*H290,2)</f>
        <v>0</v>
      </c>
      <c r="K290" s="183" t="s">
        <v>160</v>
      </c>
      <c r="L290" s="42"/>
      <c r="M290" s="188" t="s">
        <v>19</v>
      </c>
      <c r="N290" s="189" t="s">
        <v>47</v>
      </c>
      <c r="O290" s="67"/>
      <c r="P290" s="190">
        <f>O290*H290</f>
        <v>0</v>
      </c>
      <c r="Q290" s="190">
        <v>0</v>
      </c>
      <c r="R290" s="190">
        <f>Q290*H290</f>
        <v>0</v>
      </c>
      <c r="S290" s="190">
        <v>0</v>
      </c>
      <c r="T290" s="191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92" t="s">
        <v>161</v>
      </c>
      <c r="AT290" s="192" t="s">
        <v>156</v>
      </c>
      <c r="AU290" s="192" t="s">
        <v>182</v>
      </c>
      <c r="AY290" s="20" t="s">
        <v>154</v>
      </c>
      <c r="BE290" s="193">
        <f>IF(N290="základní",J290,0)</f>
        <v>0</v>
      </c>
      <c r="BF290" s="193">
        <f>IF(N290="snížená",J290,0)</f>
        <v>0</v>
      </c>
      <c r="BG290" s="193">
        <f>IF(N290="zákl. přenesená",J290,0)</f>
        <v>0</v>
      </c>
      <c r="BH290" s="193">
        <f>IF(N290="sníž. přenesená",J290,0)</f>
        <v>0</v>
      </c>
      <c r="BI290" s="193">
        <f>IF(N290="nulová",J290,0)</f>
        <v>0</v>
      </c>
      <c r="BJ290" s="20" t="s">
        <v>84</v>
      </c>
      <c r="BK290" s="193">
        <f>ROUND(I290*H290,2)</f>
        <v>0</v>
      </c>
      <c r="BL290" s="20" t="s">
        <v>161</v>
      </c>
      <c r="BM290" s="192" t="s">
        <v>1954</v>
      </c>
    </row>
    <row r="291" spans="1:65" s="2" customFormat="1" ht="19.5">
      <c r="A291" s="37"/>
      <c r="B291" s="38"/>
      <c r="C291" s="39"/>
      <c r="D291" s="194" t="s">
        <v>163</v>
      </c>
      <c r="E291" s="39"/>
      <c r="F291" s="195" t="s">
        <v>1955</v>
      </c>
      <c r="G291" s="39"/>
      <c r="H291" s="39"/>
      <c r="I291" s="196"/>
      <c r="J291" s="39"/>
      <c r="K291" s="39"/>
      <c r="L291" s="42"/>
      <c r="M291" s="197"/>
      <c r="N291" s="198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163</v>
      </c>
      <c r="AU291" s="20" t="s">
        <v>182</v>
      </c>
    </row>
    <row r="292" spans="1:65" s="2" customFormat="1" ht="11.25">
      <c r="A292" s="37"/>
      <c r="B292" s="38"/>
      <c r="C292" s="39"/>
      <c r="D292" s="199" t="s">
        <v>165</v>
      </c>
      <c r="E292" s="39"/>
      <c r="F292" s="200" t="s">
        <v>1956</v>
      </c>
      <c r="G292" s="39"/>
      <c r="H292" s="39"/>
      <c r="I292" s="196"/>
      <c r="J292" s="39"/>
      <c r="K292" s="39"/>
      <c r="L292" s="42"/>
      <c r="M292" s="197"/>
      <c r="N292" s="198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165</v>
      </c>
      <c r="AU292" s="20" t="s">
        <v>182</v>
      </c>
    </row>
    <row r="293" spans="1:65" s="13" customFormat="1" ht="22.5">
      <c r="B293" s="201"/>
      <c r="C293" s="202"/>
      <c r="D293" s="194" t="s">
        <v>167</v>
      </c>
      <c r="E293" s="203" t="s">
        <v>19</v>
      </c>
      <c r="F293" s="204" t="s">
        <v>1957</v>
      </c>
      <c r="G293" s="202"/>
      <c r="H293" s="203" t="s">
        <v>19</v>
      </c>
      <c r="I293" s="205"/>
      <c r="J293" s="202"/>
      <c r="K293" s="202"/>
      <c r="L293" s="206"/>
      <c r="M293" s="207"/>
      <c r="N293" s="208"/>
      <c r="O293" s="208"/>
      <c r="P293" s="208"/>
      <c r="Q293" s="208"/>
      <c r="R293" s="208"/>
      <c r="S293" s="208"/>
      <c r="T293" s="209"/>
      <c r="AT293" s="210" t="s">
        <v>167</v>
      </c>
      <c r="AU293" s="210" t="s">
        <v>182</v>
      </c>
      <c r="AV293" s="13" t="s">
        <v>84</v>
      </c>
      <c r="AW293" s="13" t="s">
        <v>36</v>
      </c>
      <c r="AX293" s="13" t="s">
        <v>76</v>
      </c>
      <c r="AY293" s="210" t="s">
        <v>154</v>
      </c>
    </row>
    <row r="294" spans="1:65" s="14" customFormat="1" ht="11.25">
      <c r="B294" s="211"/>
      <c r="C294" s="212"/>
      <c r="D294" s="194" t="s">
        <v>167</v>
      </c>
      <c r="E294" s="213" t="s">
        <v>19</v>
      </c>
      <c r="F294" s="214" t="s">
        <v>161</v>
      </c>
      <c r="G294" s="212"/>
      <c r="H294" s="215">
        <v>4</v>
      </c>
      <c r="I294" s="216"/>
      <c r="J294" s="212"/>
      <c r="K294" s="212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167</v>
      </c>
      <c r="AU294" s="221" t="s">
        <v>182</v>
      </c>
      <c r="AV294" s="14" t="s">
        <v>86</v>
      </c>
      <c r="AW294" s="14" t="s">
        <v>36</v>
      </c>
      <c r="AX294" s="14" t="s">
        <v>84</v>
      </c>
      <c r="AY294" s="221" t="s">
        <v>154</v>
      </c>
    </row>
    <row r="295" spans="1:65" s="2" customFormat="1" ht="21.75" customHeight="1">
      <c r="A295" s="37"/>
      <c r="B295" s="38"/>
      <c r="C295" s="181" t="s">
        <v>588</v>
      </c>
      <c r="D295" s="181" t="s">
        <v>156</v>
      </c>
      <c r="E295" s="182" t="s">
        <v>1958</v>
      </c>
      <c r="F295" s="183" t="s">
        <v>1959</v>
      </c>
      <c r="G295" s="184" t="s">
        <v>218</v>
      </c>
      <c r="H295" s="185">
        <v>0.4</v>
      </c>
      <c r="I295" s="186"/>
      <c r="J295" s="187">
        <f>ROUND(I295*H295,2)</f>
        <v>0</v>
      </c>
      <c r="K295" s="183" t="s">
        <v>160</v>
      </c>
      <c r="L295" s="42"/>
      <c r="M295" s="188" t="s">
        <v>19</v>
      </c>
      <c r="N295" s="189" t="s">
        <v>47</v>
      </c>
      <c r="O295" s="67"/>
      <c r="P295" s="190">
        <f>O295*H295</f>
        <v>0</v>
      </c>
      <c r="Q295" s="190">
        <v>0</v>
      </c>
      <c r="R295" s="190">
        <f>Q295*H295</f>
        <v>0</v>
      </c>
      <c r="S295" s="190">
        <v>0</v>
      </c>
      <c r="T295" s="191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92" t="s">
        <v>161</v>
      </c>
      <c r="AT295" s="192" t="s">
        <v>156</v>
      </c>
      <c r="AU295" s="192" t="s">
        <v>182</v>
      </c>
      <c r="AY295" s="20" t="s">
        <v>154</v>
      </c>
      <c r="BE295" s="193">
        <f>IF(N295="základní",J295,0)</f>
        <v>0</v>
      </c>
      <c r="BF295" s="193">
        <f>IF(N295="snížená",J295,0)</f>
        <v>0</v>
      </c>
      <c r="BG295" s="193">
        <f>IF(N295="zákl. přenesená",J295,0)</f>
        <v>0</v>
      </c>
      <c r="BH295" s="193">
        <f>IF(N295="sníž. přenesená",J295,0)</f>
        <v>0</v>
      </c>
      <c r="BI295" s="193">
        <f>IF(N295="nulová",J295,0)</f>
        <v>0</v>
      </c>
      <c r="BJ295" s="20" t="s">
        <v>84</v>
      </c>
      <c r="BK295" s="193">
        <f>ROUND(I295*H295,2)</f>
        <v>0</v>
      </c>
      <c r="BL295" s="20" t="s">
        <v>161</v>
      </c>
      <c r="BM295" s="192" t="s">
        <v>1960</v>
      </c>
    </row>
    <row r="296" spans="1:65" s="2" customFormat="1" ht="11.25">
      <c r="A296" s="37"/>
      <c r="B296" s="38"/>
      <c r="C296" s="39"/>
      <c r="D296" s="194" t="s">
        <v>163</v>
      </c>
      <c r="E296" s="39"/>
      <c r="F296" s="195" t="s">
        <v>1961</v>
      </c>
      <c r="G296" s="39"/>
      <c r="H296" s="39"/>
      <c r="I296" s="196"/>
      <c r="J296" s="39"/>
      <c r="K296" s="39"/>
      <c r="L296" s="42"/>
      <c r="M296" s="197"/>
      <c r="N296" s="198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163</v>
      </c>
      <c r="AU296" s="20" t="s">
        <v>182</v>
      </c>
    </row>
    <row r="297" spans="1:65" s="2" customFormat="1" ht="11.25">
      <c r="A297" s="37"/>
      <c r="B297" s="38"/>
      <c r="C297" s="39"/>
      <c r="D297" s="199" t="s">
        <v>165</v>
      </c>
      <c r="E297" s="39"/>
      <c r="F297" s="200" t="s">
        <v>1962</v>
      </c>
      <c r="G297" s="39"/>
      <c r="H297" s="39"/>
      <c r="I297" s="196"/>
      <c r="J297" s="39"/>
      <c r="K297" s="39"/>
      <c r="L297" s="42"/>
      <c r="M297" s="197"/>
      <c r="N297" s="198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165</v>
      </c>
      <c r="AU297" s="20" t="s">
        <v>182</v>
      </c>
    </row>
    <row r="298" spans="1:65" s="13" customFormat="1" ht="11.25">
      <c r="B298" s="201"/>
      <c r="C298" s="202"/>
      <c r="D298" s="194" t="s">
        <v>167</v>
      </c>
      <c r="E298" s="203" t="s">
        <v>19</v>
      </c>
      <c r="F298" s="204" t="s">
        <v>1963</v>
      </c>
      <c r="G298" s="202"/>
      <c r="H298" s="203" t="s">
        <v>19</v>
      </c>
      <c r="I298" s="205"/>
      <c r="J298" s="202"/>
      <c r="K298" s="202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167</v>
      </c>
      <c r="AU298" s="210" t="s">
        <v>182</v>
      </c>
      <c r="AV298" s="13" t="s">
        <v>84</v>
      </c>
      <c r="AW298" s="13" t="s">
        <v>36</v>
      </c>
      <c r="AX298" s="13" t="s">
        <v>76</v>
      </c>
      <c r="AY298" s="210" t="s">
        <v>154</v>
      </c>
    </row>
    <row r="299" spans="1:65" s="14" customFormat="1" ht="11.25">
      <c r="B299" s="211"/>
      <c r="C299" s="212"/>
      <c r="D299" s="194" t="s">
        <v>167</v>
      </c>
      <c r="E299" s="213" t="s">
        <v>19</v>
      </c>
      <c r="F299" s="214" t="s">
        <v>1964</v>
      </c>
      <c r="G299" s="212"/>
      <c r="H299" s="215">
        <v>0.4</v>
      </c>
      <c r="I299" s="216"/>
      <c r="J299" s="212"/>
      <c r="K299" s="212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167</v>
      </c>
      <c r="AU299" s="221" t="s">
        <v>182</v>
      </c>
      <c r="AV299" s="14" t="s">
        <v>86</v>
      </c>
      <c r="AW299" s="14" t="s">
        <v>36</v>
      </c>
      <c r="AX299" s="14" t="s">
        <v>84</v>
      </c>
      <c r="AY299" s="221" t="s">
        <v>154</v>
      </c>
    </row>
    <row r="300" spans="1:65" s="2" customFormat="1" ht="16.5" customHeight="1">
      <c r="A300" s="37"/>
      <c r="B300" s="38"/>
      <c r="C300" s="181" t="s">
        <v>595</v>
      </c>
      <c r="D300" s="181" t="s">
        <v>156</v>
      </c>
      <c r="E300" s="182" t="s">
        <v>1965</v>
      </c>
      <c r="F300" s="183" t="s">
        <v>1966</v>
      </c>
      <c r="G300" s="184" t="s">
        <v>240</v>
      </c>
      <c r="H300" s="185">
        <v>4</v>
      </c>
      <c r="I300" s="186"/>
      <c r="J300" s="187">
        <f>ROUND(I300*H300,2)</f>
        <v>0</v>
      </c>
      <c r="K300" s="183" t="s">
        <v>241</v>
      </c>
      <c r="L300" s="42"/>
      <c r="M300" s="188" t="s">
        <v>19</v>
      </c>
      <c r="N300" s="189" t="s">
        <v>47</v>
      </c>
      <c r="O300" s="67"/>
      <c r="P300" s="190">
        <f>O300*H300</f>
        <v>0</v>
      </c>
      <c r="Q300" s="190">
        <v>0</v>
      </c>
      <c r="R300" s="190">
        <f>Q300*H300</f>
        <v>0</v>
      </c>
      <c r="S300" s="190">
        <v>0</v>
      </c>
      <c r="T300" s="19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92" t="s">
        <v>161</v>
      </c>
      <c r="AT300" s="192" t="s">
        <v>156</v>
      </c>
      <c r="AU300" s="192" t="s">
        <v>182</v>
      </c>
      <c r="AY300" s="20" t="s">
        <v>154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20" t="s">
        <v>84</v>
      </c>
      <c r="BK300" s="193">
        <f>ROUND(I300*H300,2)</f>
        <v>0</v>
      </c>
      <c r="BL300" s="20" t="s">
        <v>161</v>
      </c>
      <c r="BM300" s="192" t="s">
        <v>1967</v>
      </c>
    </row>
    <row r="301" spans="1:65" s="2" customFormat="1" ht="11.25">
      <c r="A301" s="37"/>
      <c r="B301" s="38"/>
      <c r="C301" s="39"/>
      <c r="D301" s="194" t="s">
        <v>163</v>
      </c>
      <c r="E301" s="39"/>
      <c r="F301" s="195" t="s">
        <v>1966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163</v>
      </c>
      <c r="AU301" s="20" t="s">
        <v>182</v>
      </c>
    </row>
    <row r="302" spans="1:65" s="13" customFormat="1" ht="11.25">
      <c r="B302" s="201"/>
      <c r="C302" s="202"/>
      <c r="D302" s="194" t="s">
        <v>167</v>
      </c>
      <c r="E302" s="203" t="s">
        <v>19</v>
      </c>
      <c r="F302" s="204" t="s">
        <v>1968</v>
      </c>
      <c r="G302" s="202"/>
      <c r="H302" s="203" t="s">
        <v>19</v>
      </c>
      <c r="I302" s="205"/>
      <c r="J302" s="202"/>
      <c r="K302" s="202"/>
      <c r="L302" s="206"/>
      <c r="M302" s="207"/>
      <c r="N302" s="208"/>
      <c r="O302" s="208"/>
      <c r="P302" s="208"/>
      <c r="Q302" s="208"/>
      <c r="R302" s="208"/>
      <c r="S302" s="208"/>
      <c r="T302" s="209"/>
      <c r="AT302" s="210" t="s">
        <v>167</v>
      </c>
      <c r="AU302" s="210" t="s">
        <v>182</v>
      </c>
      <c r="AV302" s="13" t="s">
        <v>84</v>
      </c>
      <c r="AW302" s="13" t="s">
        <v>36</v>
      </c>
      <c r="AX302" s="13" t="s">
        <v>76</v>
      </c>
      <c r="AY302" s="210" t="s">
        <v>154</v>
      </c>
    </row>
    <row r="303" spans="1:65" s="14" customFormat="1" ht="11.25">
      <c r="B303" s="211"/>
      <c r="C303" s="212"/>
      <c r="D303" s="194" t="s">
        <v>167</v>
      </c>
      <c r="E303" s="213" t="s">
        <v>19</v>
      </c>
      <c r="F303" s="214" t="s">
        <v>161</v>
      </c>
      <c r="G303" s="212"/>
      <c r="H303" s="215">
        <v>4</v>
      </c>
      <c r="I303" s="216"/>
      <c r="J303" s="212"/>
      <c r="K303" s="212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167</v>
      </c>
      <c r="AU303" s="221" t="s">
        <v>182</v>
      </c>
      <c r="AV303" s="14" t="s">
        <v>86</v>
      </c>
      <c r="AW303" s="14" t="s">
        <v>36</v>
      </c>
      <c r="AX303" s="14" t="s">
        <v>84</v>
      </c>
      <c r="AY303" s="221" t="s">
        <v>154</v>
      </c>
    </row>
    <row r="304" spans="1:65" s="2" customFormat="1" ht="24.2" customHeight="1">
      <c r="A304" s="37"/>
      <c r="B304" s="38"/>
      <c r="C304" s="181" t="s">
        <v>600</v>
      </c>
      <c r="D304" s="181" t="s">
        <v>156</v>
      </c>
      <c r="E304" s="182" t="s">
        <v>1801</v>
      </c>
      <c r="F304" s="183" t="s">
        <v>1802</v>
      </c>
      <c r="G304" s="184" t="s">
        <v>218</v>
      </c>
      <c r="H304" s="185">
        <v>0.1</v>
      </c>
      <c r="I304" s="186"/>
      <c r="J304" s="187">
        <f>ROUND(I304*H304,2)</f>
        <v>0</v>
      </c>
      <c r="K304" s="183" t="s">
        <v>241</v>
      </c>
      <c r="L304" s="42"/>
      <c r="M304" s="188" t="s">
        <v>19</v>
      </c>
      <c r="N304" s="189" t="s">
        <v>47</v>
      </c>
      <c r="O304" s="67"/>
      <c r="P304" s="190">
        <f>O304*H304</f>
        <v>0</v>
      </c>
      <c r="Q304" s="190">
        <v>0</v>
      </c>
      <c r="R304" s="190">
        <f>Q304*H304</f>
        <v>0</v>
      </c>
      <c r="S304" s="190">
        <v>0</v>
      </c>
      <c r="T304" s="19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92" t="s">
        <v>161</v>
      </c>
      <c r="AT304" s="192" t="s">
        <v>156</v>
      </c>
      <c r="AU304" s="192" t="s">
        <v>182</v>
      </c>
      <c r="AY304" s="20" t="s">
        <v>154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20" t="s">
        <v>84</v>
      </c>
      <c r="BK304" s="193">
        <f>ROUND(I304*H304,2)</f>
        <v>0</v>
      </c>
      <c r="BL304" s="20" t="s">
        <v>161</v>
      </c>
      <c r="BM304" s="192" t="s">
        <v>1969</v>
      </c>
    </row>
    <row r="305" spans="1:65" s="2" customFormat="1" ht="11.25">
      <c r="A305" s="37"/>
      <c r="B305" s="38"/>
      <c r="C305" s="39"/>
      <c r="D305" s="194" t="s">
        <v>163</v>
      </c>
      <c r="E305" s="39"/>
      <c r="F305" s="195" t="s">
        <v>1802</v>
      </c>
      <c r="G305" s="39"/>
      <c r="H305" s="39"/>
      <c r="I305" s="196"/>
      <c r="J305" s="39"/>
      <c r="K305" s="39"/>
      <c r="L305" s="42"/>
      <c r="M305" s="197"/>
      <c r="N305" s="198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163</v>
      </c>
      <c r="AU305" s="20" t="s">
        <v>182</v>
      </c>
    </row>
    <row r="306" spans="1:65" s="13" customFormat="1" ht="22.5">
      <c r="B306" s="201"/>
      <c r="C306" s="202"/>
      <c r="D306" s="194" t="s">
        <v>167</v>
      </c>
      <c r="E306" s="203" t="s">
        <v>19</v>
      </c>
      <c r="F306" s="204" t="s">
        <v>1804</v>
      </c>
      <c r="G306" s="202"/>
      <c r="H306" s="203" t="s">
        <v>19</v>
      </c>
      <c r="I306" s="205"/>
      <c r="J306" s="202"/>
      <c r="K306" s="202"/>
      <c r="L306" s="206"/>
      <c r="M306" s="207"/>
      <c r="N306" s="208"/>
      <c r="O306" s="208"/>
      <c r="P306" s="208"/>
      <c r="Q306" s="208"/>
      <c r="R306" s="208"/>
      <c r="S306" s="208"/>
      <c r="T306" s="209"/>
      <c r="AT306" s="210" t="s">
        <v>167</v>
      </c>
      <c r="AU306" s="210" t="s">
        <v>182</v>
      </c>
      <c r="AV306" s="13" t="s">
        <v>84</v>
      </c>
      <c r="AW306" s="13" t="s">
        <v>36</v>
      </c>
      <c r="AX306" s="13" t="s">
        <v>76</v>
      </c>
      <c r="AY306" s="210" t="s">
        <v>154</v>
      </c>
    </row>
    <row r="307" spans="1:65" s="14" customFormat="1" ht="11.25">
      <c r="B307" s="211"/>
      <c r="C307" s="212"/>
      <c r="D307" s="194" t="s">
        <v>167</v>
      </c>
      <c r="E307" s="213" t="s">
        <v>19</v>
      </c>
      <c r="F307" s="214" t="s">
        <v>1970</v>
      </c>
      <c r="G307" s="212"/>
      <c r="H307" s="215">
        <v>0.1</v>
      </c>
      <c r="I307" s="216"/>
      <c r="J307" s="212"/>
      <c r="K307" s="212"/>
      <c r="L307" s="217"/>
      <c r="M307" s="218"/>
      <c r="N307" s="219"/>
      <c r="O307" s="219"/>
      <c r="P307" s="219"/>
      <c r="Q307" s="219"/>
      <c r="R307" s="219"/>
      <c r="S307" s="219"/>
      <c r="T307" s="220"/>
      <c r="AT307" s="221" t="s">
        <v>167</v>
      </c>
      <c r="AU307" s="221" t="s">
        <v>182</v>
      </c>
      <c r="AV307" s="14" t="s">
        <v>86</v>
      </c>
      <c r="AW307" s="14" t="s">
        <v>36</v>
      </c>
      <c r="AX307" s="14" t="s">
        <v>84</v>
      </c>
      <c r="AY307" s="221" t="s">
        <v>154</v>
      </c>
    </row>
    <row r="308" spans="1:65" s="12" customFormat="1" ht="20.85" customHeight="1">
      <c r="B308" s="165"/>
      <c r="C308" s="166"/>
      <c r="D308" s="167" t="s">
        <v>75</v>
      </c>
      <c r="E308" s="179" t="s">
        <v>1971</v>
      </c>
      <c r="F308" s="179" t="s">
        <v>1972</v>
      </c>
      <c r="G308" s="166"/>
      <c r="H308" s="166"/>
      <c r="I308" s="169"/>
      <c r="J308" s="180">
        <f>BK308</f>
        <v>0</v>
      </c>
      <c r="K308" s="166"/>
      <c r="L308" s="171"/>
      <c r="M308" s="172"/>
      <c r="N308" s="173"/>
      <c r="O308" s="173"/>
      <c r="P308" s="174">
        <f>SUM(P309:P336)</f>
        <v>0</v>
      </c>
      <c r="Q308" s="173"/>
      <c r="R308" s="174">
        <f>SUM(R309:R336)</f>
        <v>6.0000000000000006E-4</v>
      </c>
      <c r="S308" s="173"/>
      <c r="T308" s="175">
        <f>SUM(T309:T336)</f>
        <v>0</v>
      </c>
      <c r="AR308" s="176" t="s">
        <v>84</v>
      </c>
      <c r="AT308" s="177" t="s">
        <v>75</v>
      </c>
      <c r="AU308" s="177" t="s">
        <v>86</v>
      </c>
      <c r="AY308" s="176" t="s">
        <v>154</v>
      </c>
      <c r="BK308" s="178">
        <f>SUM(BK309:BK336)</f>
        <v>0</v>
      </c>
    </row>
    <row r="309" spans="1:65" s="2" customFormat="1" ht="37.9" customHeight="1">
      <c r="A309" s="37"/>
      <c r="B309" s="38"/>
      <c r="C309" s="181" t="s">
        <v>609</v>
      </c>
      <c r="D309" s="181" t="s">
        <v>156</v>
      </c>
      <c r="E309" s="182" t="s">
        <v>1930</v>
      </c>
      <c r="F309" s="183" t="s">
        <v>1931</v>
      </c>
      <c r="G309" s="184" t="s">
        <v>218</v>
      </c>
      <c r="H309" s="185">
        <v>4.6079999999999997</v>
      </c>
      <c r="I309" s="186"/>
      <c r="J309" s="187">
        <f>ROUND(I309*H309,2)</f>
        <v>0</v>
      </c>
      <c r="K309" s="183" t="s">
        <v>241</v>
      </c>
      <c r="L309" s="42"/>
      <c r="M309" s="188" t="s">
        <v>19</v>
      </c>
      <c r="N309" s="189" t="s">
        <v>47</v>
      </c>
      <c r="O309" s="67"/>
      <c r="P309" s="190">
        <f>O309*H309</f>
        <v>0</v>
      </c>
      <c r="Q309" s="190">
        <v>0</v>
      </c>
      <c r="R309" s="190">
        <f>Q309*H309</f>
        <v>0</v>
      </c>
      <c r="S309" s="190">
        <v>0</v>
      </c>
      <c r="T309" s="191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92" t="s">
        <v>161</v>
      </c>
      <c r="AT309" s="192" t="s">
        <v>156</v>
      </c>
      <c r="AU309" s="192" t="s">
        <v>182</v>
      </c>
      <c r="AY309" s="20" t="s">
        <v>154</v>
      </c>
      <c r="BE309" s="193">
        <f>IF(N309="základní",J309,0)</f>
        <v>0</v>
      </c>
      <c r="BF309" s="193">
        <f>IF(N309="snížená",J309,0)</f>
        <v>0</v>
      </c>
      <c r="BG309" s="193">
        <f>IF(N309="zákl. přenesená",J309,0)</f>
        <v>0</v>
      </c>
      <c r="BH309" s="193">
        <f>IF(N309="sníž. přenesená",J309,0)</f>
        <v>0</v>
      </c>
      <c r="BI309" s="193">
        <f>IF(N309="nulová",J309,0)</f>
        <v>0</v>
      </c>
      <c r="BJ309" s="20" t="s">
        <v>84</v>
      </c>
      <c r="BK309" s="193">
        <f>ROUND(I309*H309,2)</f>
        <v>0</v>
      </c>
      <c r="BL309" s="20" t="s">
        <v>161</v>
      </c>
      <c r="BM309" s="192" t="s">
        <v>1973</v>
      </c>
    </row>
    <row r="310" spans="1:65" s="2" customFormat="1" ht="19.5">
      <c r="A310" s="37"/>
      <c r="B310" s="38"/>
      <c r="C310" s="39"/>
      <c r="D310" s="194" t="s">
        <v>163</v>
      </c>
      <c r="E310" s="39"/>
      <c r="F310" s="195" t="s">
        <v>1931</v>
      </c>
      <c r="G310" s="39"/>
      <c r="H310" s="39"/>
      <c r="I310" s="196"/>
      <c r="J310" s="39"/>
      <c r="K310" s="39"/>
      <c r="L310" s="42"/>
      <c r="M310" s="197"/>
      <c r="N310" s="198"/>
      <c r="O310" s="67"/>
      <c r="P310" s="67"/>
      <c r="Q310" s="67"/>
      <c r="R310" s="67"/>
      <c r="S310" s="67"/>
      <c r="T310" s="68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20" t="s">
        <v>163</v>
      </c>
      <c r="AU310" s="20" t="s">
        <v>182</v>
      </c>
    </row>
    <row r="311" spans="1:65" s="13" customFormat="1" ht="33.75">
      <c r="B311" s="201"/>
      <c r="C311" s="202"/>
      <c r="D311" s="194" t="s">
        <v>167</v>
      </c>
      <c r="E311" s="203" t="s">
        <v>19</v>
      </c>
      <c r="F311" s="204" t="s">
        <v>1974</v>
      </c>
      <c r="G311" s="202"/>
      <c r="H311" s="203" t="s">
        <v>19</v>
      </c>
      <c r="I311" s="205"/>
      <c r="J311" s="202"/>
      <c r="K311" s="202"/>
      <c r="L311" s="206"/>
      <c r="M311" s="207"/>
      <c r="N311" s="208"/>
      <c r="O311" s="208"/>
      <c r="P311" s="208"/>
      <c r="Q311" s="208"/>
      <c r="R311" s="208"/>
      <c r="S311" s="208"/>
      <c r="T311" s="209"/>
      <c r="AT311" s="210" t="s">
        <v>167</v>
      </c>
      <c r="AU311" s="210" t="s">
        <v>182</v>
      </c>
      <c r="AV311" s="13" t="s">
        <v>84</v>
      </c>
      <c r="AW311" s="13" t="s">
        <v>36</v>
      </c>
      <c r="AX311" s="13" t="s">
        <v>76</v>
      </c>
      <c r="AY311" s="210" t="s">
        <v>154</v>
      </c>
    </row>
    <row r="312" spans="1:65" s="14" customFormat="1" ht="11.25">
      <c r="B312" s="211"/>
      <c r="C312" s="212"/>
      <c r="D312" s="194" t="s">
        <v>167</v>
      </c>
      <c r="E312" s="213" t="s">
        <v>19</v>
      </c>
      <c r="F312" s="214" t="s">
        <v>1975</v>
      </c>
      <c r="G312" s="212"/>
      <c r="H312" s="215">
        <v>4.6079999999999997</v>
      </c>
      <c r="I312" s="216"/>
      <c r="J312" s="212"/>
      <c r="K312" s="212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167</v>
      </c>
      <c r="AU312" s="221" t="s">
        <v>182</v>
      </c>
      <c r="AV312" s="14" t="s">
        <v>86</v>
      </c>
      <c r="AW312" s="14" t="s">
        <v>36</v>
      </c>
      <c r="AX312" s="14" t="s">
        <v>84</v>
      </c>
      <c r="AY312" s="221" t="s">
        <v>154</v>
      </c>
    </row>
    <row r="313" spans="1:65" s="2" customFormat="1" ht="24.2" customHeight="1">
      <c r="A313" s="37"/>
      <c r="B313" s="38"/>
      <c r="C313" s="181" t="s">
        <v>617</v>
      </c>
      <c r="D313" s="181" t="s">
        <v>156</v>
      </c>
      <c r="E313" s="182" t="s">
        <v>1976</v>
      </c>
      <c r="F313" s="183" t="s">
        <v>1977</v>
      </c>
      <c r="G313" s="184" t="s">
        <v>240</v>
      </c>
      <c r="H313" s="185">
        <v>12</v>
      </c>
      <c r="I313" s="186"/>
      <c r="J313" s="187">
        <f>ROUND(I313*H313,2)</f>
        <v>0</v>
      </c>
      <c r="K313" s="183" t="s">
        <v>160</v>
      </c>
      <c r="L313" s="42"/>
      <c r="M313" s="188" t="s">
        <v>19</v>
      </c>
      <c r="N313" s="189" t="s">
        <v>47</v>
      </c>
      <c r="O313" s="67"/>
      <c r="P313" s="190">
        <f>O313*H313</f>
        <v>0</v>
      </c>
      <c r="Q313" s="190">
        <v>0</v>
      </c>
      <c r="R313" s="190">
        <f>Q313*H313</f>
        <v>0</v>
      </c>
      <c r="S313" s="190">
        <v>0</v>
      </c>
      <c r="T313" s="191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92" t="s">
        <v>161</v>
      </c>
      <c r="AT313" s="192" t="s">
        <v>156</v>
      </c>
      <c r="AU313" s="192" t="s">
        <v>182</v>
      </c>
      <c r="AY313" s="20" t="s">
        <v>154</v>
      </c>
      <c r="BE313" s="193">
        <f>IF(N313="základní",J313,0)</f>
        <v>0</v>
      </c>
      <c r="BF313" s="193">
        <f>IF(N313="snížená",J313,0)</f>
        <v>0</v>
      </c>
      <c r="BG313" s="193">
        <f>IF(N313="zákl. přenesená",J313,0)</f>
        <v>0</v>
      </c>
      <c r="BH313" s="193">
        <f>IF(N313="sníž. přenesená",J313,0)</f>
        <v>0</v>
      </c>
      <c r="BI313" s="193">
        <f>IF(N313="nulová",J313,0)</f>
        <v>0</v>
      </c>
      <c r="BJ313" s="20" t="s">
        <v>84</v>
      </c>
      <c r="BK313" s="193">
        <f>ROUND(I313*H313,2)</f>
        <v>0</v>
      </c>
      <c r="BL313" s="20" t="s">
        <v>161</v>
      </c>
      <c r="BM313" s="192" t="s">
        <v>1978</v>
      </c>
    </row>
    <row r="314" spans="1:65" s="2" customFormat="1" ht="19.5">
      <c r="A314" s="37"/>
      <c r="B314" s="38"/>
      <c r="C314" s="39"/>
      <c r="D314" s="194" t="s">
        <v>163</v>
      </c>
      <c r="E314" s="39"/>
      <c r="F314" s="195" t="s">
        <v>1979</v>
      </c>
      <c r="G314" s="39"/>
      <c r="H314" s="39"/>
      <c r="I314" s="196"/>
      <c r="J314" s="39"/>
      <c r="K314" s="39"/>
      <c r="L314" s="42"/>
      <c r="M314" s="197"/>
      <c r="N314" s="198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163</v>
      </c>
      <c r="AU314" s="20" t="s">
        <v>182</v>
      </c>
    </row>
    <row r="315" spans="1:65" s="2" customFormat="1" ht="11.25">
      <c r="A315" s="37"/>
      <c r="B315" s="38"/>
      <c r="C315" s="39"/>
      <c r="D315" s="199" t="s">
        <v>165</v>
      </c>
      <c r="E315" s="39"/>
      <c r="F315" s="200" t="s">
        <v>1980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165</v>
      </c>
      <c r="AU315" s="20" t="s">
        <v>182</v>
      </c>
    </row>
    <row r="316" spans="1:65" s="2" customFormat="1" ht="33" customHeight="1">
      <c r="A316" s="37"/>
      <c r="B316" s="38"/>
      <c r="C316" s="181" t="s">
        <v>622</v>
      </c>
      <c r="D316" s="181" t="s">
        <v>156</v>
      </c>
      <c r="E316" s="182" t="s">
        <v>1981</v>
      </c>
      <c r="F316" s="183" t="s">
        <v>1982</v>
      </c>
      <c r="G316" s="184" t="s">
        <v>240</v>
      </c>
      <c r="H316" s="185">
        <v>12</v>
      </c>
      <c r="I316" s="186"/>
      <c r="J316" s="187">
        <f>ROUND(I316*H316,2)</f>
        <v>0</v>
      </c>
      <c r="K316" s="183" t="s">
        <v>160</v>
      </c>
      <c r="L316" s="42"/>
      <c r="M316" s="188" t="s">
        <v>19</v>
      </c>
      <c r="N316" s="189" t="s">
        <v>47</v>
      </c>
      <c r="O316" s="67"/>
      <c r="P316" s="190">
        <f>O316*H316</f>
        <v>0</v>
      </c>
      <c r="Q316" s="190">
        <v>5.0000000000000002E-5</v>
      </c>
      <c r="R316" s="190">
        <f>Q316*H316</f>
        <v>6.0000000000000006E-4</v>
      </c>
      <c r="S316" s="190">
        <v>0</v>
      </c>
      <c r="T316" s="191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92" t="s">
        <v>161</v>
      </c>
      <c r="AT316" s="192" t="s">
        <v>156</v>
      </c>
      <c r="AU316" s="192" t="s">
        <v>182</v>
      </c>
      <c r="AY316" s="20" t="s">
        <v>154</v>
      </c>
      <c r="BE316" s="193">
        <f>IF(N316="základní",J316,0)</f>
        <v>0</v>
      </c>
      <c r="BF316" s="193">
        <f>IF(N316="snížená",J316,0)</f>
        <v>0</v>
      </c>
      <c r="BG316" s="193">
        <f>IF(N316="zákl. přenesená",J316,0)</f>
        <v>0</v>
      </c>
      <c r="BH316" s="193">
        <f>IF(N316="sníž. přenesená",J316,0)</f>
        <v>0</v>
      </c>
      <c r="BI316" s="193">
        <f>IF(N316="nulová",J316,0)</f>
        <v>0</v>
      </c>
      <c r="BJ316" s="20" t="s">
        <v>84</v>
      </c>
      <c r="BK316" s="193">
        <f>ROUND(I316*H316,2)</f>
        <v>0</v>
      </c>
      <c r="BL316" s="20" t="s">
        <v>161</v>
      </c>
      <c r="BM316" s="192" t="s">
        <v>1983</v>
      </c>
    </row>
    <row r="317" spans="1:65" s="2" customFormat="1" ht="19.5">
      <c r="A317" s="37"/>
      <c r="B317" s="38"/>
      <c r="C317" s="39"/>
      <c r="D317" s="194" t="s">
        <v>163</v>
      </c>
      <c r="E317" s="39"/>
      <c r="F317" s="195" t="s">
        <v>1984</v>
      </c>
      <c r="G317" s="39"/>
      <c r="H317" s="39"/>
      <c r="I317" s="196"/>
      <c r="J317" s="39"/>
      <c r="K317" s="39"/>
      <c r="L317" s="42"/>
      <c r="M317" s="197"/>
      <c r="N317" s="198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163</v>
      </c>
      <c r="AU317" s="20" t="s">
        <v>182</v>
      </c>
    </row>
    <row r="318" spans="1:65" s="2" customFormat="1" ht="11.25">
      <c r="A318" s="37"/>
      <c r="B318" s="38"/>
      <c r="C318" s="39"/>
      <c r="D318" s="199" t="s">
        <v>165</v>
      </c>
      <c r="E318" s="39"/>
      <c r="F318" s="200" t="s">
        <v>1985</v>
      </c>
      <c r="G318" s="39"/>
      <c r="H318" s="39"/>
      <c r="I318" s="196"/>
      <c r="J318" s="39"/>
      <c r="K318" s="39"/>
      <c r="L318" s="42"/>
      <c r="M318" s="197"/>
      <c r="N318" s="198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165</v>
      </c>
      <c r="AU318" s="20" t="s">
        <v>182</v>
      </c>
    </row>
    <row r="319" spans="1:65" s="2" customFormat="1" ht="24.2" customHeight="1">
      <c r="A319" s="37"/>
      <c r="B319" s="38"/>
      <c r="C319" s="181" t="s">
        <v>631</v>
      </c>
      <c r="D319" s="181" t="s">
        <v>156</v>
      </c>
      <c r="E319" s="182" t="s">
        <v>1952</v>
      </c>
      <c r="F319" s="183" t="s">
        <v>1953</v>
      </c>
      <c r="G319" s="184" t="s">
        <v>240</v>
      </c>
      <c r="H319" s="185">
        <v>12</v>
      </c>
      <c r="I319" s="186"/>
      <c r="J319" s="187">
        <f>ROUND(I319*H319,2)</f>
        <v>0</v>
      </c>
      <c r="K319" s="183" t="s">
        <v>160</v>
      </c>
      <c r="L319" s="42"/>
      <c r="M319" s="188" t="s">
        <v>19</v>
      </c>
      <c r="N319" s="189" t="s">
        <v>47</v>
      </c>
      <c r="O319" s="67"/>
      <c r="P319" s="190">
        <f>O319*H319</f>
        <v>0</v>
      </c>
      <c r="Q319" s="190">
        <v>0</v>
      </c>
      <c r="R319" s="190">
        <f>Q319*H319</f>
        <v>0</v>
      </c>
      <c r="S319" s="190">
        <v>0</v>
      </c>
      <c r="T319" s="191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92" t="s">
        <v>161</v>
      </c>
      <c r="AT319" s="192" t="s">
        <v>156</v>
      </c>
      <c r="AU319" s="192" t="s">
        <v>182</v>
      </c>
      <c r="AY319" s="20" t="s">
        <v>154</v>
      </c>
      <c r="BE319" s="193">
        <f>IF(N319="základní",J319,0)</f>
        <v>0</v>
      </c>
      <c r="BF319" s="193">
        <f>IF(N319="snížená",J319,0)</f>
        <v>0</v>
      </c>
      <c r="BG319" s="193">
        <f>IF(N319="zákl. přenesená",J319,0)</f>
        <v>0</v>
      </c>
      <c r="BH319" s="193">
        <f>IF(N319="sníž. přenesená",J319,0)</f>
        <v>0</v>
      </c>
      <c r="BI319" s="193">
        <f>IF(N319="nulová",J319,0)</f>
        <v>0</v>
      </c>
      <c r="BJ319" s="20" t="s">
        <v>84</v>
      </c>
      <c r="BK319" s="193">
        <f>ROUND(I319*H319,2)</f>
        <v>0</v>
      </c>
      <c r="BL319" s="20" t="s">
        <v>161</v>
      </c>
      <c r="BM319" s="192" t="s">
        <v>1986</v>
      </c>
    </row>
    <row r="320" spans="1:65" s="2" customFormat="1" ht="19.5">
      <c r="A320" s="37"/>
      <c r="B320" s="38"/>
      <c r="C320" s="39"/>
      <c r="D320" s="194" t="s">
        <v>163</v>
      </c>
      <c r="E320" s="39"/>
      <c r="F320" s="195" t="s">
        <v>1955</v>
      </c>
      <c r="G320" s="39"/>
      <c r="H320" s="39"/>
      <c r="I320" s="196"/>
      <c r="J320" s="39"/>
      <c r="K320" s="39"/>
      <c r="L320" s="42"/>
      <c r="M320" s="197"/>
      <c r="N320" s="198"/>
      <c r="O320" s="67"/>
      <c r="P320" s="67"/>
      <c r="Q320" s="67"/>
      <c r="R320" s="67"/>
      <c r="S320" s="67"/>
      <c r="T320" s="68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20" t="s">
        <v>163</v>
      </c>
      <c r="AU320" s="20" t="s">
        <v>182</v>
      </c>
    </row>
    <row r="321" spans="1:65" s="2" customFormat="1" ht="11.25">
      <c r="A321" s="37"/>
      <c r="B321" s="38"/>
      <c r="C321" s="39"/>
      <c r="D321" s="199" t="s">
        <v>165</v>
      </c>
      <c r="E321" s="39"/>
      <c r="F321" s="200" t="s">
        <v>1956</v>
      </c>
      <c r="G321" s="39"/>
      <c r="H321" s="39"/>
      <c r="I321" s="196"/>
      <c r="J321" s="39"/>
      <c r="K321" s="39"/>
      <c r="L321" s="42"/>
      <c r="M321" s="197"/>
      <c r="N321" s="198"/>
      <c r="O321" s="67"/>
      <c r="P321" s="67"/>
      <c r="Q321" s="67"/>
      <c r="R321" s="67"/>
      <c r="S321" s="67"/>
      <c r="T321" s="68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20" t="s">
        <v>165</v>
      </c>
      <c r="AU321" s="20" t="s">
        <v>182</v>
      </c>
    </row>
    <row r="322" spans="1:65" s="13" customFormat="1" ht="22.5">
      <c r="B322" s="201"/>
      <c r="C322" s="202"/>
      <c r="D322" s="194" t="s">
        <v>167</v>
      </c>
      <c r="E322" s="203" t="s">
        <v>19</v>
      </c>
      <c r="F322" s="204" t="s">
        <v>1957</v>
      </c>
      <c r="G322" s="202"/>
      <c r="H322" s="203" t="s">
        <v>19</v>
      </c>
      <c r="I322" s="205"/>
      <c r="J322" s="202"/>
      <c r="K322" s="202"/>
      <c r="L322" s="206"/>
      <c r="M322" s="207"/>
      <c r="N322" s="208"/>
      <c r="O322" s="208"/>
      <c r="P322" s="208"/>
      <c r="Q322" s="208"/>
      <c r="R322" s="208"/>
      <c r="S322" s="208"/>
      <c r="T322" s="209"/>
      <c r="AT322" s="210" t="s">
        <v>167</v>
      </c>
      <c r="AU322" s="210" t="s">
        <v>182</v>
      </c>
      <c r="AV322" s="13" t="s">
        <v>84</v>
      </c>
      <c r="AW322" s="13" t="s">
        <v>36</v>
      </c>
      <c r="AX322" s="13" t="s">
        <v>76</v>
      </c>
      <c r="AY322" s="210" t="s">
        <v>154</v>
      </c>
    </row>
    <row r="323" spans="1:65" s="14" customFormat="1" ht="11.25">
      <c r="B323" s="211"/>
      <c r="C323" s="212"/>
      <c r="D323" s="194" t="s">
        <v>167</v>
      </c>
      <c r="E323" s="213" t="s">
        <v>19</v>
      </c>
      <c r="F323" s="214" t="s">
        <v>8</v>
      </c>
      <c r="G323" s="212"/>
      <c r="H323" s="215">
        <v>12</v>
      </c>
      <c r="I323" s="216"/>
      <c r="J323" s="212"/>
      <c r="K323" s="212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167</v>
      </c>
      <c r="AU323" s="221" t="s">
        <v>182</v>
      </c>
      <c r="AV323" s="14" t="s">
        <v>86</v>
      </c>
      <c r="AW323" s="14" t="s">
        <v>36</v>
      </c>
      <c r="AX323" s="14" t="s">
        <v>84</v>
      </c>
      <c r="AY323" s="221" t="s">
        <v>154</v>
      </c>
    </row>
    <row r="324" spans="1:65" s="2" customFormat="1" ht="21.75" customHeight="1">
      <c r="A324" s="37"/>
      <c r="B324" s="38"/>
      <c r="C324" s="181" t="s">
        <v>641</v>
      </c>
      <c r="D324" s="181" t="s">
        <v>156</v>
      </c>
      <c r="E324" s="182" t="s">
        <v>1958</v>
      </c>
      <c r="F324" s="183" t="s">
        <v>1959</v>
      </c>
      <c r="G324" s="184" t="s">
        <v>218</v>
      </c>
      <c r="H324" s="185">
        <v>1.2</v>
      </c>
      <c r="I324" s="186"/>
      <c r="J324" s="187">
        <f>ROUND(I324*H324,2)</f>
        <v>0</v>
      </c>
      <c r="K324" s="183" t="s">
        <v>160</v>
      </c>
      <c r="L324" s="42"/>
      <c r="M324" s="188" t="s">
        <v>19</v>
      </c>
      <c r="N324" s="189" t="s">
        <v>47</v>
      </c>
      <c r="O324" s="67"/>
      <c r="P324" s="190">
        <f>O324*H324</f>
        <v>0</v>
      </c>
      <c r="Q324" s="190">
        <v>0</v>
      </c>
      <c r="R324" s="190">
        <f>Q324*H324</f>
        <v>0</v>
      </c>
      <c r="S324" s="190">
        <v>0</v>
      </c>
      <c r="T324" s="19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92" t="s">
        <v>161</v>
      </c>
      <c r="AT324" s="192" t="s">
        <v>156</v>
      </c>
      <c r="AU324" s="192" t="s">
        <v>182</v>
      </c>
      <c r="AY324" s="20" t="s">
        <v>154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20" t="s">
        <v>84</v>
      </c>
      <c r="BK324" s="193">
        <f>ROUND(I324*H324,2)</f>
        <v>0</v>
      </c>
      <c r="BL324" s="20" t="s">
        <v>161</v>
      </c>
      <c r="BM324" s="192" t="s">
        <v>1987</v>
      </c>
    </row>
    <row r="325" spans="1:65" s="2" customFormat="1" ht="11.25">
      <c r="A325" s="37"/>
      <c r="B325" s="38"/>
      <c r="C325" s="39"/>
      <c r="D325" s="194" t="s">
        <v>163</v>
      </c>
      <c r="E325" s="39"/>
      <c r="F325" s="195" t="s">
        <v>1961</v>
      </c>
      <c r="G325" s="39"/>
      <c r="H325" s="39"/>
      <c r="I325" s="196"/>
      <c r="J325" s="39"/>
      <c r="K325" s="39"/>
      <c r="L325" s="42"/>
      <c r="M325" s="197"/>
      <c r="N325" s="19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163</v>
      </c>
      <c r="AU325" s="20" t="s">
        <v>182</v>
      </c>
    </row>
    <row r="326" spans="1:65" s="2" customFormat="1" ht="11.25">
      <c r="A326" s="37"/>
      <c r="B326" s="38"/>
      <c r="C326" s="39"/>
      <c r="D326" s="199" t="s">
        <v>165</v>
      </c>
      <c r="E326" s="39"/>
      <c r="F326" s="200" t="s">
        <v>1962</v>
      </c>
      <c r="G326" s="39"/>
      <c r="H326" s="39"/>
      <c r="I326" s="196"/>
      <c r="J326" s="39"/>
      <c r="K326" s="39"/>
      <c r="L326" s="42"/>
      <c r="M326" s="197"/>
      <c r="N326" s="198"/>
      <c r="O326" s="67"/>
      <c r="P326" s="67"/>
      <c r="Q326" s="67"/>
      <c r="R326" s="67"/>
      <c r="S326" s="67"/>
      <c r="T326" s="68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20" t="s">
        <v>165</v>
      </c>
      <c r="AU326" s="20" t="s">
        <v>182</v>
      </c>
    </row>
    <row r="327" spans="1:65" s="13" customFormat="1" ht="11.25">
      <c r="B327" s="201"/>
      <c r="C327" s="202"/>
      <c r="D327" s="194" t="s">
        <v>167</v>
      </c>
      <c r="E327" s="203" t="s">
        <v>19</v>
      </c>
      <c r="F327" s="204" t="s">
        <v>1988</v>
      </c>
      <c r="G327" s="202"/>
      <c r="H327" s="203" t="s">
        <v>19</v>
      </c>
      <c r="I327" s="205"/>
      <c r="J327" s="202"/>
      <c r="K327" s="202"/>
      <c r="L327" s="206"/>
      <c r="M327" s="207"/>
      <c r="N327" s="208"/>
      <c r="O327" s="208"/>
      <c r="P327" s="208"/>
      <c r="Q327" s="208"/>
      <c r="R327" s="208"/>
      <c r="S327" s="208"/>
      <c r="T327" s="209"/>
      <c r="AT327" s="210" t="s">
        <v>167</v>
      </c>
      <c r="AU327" s="210" t="s">
        <v>182</v>
      </c>
      <c r="AV327" s="13" t="s">
        <v>84</v>
      </c>
      <c r="AW327" s="13" t="s">
        <v>36</v>
      </c>
      <c r="AX327" s="13" t="s">
        <v>76</v>
      </c>
      <c r="AY327" s="210" t="s">
        <v>154</v>
      </c>
    </row>
    <row r="328" spans="1:65" s="14" customFormat="1" ht="11.25">
      <c r="B328" s="211"/>
      <c r="C328" s="212"/>
      <c r="D328" s="194" t="s">
        <v>167</v>
      </c>
      <c r="E328" s="213" t="s">
        <v>19</v>
      </c>
      <c r="F328" s="214" t="s">
        <v>1989</v>
      </c>
      <c r="G328" s="212"/>
      <c r="H328" s="215">
        <v>1.2</v>
      </c>
      <c r="I328" s="216"/>
      <c r="J328" s="212"/>
      <c r="K328" s="212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167</v>
      </c>
      <c r="AU328" s="221" t="s">
        <v>182</v>
      </c>
      <c r="AV328" s="14" t="s">
        <v>86</v>
      </c>
      <c r="AW328" s="14" t="s">
        <v>36</v>
      </c>
      <c r="AX328" s="14" t="s">
        <v>84</v>
      </c>
      <c r="AY328" s="221" t="s">
        <v>154</v>
      </c>
    </row>
    <row r="329" spans="1:65" s="2" customFormat="1" ht="16.5" customHeight="1">
      <c r="A329" s="37"/>
      <c r="B329" s="38"/>
      <c r="C329" s="181" t="s">
        <v>650</v>
      </c>
      <c r="D329" s="181" t="s">
        <v>156</v>
      </c>
      <c r="E329" s="182" t="s">
        <v>1965</v>
      </c>
      <c r="F329" s="183" t="s">
        <v>1966</v>
      </c>
      <c r="G329" s="184" t="s">
        <v>240</v>
      </c>
      <c r="H329" s="185">
        <v>12</v>
      </c>
      <c r="I329" s="186"/>
      <c r="J329" s="187">
        <f>ROUND(I329*H329,2)</f>
        <v>0</v>
      </c>
      <c r="K329" s="183" t="s">
        <v>241</v>
      </c>
      <c r="L329" s="42"/>
      <c r="M329" s="188" t="s">
        <v>19</v>
      </c>
      <c r="N329" s="189" t="s">
        <v>47</v>
      </c>
      <c r="O329" s="67"/>
      <c r="P329" s="190">
        <f>O329*H329</f>
        <v>0</v>
      </c>
      <c r="Q329" s="190">
        <v>0</v>
      </c>
      <c r="R329" s="190">
        <f>Q329*H329</f>
        <v>0</v>
      </c>
      <c r="S329" s="190">
        <v>0</v>
      </c>
      <c r="T329" s="191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92" t="s">
        <v>161</v>
      </c>
      <c r="AT329" s="192" t="s">
        <v>156</v>
      </c>
      <c r="AU329" s="192" t="s">
        <v>182</v>
      </c>
      <c r="AY329" s="20" t="s">
        <v>154</v>
      </c>
      <c r="BE329" s="193">
        <f>IF(N329="základní",J329,0)</f>
        <v>0</v>
      </c>
      <c r="BF329" s="193">
        <f>IF(N329="snížená",J329,0)</f>
        <v>0</v>
      </c>
      <c r="BG329" s="193">
        <f>IF(N329="zákl. přenesená",J329,0)</f>
        <v>0</v>
      </c>
      <c r="BH329" s="193">
        <f>IF(N329="sníž. přenesená",J329,0)</f>
        <v>0</v>
      </c>
      <c r="BI329" s="193">
        <f>IF(N329="nulová",J329,0)</f>
        <v>0</v>
      </c>
      <c r="BJ329" s="20" t="s">
        <v>84</v>
      </c>
      <c r="BK329" s="193">
        <f>ROUND(I329*H329,2)</f>
        <v>0</v>
      </c>
      <c r="BL329" s="20" t="s">
        <v>161</v>
      </c>
      <c r="BM329" s="192" t="s">
        <v>1990</v>
      </c>
    </row>
    <row r="330" spans="1:65" s="2" customFormat="1" ht="11.25">
      <c r="A330" s="37"/>
      <c r="B330" s="38"/>
      <c r="C330" s="39"/>
      <c r="D330" s="194" t="s">
        <v>163</v>
      </c>
      <c r="E330" s="39"/>
      <c r="F330" s="195" t="s">
        <v>1966</v>
      </c>
      <c r="G330" s="39"/>
      <c r="H330" s="39"/>
      <c r="I330" s="196"/>
      <c r="J330" s="39"/>
      <c r="K330" s="39"/>
      <c r="L330" s="42"/>
      <c r="M330" s="197"/>
      <c r="N330" s="198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163</v>
      </c>
      <c r="AU330" s="20" t="s">
        <v>182</v>
      </c>
    </row>
    <row r="331" spans="1:65" s="13" customFormat="1" ht="11.25">
      <c r="B331" s="201"/>
      <c r="C331" s="202"/>
      <c r="D331" s="194" t="s">
        <v>167</v>
      </c>
      <c r="E331" s="203" t="s">
        <v>19</v>
      </c>
      <c r="F331" s="204" t="s">
        <v>1968</v>
      </c>
      <c r="G331" s="202"/>
      <c r="H331" s="203" t="s">
        <v>19</v>
      </c>
      <c r="I331" s="205"/>
      <c r="J331" s="202"/>
      <c r="K331" s="202"/>
      <c r="L331" s="206"/>
      <c r="M331" s="207"/>
      <c r="N331" s="208"/>
      <c r="O331" s="208"/>
      <c r="P331" s="208"/>
      <c r="Q331" s="208"/>
      <c r="R331" s="208"/>
      <c r="S331" s="208"/>
      <c r="T331" s="209"/>
      <c r="AT331" s="210" t="s">
        <v>167</v>
      </c>
      <c r="AU331" s="210" t="s">
        <v>182</v>
      </c>
      <c r="AV331" s="13" t="s">
        <v>84</v>
      </c>
      <c r="AW331" s="13" t="s">
        <v>36</v>
      </c>
      <c r="AX331" s="13" t="s">
        <v>76</v>
      </c>
      <c r="AY331" s="210" t="s">
        <v>154</v>
      </c>
    </row>
    <row r="332" spans="1:65" s="14" customFormat="1" ht="11.25">
      <c r="B332" s="211"/>
      <c r="C332" s="212"/>
      <c r="D332" s="194" t="s">
        <v>167</v>
      </c>
      <c r="E332" s="213" t="s">
        <v>19</v>
      </c>
      <c r="F332" s="214" t="s">
        <v>8</v>
      </c>
      <c r="G332" s="212"/>
      <c r="H332" s="215">
        <v>12</v>
      </c>
      <c r="I332" s="216"/>
      <c r="J332" s="212"/>
      <c r="K332" s="212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167</v>
      </c>
      <c r="AU332" s="221" t="s">
        <v>182</v>
      </c>
      <c r="AV332" s="14" t="s">
        <v>86</v>
      </c>
      <c r="AW332" s="14" t="s">
        <v>36</v>
      </c>
      <c r="AX332" s="14" t="s">
        <v>84</v>
      </c>
      <c r="AY332" s="221" t="s">
        <v>154</v>
      </c>
    </row>
    <row r="333" spans="1:65" s="2" customFormat="1" ht="24.2" customHeight="1">
      <c r="A333" s="37"/>
      <c r="B333" s="38"/>
      <c r="C333" s="181" t="s">
        <v>899</v>
      </c>
      <c r="D333" s="181" t="s">
        <v>156</v>
      </c>
      <c r="E333" s="182" t="s">
        <v>1801</v>
      </c>
      <c r="F333" s="183" t="s">
        <v>1802</v>
      </c>
      <c r="G333" s="184" t="s">
        <v>218</v>
      </c>
      <c r="H333" s="185">
        <v>0.2</v>
      </c>
      <c r="I333" s="186"/>
      <c r="J333" s="187">
        <f>ROUND(I333*H333,2)</f>
        <v>0</v>
      </c>
      <c r="K333" s="183" t="s">
        <v>241</v>
      </c>
      <c r="L333" s="42"/>
      <c r="M333" s="188" t="s">
        <v>19</v>
      </c>
      <c r="N333" s="189" t="s">
        <v>47</v>
      </c>
      <c r="O333" s="67"/>
      <c r="P333" s="190">
        <f>O333*H333</f>
        <v>0</v>
      </c>
      <c r="Q333" s="190">
        <v>0</v>
      </c>
      <c r="R333" s="190">
        <f>Q333*H333</f>
        <v>0</v>
      </c>
      <c r="S333" s="190">
        <v>0</v>
      </c>
      <c r="T333" s="19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92" t="s">
        <v>161</v>
      </c>
      <c r="AT333" s="192" t="s">
        <v>156</v>
      </c>
      <c r="AU333" s="192" t="s">
        <v>182</v>
      </c>
      <c r="AY333" s="20" t="s">
        <v>154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0" t="s">
        <v>84</v>
      </c>
      <c r="BK333" s="193">
        <f>ROUND(I333*H333,2)</f>
        <v>0</v>
      </c>
      <c r="BL333" s="20" t="s">
        <v>161</v>
      </c>
      <c r="BM333" s="192" t="s">
        <v>1991</v>
      </c>
    </row>
    <row r="334" spans="1:65" s="2" customFormat="1" ht="11.25">
      <c r="A334" s="37"/>
      <c r="B334" s="38"/>
      <c r="C334" s="39"/>
      <c r="D334" s="194" t="s">
        <v>163</v>
      </c>
      <c r="E334" s="39"/>
      <c r="F334" s="195" t="s">
        <v>1802</v>
      </c>
      <c r="G334" s="39"/>
      <c r="H334" s="39"/>
      <c r="I334" s="196"/>
      <c r="J334" s="39"/>
      <c r="K334" s="39"/>
      <c r="L334" s="42"/>
      <c r="M334" s="197"/>
      <c r="N334" s="19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163</v>
      </c>
      <c r="AU334" s="20" t="s">
        <v>182</v>
      </c>
    </row>
    <row r="335" spans="1:65" s="13" customFormat="1" ht="22.5">
      <c r="B335" s="201"/>
      <c r="C335" s="202"/>
      <c r="D335" s="194" t="s">
        <v>167</v>
      </c>
      <c r="E335" s="203" t="s">
        <v>19</v>
      </c>
      <c r="F335" s="204" t="s">
        <v>1804</v>
      </c>
      <c r="G335" s="202"/>
      <c r="H335" s="203" t="s">
        <v>19</v>
      </c>
      <c r="I335" s="205"/>
      <c r="J335" s="202"/>
      <c r="K335" s="202"/>
      <c r="L335" s="206"/>
      <c r="M335" s="207"/>
      <c r="N335" s="208"/>
      <c r="O335" s="208"/>
      <c r="P335" s="208"/>
      <c r="Q335" s="208"/>
      <c r="R335" s="208"/>
      <c r="S335" s="208"/>
      <c r="T335" s="209"/>
      <c r="AT335" s="210" t="s">
        <v>167</v>
      </c>
      <c r="AU335" s="210" t="s">
        <v>182</v>
      </c>
      <c r="AV335" s="13" t="s">
        <v>84</v>
      </c>
      <c r="AW335" s="13" t="s">
        <v>36</v>
      </c>
      <c r="AX335" s="13" t="s">
        <v>76</v>
      </c>
      <c r="AY335" s="210" t="s">
        <v>154</v>
      </c>
    </row>
    <row r="336" spans="1:65" s="14" customFormat="1" ht="11.25">
      <c r="B336" s="211"/>
      <c r="C336" s="212"/>
      <c r="D336" s="194" t="s">
        <v>167</v>
      </c>
      <c r="E336" s="213" t="s">
        <v>19</v>
      </c>
      <c r="F336" s="214" t="s">
        <v>1992</v>
      </c>
      <c r="G336" s="212"/>
      <c r="H336" s="215">
        <v>0.2</v>
      </c>
      <c r="I336" s="216"/>
      <c r="J336" s="212"/>
      <c r="K336" s="212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167</v>
      </c>
      <c r="AU336" s="221" t="s">
        <v>182</v>
      </c>
      <c r="AV336" s="14" t="s">
        <v>86</v>
      </c>
      <c r="AW336" s="14" t="s">
        <v>36</v>
      </c>
      <c r="AX336" s="14" t="s">
        <v>84</v>
      </c>
      <c r="AY336" s="221" t="s">
        <v>154</v>
      </c>
    </row>
    <row r="337" spans="1:65" s="12" customFormat="1" ht="20.85" customHeight="1">
      <c r="B337" s="165"/>
      <c r="C337" s="166"/>
      <c r="D337" s="167" t="s">
        <v>75</v>
      </c>
      <c r="E337" s="179" t="s">
        <v>1993</v>
      </c>
      <c r="F337" s="179" t="s">
        <v>1994</v>
      </c>
      <c r="G337" s="166"/>
      <c r="H337" s="166"/>
      <c r="I337" s="169"/>
      <c r="J337" s="180">
        <f>BK337</f>
        <v>0</v>
      </c>
      <c r="K337" s="166"/>
      <c r="L337" s="171"/>
      <c r="M337" s="172"/>
      <c r="N337" s="173"/>
      <c r="O337" s="173"/>
      <c r="P337" s="174">
        <f>SUM(P338:P350)</f>
        <v>0</v>
      </c>
      <c r="Q337" s="173"/>
      <c r="R337" s="174">
        <f>SUM(R338:R350)</f>
        <v>2.0339999999999998E-3</v>
      </c>
      <c r="S337" s="173"/>
      <c r="T337" s="175">
        <f>SUM(T338:T350)</f>
        <v>0</v>
      </c>
      <c r="AR337" s="176" t="s">
        <v>84</v>
      </c>
      <c r="AT337" s="177" t="s">
        <v>75</v>
      </c>
      <c r="AU337" s="177" t="s">
        <v>86</v>
      </c>
      <c r="AY337" s="176" t="s">
        <v>154</v>
      </c>
      <c r="BK337" s="178">
        <f>SUM(BK338:BK350)</f>
        <v>0</v>
      </c>
    </row>
    <row r="338" spans="1:65" s="2" customFormat="1" ht="24.2" customHeight="1">
      <c r="A338" s="37"/>
      <c r="B338" s="38"/>
      <c r="C338" s="181" t="s">
        <v>906</v>
      </c>
      <c r="D338" s="181" t="s">
        <v>156</v>
      </c>
      <c r="E338" s="182" t="s">
        <v>1995</v>
      </c>
      <c r="F338" s="183" t="s">
        <v>1996</v>
      </c>
      <c r="G338" s="184" t="s">
        <v>159</v>
      </c>
      <c r="H338" s="185">
        <v>152.9</v>
      </c>
      <c r="I338" s="186"/>
      <c r="J338" s="187">
        <f>ROUND(I338*H338,2)</f>
        <v>0</v>
      </c>
      <c r="K338" s="183" t="s">
        <v>160</v>
      </c>
      <c r="L338" s="42"/>
      <c r="M338" s="188" t="s">
        <v>19</v>
      </c>
      <c r="N338" s="189" t="s">
        <v>47</v>
      </c>
      <c r="O338" s="67"/>
      <c r="P338" s="190">
        <f>O338*H338</f>
        <v>0</v>
      </c>
      <c r="Q338" s="190">
        <v>0</v>
      </c>
      <c r="R338" s="190">
        <f>Q338*H338</f>
        <v>0</v>
      </c>
      <c r="S338" s="190">
        <v>0</v>
      </c>
      <c r="T338" s="191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92" t="s">
        <v>161</v>
      </c>
      <c r="AT338" s="192" t="s">
        <v>156</v>
      </c>
      <c r="AU338" s="192" t="s">
        <v>182</v>
      </c>
      <c r="AY338" s="20" t="s">
        <v>154</v>
      </c>
      <c r="BE338" s="193">
        <f>IF(N338="základní",J338,0)</f>
        <v>0</v>
      </c>
      <c r="BF338" s="193">
        <f>IF(N338="snížená",J338,0)</f>
        <v>0</v>
      </c>
      <c r="BG338" s="193">
        <f>IF(N338="zákl. přenesená",J338,0)</f>
        <v>0</v>
      </c>
      <c r="BH338" s="193">
        <f>IF(N338="sníž. přenesená",J338,0)</f>
        <v>0</v>
      </c>
      <c r="BI338" s="193">
        <f>IF(N338="nulová",J338,0)</f>
        <v>0</v>
      </c>
      <c r="BJ338" s="20" t="s">
        <v>84</v>
      </c>
      <c r="BK338" s="193">
        <f>ROUND(I338*H338,2)</f>
        <v>0</v>
      </c>
      <c r="BL338" s="20" t="s">
        <v>161</v>
      </c>
      <c r="BM338" s="192" t="s">
        <v>1997</v>
      </c>
    </row>
    <row r="339" spans="1:65" s="2" customFormat="1" ht="19.5">
      <c r="A339" s="37"/>
      <c r="B339" s="38"/>
      <c r="C339" s="39"/>
      <c r="D339" s="194" t="s">
        <v>163</v>
      </c>
      <c r="E339" s="39"/>
      <c r="F339" s="195" t="s">
        <v>1998</v>
      </c>
      <c r="G339" s="39"/>
      <c r="H339" s="39"/>
      <c r="I339" s="196"/>
      <c r="J339" s="39"/>
      <c r="K339" s="39"/>
      <c r="L339" s="42"/>
      <c r="M339" s="197"/>
      <c r="N339" s="198"/>
      <c r="O339" s="67"/>
      <c r="P339" s="67"/>
      <c r="Q339" s="67"/>
      <c r="R339" s="67"/>
      <c r="S339" s="67"/>
      <c r="T339" s="68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20" t="s">
        <v>163</v>
      </c>
      <c r="AU339" s="20" t="s">
        <v>182</v>
      </c>
    </row>
    <row r="340" spans="1:65" s="2" customFormat="1" ht="11.25">
      <c r="A340" s="37"/>
      <c r="B340" s="38"/>
      <c r="C340" s="39"/>
      <c r="D340" s="199" t="s">
        <v>165</v>
      </c>
      <c r="E340" s="39"/>
      <c r="F340" s="200" t="s">
        <v>1999</v>
      </c>
      <c r="G340" s="39"/>
      <c r="H340" s="39"/>
      <c r="I340" s="196"/>
      <c r="J340" s="39"/>
      <c r="K340" s="39"/>
      <c r="L340" s="42"/>
      <c r="M340" s="197"/>
      <c r="N340" s="198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165</v>
      </c>
      <c r="AU340" s="20" t="s">
        <v>182</v>
      </c>
    </row>
    <row r="341" spans="1:65" s="13" customFormat="1" ht="11.25">
      <c r="B341" s="201"/>
      <c r="C341" s="202"/>
      <c r="D341" s="194" t="s">
        <v>167</v>
      </c>
      <c r="E341" s="203" t="s">
        <v>19</v>
      </c>
      <c r="F341" s="204" t="s">
        <v>2000</v>
      </c>
      <c r="G341" s="202"/>
      <c r="H341" s="203" t="s">
        <v>19</v>
      </c>
      <c r="I341" s="205"/>
      <c r="J341" s="202"/>
      <c r="K341" s="202"/>
      <c r="L341" s="206"/>
      <c r="M341" s="207"/>
      <c r="N341" s="208"/>
      <c r="O341" s="208"/>
      <c r="P341" s="208"/>
      <c r="Q341" s="208"/>
      <c r="R341" s="208"/>
      <c r="S341" s="208"/>
      <c r="T341" s="209"/>
      <c r="AT341" s="210" t="s">
        <v>167</v>
      </c>
      <c r="AU341" s="210" t="s">
        <v>182</v>
      </c>
      <c r="AV341" s="13" t="s">
        <v>84</v>
      </c>
      <c r="AW341" s="13" t="s">
        <v>36</v>
      </c>
      <c r="AX341" s="13" t="s">
        <v>76</v>
      </c>
      <c r="AY341" s="210" t="s">
        <v>154</v>
      </c>
    </row>
    <row r="342" spans="1:65" s="14" customFormat="1" ht="11.25">
      <c r="B342" s="211"/>
      <c r="C342" s="212"/>
      <c r="D342" s="194" t="s">
        <v>167</v>
      </c>
      <c r="E342" s="213" t="s">
        <v>19</v>
      </c>
      <c r="F342" s="214" t="s">
        <v>1814</v>
      </c>
      <c r="G342" s="212"/>
      <c r="H342" s="215">
        <v>93</v>
      </c>
      <c r="I342" s="216"/>
      <c r="J342" s="212"/>
      <c r="K342" s="212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167</v>
      </c>
      <c r="AU342" s="221" t="s">
        <v>182</v>
      </c>
      <c r="AV342" s="14" t="s">
        <v>86</v>
      </c>
      <c r="AW342" s="14" t="s">
        <v>36</v>
      </c>
      <c r="AX342" s="14" t="s">
        <v>76</v>
      </c>
      <c r="AY342" s="221" t="s">
        <v>154</v>
      </c>
    </row>
    <row r="343" spans="1:65" s="13" customFormat="1" ht="11.25">
      <c r="B343" s="201"/>
      <c r="C343" s="202"/>
      <c r="D343" s="194" t="s">
        <v>167</v>
      </c>
      <c r="E343" s="203" t="s">
        <v>19</v>
      </c>
      <c r="F343" s="204" t="s">
        <v>2001</v>
      </c>
      <c r="G343" s="202"/>
      <c r="H343" s="203" t="s">
        <v>19</v>
      </c>
      <c r="I343" s="205"/>
      <c r="J343" s="202"/>
      <c r="K343" s="202"/>
      <c r="L343" s="206"/>
      <c r="M343" s="207"/>
      <c r="N343" s="208"/>
      <c r="O343" s="208"/>
      <c r="P343" s="208"/>
      <c r="Q343" s="208"/>
      <c r="R343" s="208"/>
      <c r="S343" s="208"/>
      <c r="T343" s="209"/>
      <c r="AT343" s="210" t="s">
        <v>167</v>
      </c>
      <c r="AU343" s="210" t="s">
        <v>182</v>
      </c>
      <c r="AV343" s="13" t="s">
        <v>84</v>
      </c>
      <c r="AW343" s="13" t="s">
        <v>36</v>
      </c>
      <c r="AX343" s="13" t="s">
        <v>76</v>
      </c>
      <c r="AY343" s="210" t="s">
        <v>154</v>
      </c>
    </row>
    <row r="344" spans="1:65" s="14" customFormat="1" ht="11.25">
      <c r="B344" s="211"/>
      <c r="C344" s="212"/>
      <c r="D344" s="194" t="s">
        <v>167</v>
      </c>
      <c r="E344" s="213" t="s">
        <v>19</v>
      </c>
      <c r="F344" s="214" t="s">
        <v>1816</v>
      </c>
      <c r="G344" s="212"/>
      <c r="H344" s="215">
        <v>59.9</v>
      </c>
      <c r="I344" s="216"/>
      <c r="J344" s="212"/>
      <c r="K344" s="212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167</v>
      </c>
      <c r="AU344" s="221" t="s">
        <v>182</v>
      </c>
      <c r="AV344" s="14" t="s">
        <v>86</v>
      </c>
      <c r="AW344" s="14" t="s">
        <v>36</v>
      </c>
      <c r="AX344" s="14" t="s">
        <v>76</v>
      </c>
      <c r="AY344" s="221" t="s">
        <v>154</v>
      </c>
    </row>
    <row r="345" spans="1:65" s="15" customFormat="1" ht="11.25">
      <c r="B345" s="223"/>
      <c r="C345" s="224"/>
      <c r="D345" s="194" t="s">
        <v>167</v>
      </c>
      <c r="E345" s="225" t="s">
        <v>19</v>
      </c>
      <c r="F345" s="226" t="s">
        <v>194</v>
      </c>
      <c r="G345" s="224"/>
      <c r="H345" s="227">
        <v>152.9</v>
      </c>
      <c r="I345" s="228"/>
      <c r="J345" s="224"/>
      <c r="K345" s="224"/>
      <c r="L345" s="229"/>
      <c r="M345" s="230"/>
      <c r="N345" s="231"/>
      <c r="O345" s="231"/>
      <c r="P345" s="231"/>
      <c r="Q345" s="231"/>
      <c r="R345" s="231"/>
      <c r="S345" s="231"/>
      <c r="T345" s="232"/>
      <c r="AT345" s="233" t="s">
        <v>167</v>
      </c>
      <c r="AU345" s="233" t="s">
        <v>182</v>
      </c>
      <c r="AV345" s="15" t="s">
        <v>161</v>
      </c>
      <c r="AW345" s="15" t="s">
        <v>36</v>
      </c>
      <c r="AX345" s="15" t="s">
        <v>84</v>
      </c>
      <c r="AY345" s="233" t="s">
        <v>154</v>
      </c>
    </row>
    <row r="346" spans="1:65" s="2" customFormat="1" ht="33" customHeight="1">
      <c r="A346" s="37"/>
      <c r="B346" s="38"/>
      <c r="C346" s="181" t="s">
        <v>912</v>
      </c>
      <c r="D346" s="181" t="s">
        <v>156</v>
      </c>
      <c r="E346" s="182" t="s">
        <v>2002</v>
      </c>
      <c r="F346" s="183" t="s">
        <v>2003</v>
      </c>
      <c r="G346" s="184" t="s">
        <v>208</v>
      </c>
      <c r="H346" s="185">
        <v>67.8</v>
      </c>
      <c r="I346" s="186"/>
      <c r="J346" s="187">
        <f>ROUND(I346*H346,2)</f>
        <v>0</v>
      </c>
      <c r="K346" s="183" t="s">
        <v>241</v>
      </c>
      <c r="L346" s="42"/>
      <c r="M346" s="188" t="s">
        <v>19</v>
      </c>
      <c r="N346" s="189" t="s">
        <v>47</v>
      </c>
      <c r="O346" s="67"/>
      <c r="P346" s="190">
        <f>O346*H346</f>
        <v>0</v>
      </c>
      <c r="Q346" s="190">
        <v>3.0000000000000001E-5</v>
      </c>
      <c r="R346" s="190">
        <f>Q346*H346</f>
        <v>2.0339999999999998E-3</v>
      </c>
      <c r="S346" s="190">
        <v>0</v>
      </c>
      <c r="T346" s="191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92" t="s">
        <v>161</v>
      </c>
      <c r="AT346" s="192" t="s">
        <v>156</v>
      </c>
      <c r="AU346" s="192" t="s">
        <v>182</v>
      </c>
      <c r="AY346" s="20" t="s">
        <v>154</v>
      </c>
      <c r="BE346" s="193">
        <f>IF(N346="základní",J346,0)</f>
        <v>0</v>
      </c>
      <c r="BF346" s="193">
        <f>IF(N346="snížená",J346,0)</f>
        <v>0</v>
      </c>
      <c r="BG346" s="193">
        <f>IF(N346="zákl. přenesená",J346,0)</f>
        <v>0</v>
      </c>
      <c r="BH346" s="193">
        <f>IF(N346="sníž. přenesená",J346,0)</f>
        <v>0</v>
      </c>
      <c r="BI346" s="193">
        <f>IF(N346="nulová",J346,0)</f>
        <v>0</v>
      </c>
      <c r="BJ346" s="20" t="s">
        <v>84</v>
      </c>
      <c r="BK346" s="193">
        <f>ROUND(I346*H346,2)</f>
        <v>0</v>
      </c>
      <c r="BL346" s="20" t="s">
        <v>161</v>
      </c>
      <c r="BM346" s="192" t="s">
        <v>2004</v>
      </c>
    </row>
    <row r="347" spans="1:65" s="2" customFormat="1" ht="19.5">
      <c r="A347" s="37"/>
      <c r="B347" s="38"/>
      <c r="C347" s="39"/>
      <c r="D347" s="194" t="s">
        <v>163</v>
      </c>
      <c r="E347" s="39"/>
      <c r="F347" s="195" t="s">
        <v>2003</v>
      </c>
      <c r="G347" s="39"/>
      <c r="H347" s="39"/>
      <c r="I347" s="196"/>
      <c r="J347" s="39"/>
      <c r="K347" s="39"/>
      <c r="L347" s="42"/>
      <c r="M347" s="197"/>
      <c r="N347" s="198"/>
      <c r="O347" s="67"/>
      <c r="P347" s="67"/>
      <c r="Q347" s="67"/>
      <c r="R347" s="67"/>
      <c r="S347" s="67"/>
      <c r="T347" s="68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20" t="s">
        <v>163</v>
      </c>
      <c r="AU347" s="20" t="s">
        <v>182</v>
      </c>
    </row>
    <row r="348" spans="1:65" s="13" customFormat="1" ht="33.75">
      <c r="B348" s="201"/>
      <c r="C348" s="202"/>
      <c r="D348" s="194" t="s">
        <v>167</v>
      </c>
      <c r="E348" s="203" t="s">
        <v>19</v>
      </c>
      <c r="F348" s="204" t="s">
        <v>2005</v>
      </c>
      <c r="G348" s="202"/>
      <c r="H348" s="203" t="s">
        <v>19</v>
      </c>
      <c r="I348" s="205"/>
      <c r="J348" s="202"/>
      <c r="K348" s="202"/>
      <c r="L348" s="206"/>
      <c r="M348" s="207"/>
      <c r="N348" s="208"/>
      <c r="O348" s="208"/>
      <c r="P348" s="208"/>
      <c r="Q348" s="208"/>
      <c r="R348" s="208"/>
      <c r="S348" s="208"/>
      <c r="T348" s="209"/>
      <c r="AT348" s="210" t="s">
        <v>167</v>
      </c>
      <c r="AU348" s="210" t="s">
        <v>182</v>
      </c>
      <c r="AV348" s="13" t="s">
        <v>84</v>
      </c>
      <c r="AW348" s="13" t="s">
        <v>36</v>
      </c>
      <c r="AX348" s="13" t="s">
        <v>76</v>
      </c>
      <c r="AY348" s="210" t="s">
        <v>154</v>
      </c>
    </row>
    <row r="349" spans="1:65" s="13" customFormat="1" ht="11.25">
      <c r="B349" s="201"/>
      <c r="C349" s="202"/>
      <c r="D349" s="194" t="s">
        <v>167</v>
      </c>
      <c r="E349" s="203" t="s">
        <v>19</v>
      </c>
      <c r="F349" s="204" t="s">
        <v>2006</v>
      </c>
      <c r="G349" s="202"/>
      <c r="H349" s="203" t="s">
        <v>19</v>
      </c>
      <c r="I349" s="205"/>
      <c r="J349" s="202"/>
      <c r="K349" s="202"/>
      <c r="L349" s="206"/>
      <c r="M349" s="207"/>
      <c r="N349" s="208"/>
      <c r="O349" s="208"/>
      <c r="P349" s="208"/>
      <c r="Q349" s="208"/>
      <c r="R349" s="208"/>
      <c r="S349" s="208"/>
      <c r="T349" s="209"/>
      <c r="AT349" s="210" t="s">
        <v>167</v>
      </c>
      <c r="AU349" s="210" t="s">
        <v>182</v>
      </c>
      <c r="AV349" s="13" t="s">
        <v>84</v>
      </c>
      <c r="AW349" s="13" t="s">
        <v>36</v>
      </c>
      <c r="AX349" s="13" t="s">
        <v>76</v>
      </c>
      <c r="AY349" s="210" t="s">
        <v>154</v>
      </c>
    </row>
    <row r="350" spans="1:65" s="14" customFormat="1" ht="11.25">
      <c r="B350" s="211"/>
      <c r="C350" s="212"/>
      <c r="D350" s="194" t="s">
        <v>167</v>
      </c>
      <c r="E350" s="213" t="s">
        <v>19</v>
      </c>
      <c r="F350" s="214" t="s">
        <v>2007</v>
      </c>
      <c r="G350" s="212"/>
      <c r="H350" s="215">
        <v>67.8</v>
      </c>
      <c r="I350" s="216"/>
      <c r="J350" s="212"/>
      <c r="K350" s="212"/>
      <c r="L350" s="217"/>
      <c r="M350" s="218"/>
      <c r="N350" s="219"/>
      <c r="O350" s="219"/>
      <c r="P350" s="219"/>
      <c r="Q350" s="219"/>
      <c r="R350" s="219"/>
      <c r="S350" s="219"/>
      <c r="T350" s="220"/>
      <c r="AT350" s="221" t="s">
        <v>167</v>
      </c>
      <c r="AU350" s="221" t="s">
        <v>182</v>
      </c>
      <c r="AV350" s="14" t="s">
        <v>86</v>
      </c>
      <c r="AW350" s="14" t="s">
        <v>36</v>
      </c>
      <c r="AX350" s="14" t="s">
        <v>84</v>
      </c>
      <c r="AY350" s="221" t="s">
        <v>154</v>
      </c>
    </row>
    <row r="351" spans="1:65" s="12" customFormat="1" ht="20.85" customHeight="1">
      <c r="B351" s="165"/>
      <c r="C351" s="166"/>
      <c r="D351" s="167" t="s">
        <v>75</v>
      </c>
      <c r="E351" s="179" t="s">
        <v>2008</v>
      </c>
      <c r="F351" s="179" t="s">
        <v>2009</v>
      </c>
      <c r="G351" s="166"/>
      <c r="H351" s="166"/>
      <c r="I351" s="169"/>
      <c r="J351" s="180">
        <f>BK351</f>
        <v>0</v>
      </c>
      <c r="K351" s="166"/>
      <c r="L351" s="171"/>
      <c r="M351" s="172"/>
      <c r="N351" s="173"/>
      <c r="O351" s="173"/>
      <c r="P351" s="174">
        <f>SUM(P352:P384)</f>
        <v>0</v>
      </c>
      <c r="Q351" s="173"/>
      <c r="R351" s="174">
        <f>SUM(R352:R384)</f>
        <v>0</v>
      </c>
      <c r="S351" s="173"/>
      <c r="T351" s="175">
        <f>SUM(T352:T384)</f>
        <v>0</v>
      </c>
      <c r="AR351" s="176" t="s">
        <v>84</v>
      </c>
      <c r="AT351" s="177" t="s">
        <v>75</v>
      </c>
      <c r="AU351" s="177" t="s">
        <v>86</v>
      </c>
      <c r="AY351" s="176" t="s">
        <v>154</v>
      </c>
      <c r="BK351" s="178">
        <f>SUM(BK352:BK384)</f>
        <v>0</v>
      </c>
    </row>
    <row r="352" spans="1:65" s="2" customFormat="1" ht="33" customHeight="1">
      <c r="A352" s="37"/>
      <c r="B352" s="38"/>
      <c r="C352" s="181" t="s">
        <v>919</v>
      </c>
      <c r="D352" s="181" t="s">
        <v>156</v>
      </c>
      <c r="E352" s="182" t="s">
        <v>2010</v>
      </c>
      <c r="F352" s="183" t="s">
        <v>2011</v>
      </c>
      <c r="G352" s="184" t="s">
        <v>159</v>
      </c>
      <c r="H352" s="185">
        <v>93</v>
      </c>
      <c r="I352" s="186"/>
      <c r="J352" s="187">
        <f>ROUND(I352*H352,2)</f>
        <v>0</v>
      </c>
      <c r="K352" s="183" t="s">
        <v>160</v>
      </c>
      <c r="L352" s="42"/>
      <c r="M352" s="188" t="s">
        <v>19</v>
      </c>
      <c r="N352" s="189" t="s">
        <v>47</v>
      </c>
      <c r="O352" s="67"/>
      <c r="P352" s="190">
        <f>O352*H352</f>
        <v>0</v>
      </c>
      <c r="Q352" s="190">
        <v>0</v>
      </c>
      <c r="R352" s="190">
        <f>Q352*H352</f>
        <v>0</v>
      </c>
      <c r="S352" s="190">
        <v>0</v>
      </c>
      <c r="T352" s="191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92" t="s">
        <v>161</v>
      </c>
      <c r="AT352" s="192" t="s">
        <v>156</v>
      </c>
      <c r="AU352" s="192" t="s">
        <v>182</v>
      </c>
      <c r="AY352" s="20" t="s">
        <v>154</v>
      </c>
      <c r="BE352" s="193">
        <f>IF(N352="základní",J352,0)</f>
        <v>0</v>
      </c>
      <c r="BF352" s="193">
        <f>IF(N352="snížená",J352,0)</f>
        <v>0</v>
      </c>
      <c r="BG352" s="193">
        <f>IF(N352="zákl. přenesená",J352,0)</f>
        <v>0</v>
      </c>
      <c r="BH352" s="193">
        <f>IF(N352="sníž. přenesená",J352,0)</f>
        <v>0</v>
      </c>
      <c r="BI352" s="193">
        <f>IF(N352="nulová",J352,0)</f>
        <v>0</v>
      </c>
      <c r="BJ352" s="20" t="s">
        <v>84</v>
      </c>
      <c r="BK352" s="193">
        <f>ROUND(I352*H352,2)</f>
        <v>0</v>
      </c>
      <c r="BL352" s="20" t="s">
        <v>161</v>
      </c>
      <c r="BM352" s="192" t="s">
        <v>2012</v>
      </c>
    </row>
    <row r="353" spans="1:65" s="2" customFormat="1" ht="19.5">
      <c r="A353" s="37"/>
      <c r="B353" s="38"/>
      <c r="C353" s="39"/>
      <c r="D353" s="194" t="s">
        <v>163</v>
      </c>
      <c r="E353" s="39"/>
      <c r="F353" s="195" t="s">
        <v>2013</v>
      </c>
      <c r="G353" s="39"/>
      <c r="H353" s="39"/>
      <c r="I353" s="196"/>
      <c r="J353" s="39"/>
      <c r="K353" s="39"/>
      <c r="L353" s="42"/>
      <c r="M353" s="197"/>
      <c r="N353" s="198"/>
      <c r="O353" s="67"/>
      <c r="P353" s="67"/>
      <c r="Q353" s="67"/>
      <c r="R353" s="67"/>
      <c r="S353" s="67"/>
      <c r="T353" s="68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20" t="s">
        <v>163</v>
      </c>
      <c r="AU353" s="20" t="s">
        <v>182</v>
      </c>
    </row>
    <row r="354" spans="1:65" s="2" customFormat="1" ht="11.25">
      <c r="A354" s="37"/>
      <c r="B354" s="38"/>
      <c r="C354" s="39"/>
      <c r="D354" s="199" t="s">
        <v>165</v>
      </c>
      <c r="E354" s="39"/>
      <c r="F354" s="200" t="s">
        <v>2014</v>
      </c>
      <c r="G354" s="39"/>
      <c r="H354" s="39"/>
      <c r="I354" s="196"/>
      <c r="J354" s="39"/>
      <c r="K354" s="39"/>
      <c r="L354" s="42"/>
      <c r="M354" s="197"/>
      <c r="N354" s="198"/>
      <c r="O354" s="67"/>
      <c r="P354" s="67"/>
      <c r="Q354" s="67"/>
      <c r="R354" s="67"/>
      <c r="S354" s="67"/>
      <c r="T354" s="68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T354" s="20" t="s">
        <v>165</v>
      </c>
      <c r="AU354" s="20" t="s">
        <v>182</v>
      </c>
    </row>
    <row r="355" spans="1:65" s="13" customFormat="1" ht="11.25">
      <c r="B355" s="201"/>
      <c r="C355" s="202"/>
      <c r="D355" s="194" t="s">
        <v>167</v>
      </c>
      <c r="E355" s="203" t="s">
        <v>19</v>
      </c>
      <c r="F355" s="204" t="s">
        <v>2015</v>
      </c>
      <c r="G355" s="202"/>
      <c r="H355" s="203" t="s">
        <v>19</v>
      </c>
      <c r="I355" s="205"/>
      <c r="J355" s="202"/>
      <c r="K355" s="202"/>
      <c r="L355" s="206"/>
      <c r="M355" s="207"/>
      <c r="N355" s="208"/>
      <c r="O355" s="208"/>
      <c r="P355" s="208"/>
      <c r="Q355" s="208"/>
      <c r="R355" s="208"/>
      <c r="S355" s="208"/>
      <c r="T355" s="209"/>
      <c r="AT355" s="210" t="s">
        <v>167</v>
      </c>
      <c r="AU355" s="210" t="s">
        <v>182</v>
      </c>
      <c r="AV355" s="13" t="s">
        <v>84</v>
      </c>
      <c r="AW355" s="13" t="s">
        <v>36</v>
      </c>
      <c r="AX355" s="13" t="s">
        <v>76</v>
      </c>
      <c r="AY355" s="210" t="s">
        <v>154</v>
      </c>
    </row>
    <row r="356" spans="1:65" s="14" customFormat="1" ht="11.25">
      <c r="B356" s="211"/>
      <c r="C356" s="212"/>
      <c r="D356" s="194" t="s">
        <v>167</v>
      </c>
      <c r="E356" s="213" t="s">
        <v>19</v>
      </c>
      <c r="F356" s="214" t="s">
        <v>1814</v>
      </c>
      <c r="G356" s="212"/>
      <c r="H356" s="215">
        <v>93</v>
      </c>
      <c r="I356" s="216"/>
      <c r="J356" s="212"/>
      <c r="K356" s="212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167</v>
      </c>
      <c r="AU356" s="221" t="s">
        <v>182</v>
      </c>
      <c r="AV356" s="14" t="s">
        <v>86</v>
      </c>
      <c r="AW356" s="14" t="s">
        <v>36</v>
      </c>
      <c r="AX356" s="14" t="s">
        <v>84</v>
      </c>
      <c r="AY356" s="221" t="s">
        <v>154</v>
      </c>
    </row>
    <row r="357" spans="1:65" s="2" customFormat="1" ht="24.2" customHeight="1">
      <c r="A357" s="37"/>
      <c r="B357" s="38"/>
      <c r="C357" s="181" t="s">
        <v>923</v>
      </c>
      <c r="D357" s="181" t="s">
        <v>156</v>
      </c>
      <c r="E357" s="182" t="s">
        <v>2016</v>
      </c>
      <c r="F357" s="183" t="s">
        <v>2017</v>
      </c>
      <c r="G357" s="184" t="s">
        <v>218</v>
      </c>
      <c r="H357" s="185">
        <v>37.200000000000003</v>
      </c>
      <c r="I357" s="186"/>
      <c r="J357" s="187">
        <f>ROUND(I357*H357,2)</f>
        <v>0</v>
      </c>
      <c r="K357" s="183" t="s">
        <v>241</v>
      </c>
      <c r="L357" s="42"/>
      <c r="M357" s="188" t="s">
        <v>19</v>
      </c>
      <c r="N357" s="189" t="s">
        <v>47</v>
      </c>
      <c r="O357" s="67"/>
      <c r="P357" s="190">
        <f>O357*H357</f>
        <v>0</v>
      </c>
      <c r="Q357" s="190">
        <v>0</v>
      </c>
      <c r="R357" s="190">
        <f>Q357*H357</f>
        <v>0</v>
      </c>
      <c r="S357" s="190">
        <v>0</v>
      </c>
      <c r="T357" s="191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92" t="s">
        <v>161</v>
      </c>
      <c r="AT357" s="192" t="s">
        <v>156</v>
      </c>
      <c r="AU357" s="192" t="s">
        <v>182</v>
      </c>
      <c r="AY357" s="20" t="s">
        <v>154</v>
      </c>
      <c r="BE357" s="193">
        <f>IF(N357="základní",J357,0)</f>
        <v>0</v>
      </c>
      <c r="BF357" s="193">
        <f>IF(N357="snížená",J357,0)</f>
        <v>0</v>
      </c>
      <c r="BG357" s="193">
        <f>IF(N357="zákl. přenesená",J357,0)</f>
        <v>0</v>
      </c>
      <c r="BH357" s="193">
        <f>IF(N357="sníž. přenesená",J357,0)</f>
        <v>0</v>
      </c>
      <c r="BI357" s="193">
        <f>IF(N357="nulová",J357,0)</f>
        <v>0</v>
      </c>
      <c r="BJ357" s="20" t="s">
        <v>84</v>
      </c>
      <c r="BK357" s="193">
        <f>ROUND(I357*H357,2)</f>
        <v>0</v>
      </c>
      <c r="BL357" s="20" t="s">
        <v>161</v>
      </c>
      <c r="BM357" s="192" t="s">
        <v>2018</v>
      </c>
    </row>
    <row r="358" spans="1:65" s="2" customFormat="1" ht="19.5">
      <c r="A358" s="37"/>
      <c r="B358" s="38"/>
      <c r="C358" s="39"/>
      <c r="D358" s="194" t="s">
        <v>163</v>
      </c>
      <c r="E358" s="39"/>
      <c r="F358" s="195" t="s">
        <v>2017</v>
      </c>
      <c r="G358" s="39"/>
      <c r="H358" s="39"/>
      <c r="I358" s="196"/>
      <c r="J358" s="39"/>
      <c r="K358" s="39"/>
      <c r="L358" s="42"/>
      <c r="M358" s="197"/>
      <c r="N358" s="198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20" t="s">
        <v>163</v>
      </c>
      <c r="AU358" s="20" t="s">
        <v>182</v>
      </c>
    </row>
    <row r="359" spans="1:65" s="13" customFormat="1" ht="33.75">
      <c r="B359" s="201"/>
      <c r="C359" s="202"/>
      <c r="D359" s="194" t="s">
        <v>167</v>
      </c>
      <c r="E359" s="203" t="s">
        <v>19</v>
      </c>
      <c r="F359" s="204" t="s">
        <v>2019</v>
      </c>
      <c r="G359" s="202"/>
      <c r="H359" s="203" t="s">
        <v>19</v>
      </c>
      <c r="I359" s="205"/>
      <c r="J359" s="202"/>
      <c r="K359" s="202"/>
      <c r="L359" s="206"/>
      <c r="M359" s="207"/>
      <c r="N359" s="208"/>
      <c r="O359" s="208"/>
      <c r="P359" s="208"/>
      <c r="Q359" s="208"/>
      <c r="R359" s="208"/>
      <c r="S359" s="208"/>
      <c r="T359" s="209"/>
      <c r="AT359" s="210" t="s">
        <v>167</v>
      </c>
      <c r="AU359" s="210" t="s">
        <v>182</v>
      </c>
      <c r="AV359" s="13" t="s">
        <v>84</v>
      </c>
      <c r="AW359" s="13" t="s">
        <v>36</v>
      </c>
      <c r="AX359" s="13" t="s">
        <v>76</v>
      </c>
      <c r="AY359" s="210" t="s">
        <v>154</v>
      </c>
    </row>
    <row r="360" spans="1:65" s="14" customFormat="1" ht="11.25">
      <c r="B360" s="211"/>
      <c r="C360" s="212"/>
      <c r="D360" s="194" t="s">
        <v>167</v>
      </c>
      <c r="E360" s="213" t="s">
        <v>19</v>
      </c>
      <c r="F360" s="214" t="s">
        <v>2020</v>
      </c>
      <c r="G360" s="212"/>
      <c r="H360" s="215">
        <v>37.200000000000003</v>
      </c>
      <c r="I360" s="216"/>
      <c r="J360" s="212"/>
      <c r="K360" s="212"/>
      <c r="L360" s="217"/>
      <c r="M360" s="218"/>
      <c r="N360" s="219"/>
      <c r="O360" s="219"/>
      <c r="P360" s="219"/>
      <c r="Q360" s="219"/>
      <c r="R360" s="219"/>
      <c r="S360" s="219"/>
      <c r="T360" s="220"/>
      <c r="AT360" s="221" t="s">
        <v>167</v>
      </c>
      <c r="AU360" s="221" t="s">
        <v>182</v>
      </c>
      <c r="AV360" s="14" t="s">
        <v>86</v>
      </c>
      <c r="AW360" s="14" t="s">
        <v>36</v>
      </c>
      <c r="AX360" s="14" t="s">
        <v>84</v>
      </c>
      <c r="AY360" s="221" t="s">
        <v>154</v>
      </c>
    </row>
    <row r="361" spans="1:65" s="2" customFormat="1" ht="33" customHeight="1">
      <c r="A361" s="37"/>
      <c r="B361" s="38"/>
      <c r="C361" s="181" t="s">
        <v>931</v>
      </c>
      <c r="D361" s="181" t="s">
        <v>156</v>
      </c>
      <c r="E361" s="182" t="s">
        <v>2021</v>
      </c>
      <c r="F361" s="183" t="s">
        <v>2022</v>
      </c>
      <c r="G361" s="184" t="s">
        <v>240</v>
      </c>
      <c r="H361" s="185">
        <v>280</v>
      </c>
      <c r="I361" s="186"/>
      <c r="J361" s="187">
        <f>ROUND(I361*H361,2)</f>
        <v>0</v>
      </c>
      <c r="K361" s="183" t="s">
        <v>160</v>
      </c>
      <c r="L361" s="42"/>
      <c r="M361" s="188" t="s">
        <v>19</v>
      </c>
      <c r="N361" s="189" t="s">
        <v>47</v>
      </c>
      <c r="O361" s="67"/>
      <c r="P361" s="190">
        <f>O361*H361</f>
        <v>0</v>
      </c>
      <c r="Q361" s="190">
        <v>0</v>
      </c>
      <c r="R361" s="190">
        <f>Q361*H361</f>
        <v>0</v>
      </c>
      <c r="S361" s="190">
        <v>0</v>
      </c>
      <c r="T361" s="191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92" t="s">
        <v>161</v>
      </c>
      <c r="AT361" s="192" t="s">
        <v>156</v>
      </c>
      <c r="AU361" s="192" t="s">
        <v>182</v>
      </c>
      <c r="AY361" s="20" t="s">
        <v>154</v>
      </c>
      <c r="BE361" s="193">
        <f>IF(N361="základní",J361,0)</f>
        <v>0</v>
      </c>
      <c r="BF361" s="193">
        <f>IF(N361="snížená",J361,0)</f>
        <v>0</v>
      </c>
      <c r="BG361" s="193">
        <f>IF(N361="zákl. přenesená",J361,0)</f>
        <v>0</v>
      </c>
      <c r="BH361" s="193">
        <f>IF(N361="sníž. přenesená",J361,0)</f>
        <v>0</v>
      </c>
      <c r="BI361" s="193">
        <f>IF(N361="nulová",J361,0)</f>
        <v>0</v>
      </c>
      <c r="BJ361" s="20" t="s">
        <v>84</v>
      </c>
      <c r="BK361" s="193">
        <f>ROUND(I361*H361,2)</f>
        <v>0</v>
      </c>
      <c r="BL361" s="20" t="s">
        <v>161</v>
      </c>
      <c r="BM361" s="192" t="s">
        <v>2023</v>
      </c>
    </row>
    <row r="362" spans="1:65" s="2" customFormat="1" ht="29.25">
      <c r="A362" s="37"/>
      <c r="B362" s="38"/>
      <c r="C362" s="39"/>
      <c r="D362" s="194" t="s">
        <v>163</v>
      </c>
      <c r="E362" s="39"/>
      <c r="F362" s="195" t="s">
        <v>2024</v>
      </c>
      <c r="G362" s="39"/>
      <c r="H362" s="39"/>
      <c r="I362" s="196"/>
      <c r="J362" s="39"/>
      <c r="K362" s="39"/>
      <c r="L362" s="42"/>
      <c r="M362" s="197"/>
      <c r="N362" s="198"/>
      <c r="O362" s="67"/>
      <c r="P362" s="67"/>
      <c r="Q362" s="67"/>
      <c r="R362" s="67"/>
      <c r="S362" s="67"/>
      <c r="T362" s="68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20" t="s">
        <v>163</v>
      </c>
      <c r="AU362" s="20" t="s">
        <v>182</v>
      </c>
    </row>
    <row r="363" spans="1:65" s="2" customFormat="1" ht="11.25">
      <c r="A363" s="37"/>
      <c r="B363" s="38"/>
      <c r="C363" s="39"/>
      <c r="D363" s="199" t="s">
        <v>165</v>
      </c>
      <c r="E363" s="39"/>
      <c r="F363" s="200" t="s">
        <v>2025</v>
      </c>
      <c r="G363" s="39"/>
      <c r="H363" s="39"/>
      <c r="I363" s="196"/>
      <c r="J363" s="39"/>
      <c r="K363" s="39"/>
      <c r="L363" s="42"/>
      <c r="M363" s="197"/>
      <c r="N363" s="198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165</v>
      </c>
      <c r="AU363" s="20" t="s">
        <v>182</v>
      </c>
    </row>
    <row r="364" spans="1:65" s="13" customFormat="1" ht="11.25">
      <c r="B364" s="201"/>
      <c r="C364" s="202"/>
      <c r="D364" s="194" t="s">
        <v>167</v>
      </c>
      <c r="E364" s="203" t="s">
        <v>19</v>
      </c>
      <c r="F364" s="204" t="s">
        <v>2026</v>
      </c>
      <c r="G364" s="202"/>
      <c r="H364" s="203" t="s">
        <v>19</v>
      </c>
      <c r="I364" s="205"/>
      <c r="J364" s="202"/>
      <c r="K364" s="202"/>
      <c r="L364" s="206"/>
      <c r="M364" s="207"/>
      <c r="N364" s="208"/>
      <c r="O364" s="208"/>
      <c r="P364" s="208"/>
      <c r="Q364" s="208"/>
      <c r="R364" s="208"/>
      <c r="S364" s="208"/>
      <c r="T364" s="209"/>
      <c r="AT364" s="210" t="s">
        <v>167</v>
      </c>
      <c r="AU364" s="210" t="s">
        <v>182</v>
      </c>
      <c r="AV364" s="13" t="s">
        <v>84</v>
      </c>
      <c r="AW364" s="13" t="s">
        <v>36</v>
      </c>
      <c r="AX364" s="13" t="s">
        <v>76</v>
      </c>
      <c r="AY364" s="210" t="s">
        <v>154</v>
      </c>
    </row>
    <row r="365" spans="1:65" s="14" customFormat="1" ht="11.25">
      <c r="B365" s="211"/>
      <c r="C365" s="212"/>
      <c r="D365" s="194" t="s">
        <v>167</v>
      </c>
      <c r="E365" s="213" t="s">
        <v>19</v>
      </c>
      <c r="F365" s="214" t="s">
        <v>2027</v>
      </c>
      <c r="G365" s="212"/>
      <c r="H365" s="215">
        <v>280</v>
      </c>
      <c r="I365" s="216"/>
      <c r="J365" s="212"/>
      <c r="K365" s="212"/>
      <c r="L365" s="217"/>
      <c r="M365" s="218"/>
      <c r="N365" s="219"/>
      <c r="O365" s="219"/>
      <c r="P365" s="219"/>
      <c r="Q365" s="219"/>
      <c r="R365" s="219"/>
      <c r="S365" s="219"/>
      <c r="T365" s="220"/>
      <c r="AT365" s="221" t="s">
        <v>167</v>
      </c>
      <c r="AU365" s="221" t="s">
        <v>182</v>
      </c>
      <c r="AV365" s="14" t="s">
        <v>86</v>
      </c>
      <c r="AW365" s="14" t="s">
        <v>36</v>
      </c>
      <c r="AX365" s="14" t="s">
        <v>84</v>
      </c>
      <c r="AY365" s="221" t="s">
        <v>154</v>
      </c>
    </row>
    <row r="366" spans="1:65" s="2" customFormat="1" ht="24.2" customHeight="1">
      <c r="A366" s="37"/>
      <c r="B366" s="38"/>
      <c r="C366" s="181" t="s">
        <v>943</v>
      </c>
      <c r="D366" s="181" t="s">
        <v>156</v>
      </c>
      <c r="E366" s="182" t="s">
        <v>2028</v>
      </c>
      <c r="F366" s="183" t="s">
        <v>2029</v>
      </c>
      <c r="G366" s="184" t="s">
        <v>240</v>
      </c>
      <c r="H366" s="185">
        <v>280</v>
      </c>
      <c r="I366" s="186"/>
      <c r="J366" s="187">
        <f>ROUND(I366*H366,2)</f>
        <v>0</v>
      </c>
      <c r="K366" s="183" t="s">
        <v>160</v>
      </c>
      <c r="L366" s="42"/>
      <c r="M366" s="188" t="s">
        <v>19</v>
      </c>
      <c r="N366" s="189" t="s">
        <v>47</v>
      </c>
      <c r="O366" s="67"/>
      <c r="P366" s="190">
        <f>O366*H366</f>
        <v>0</v>
      </c>
      <c r="Q366" s="190">
        <v>0</v>
      </c>
      <c r="R366" s="190">
        <f>Q366*H366</f>
        <v>0</v>
      </c>
      <c r="S366" s="190">
        <v>0</v>
      </c>
      <c r="T366" s="191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92" t="s">
        <v>161</v>
      </c>
      <c r="AT366" s="192" t="s">
        <v>156</v>
      </c>
      <c r="AU366" s="192" t="s">
        <v>182</v>
      </c>
      <c r="AY366" s="20" t="s">
        <v>154</v>
      </c>
      <c r="BE366" s="193">
        <f>IF(N366="základní",J366,0)</f>
        <v>0</v>
      </c>
      <c r="BF366" s="193">
        <f>IF(N366="snížená",J366,0)</f>
        <v>0</v>
      </c>
      <c r="BG366" s="193">
        <f>IF(N366="zákl. přenesená",J366,0)</f>
        <v>0</v>
      </c>
      <c r="BH366" s="193">
        <f>IF(N366="sníž. přenesená",J366,0)</f>
        <v>0</v>
      </c>
      <c r="BI366" s="193">
        <f>IF(N366="nulová",J366,0)</f>
        <v>0</v>
      </c>
      <c r="BJ366" s="20" t="s">
        <v>84</v>
      </c>
      <c r="BK366" s="193">
        <f>ROUND(I366*H366,2)</f>
        <v>0</v>
      </c>
      <c r="BL366" s="20" t="s">
        <v>161</v>
      </c>
      <c r="BM366" s="192" t="s">
        <v>2030</v>
      </c>
    </row>
    <row r="367" spans="1:65" s="2" customFormat="1" ht="19.5">
      <c r="A367" s="37"/>
      <c r="B367" s="38"/>
      <c r="C367" s="39"/>
      <c r="D367" s="194" t="s">
        <v>163</v>
      </c>
      <c r="E367" s="39"/>
      <c r="F367" s="195" t="s">
        <v>2031</v>
      </c>
      <c r="G367" s="39"/>
      <c r="H367" s="39"/>
      <c r="I367" s="196"/>
      <c r="J367" s="39"/>
      <c r="K367" s="39"/>
      <c r="L367" s="42"/>
      <c r="M367" s="197"/>
      <c r="N367" s="198"/>
      <c r="O367" s="67"/>
      <c r="P367" s="67"/>
      <c r="Q367" s="67"/>
      <c r="R367" s="67"/>
      <c r="S367" s="67"/>
      <c r="T367" s="68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20" t="s">
        <v>163</v>
      </c>
      <c r="AU367" s="20" t="s">
        <v>182</v>
      </c>
    </row>
    <row r="368" spans="1:65" s="2" customFormat="1" ht="11.25">
      <c r="A368" s="37"/>
      <c r="B368" s="38"/>
      <c r="C368" s="39"/>
      <c r="D368" s="199" t="s">
        <v>165</v>
      </c>
      <c r="E368" s="39"/>
      <c r="F368" s="200" t="s">
        <v>2032</v>
      </c>
      <c r="G368" s="39"/>
      <c r="H368" s="39"/>
      <c r="I368" s="196"/>
      <c r="J368" s="39"/>
      <c r="K368" s="39"/>
      <c r="L368" s="42"/>
      <c r="M368" s="197"/>
      <c r="N368" s="198"/>
      <c r="O368" s="67"/>
      <c r="P368" s="67"/>
      <c r="Q368" s="67"/>
      <c r="R368" s="67"/>
      <c r="S368" s="67"/>
      <c r="T368" s="68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20" t="s">
        <v>165</v>
      </c>
      <c r="AU368" s="20" t="s">
        <v>182</v>
      </c>
    </row>
    <row r="369" spans="1:65" s="13" customFormat="1" ht="11.25">
      <c r="B369" s="201"/>
      <c r="C369" s="202"/>
      <c r="D369" s="194" t="s">
        <v>167</v>
      </c>
      <c r="E369" s="203" t="s">
        <v>19</v>
      </c>
      <c r="F369" s="204" t="s">
        <v>2033</v>
      </c>
      <c r="G369" s="202"/>
      <c r="H369" s="203" t="s">
        <v>19</v>
      </c>
      <c r="I369" s="205"/>
      <c r="J369" s="202"/>
      <c r="K369" s="202"/>
      <c r="L369" s="206"/>
      <c r="M369" s="207"/>
      <c r="N369" s="208"/>
      <c r="O369" s="208"/>
      <c r="P369" s="208"/>
      <c r="Q369" s="208"/>
      <c r="R369" s="208"/>
      <c r="S369" s="208"/>
      <c r="T369" s="209"/>
      <c r="AT369" s="210" t="s">
        <v>167</v>
      </c>
      <c r="AU369" s="210" t="s">
        <v>182</v>
      </c>
      <c r="AV369" s="13" t="s">
        <v>84</v>
      </c>
      <c r="AW369" s="13" t="s">
        <v>36</v>
      </c>
      <c r="AX369" s="13" t="s">
        <v>76</v>
      </c>
      <c r="AY369" s="210" t="s">
        <v>154</v>
      </c>
    </row>
    <row r="370" spans="1:65" s="14" customFormat="1" ht="11.25">
      <c r="B370" s="211"/>
      <c r="C370" s="212"/>
      <c r="D370" s="194" t="s">
        <v>167</v>
      </c>
      <c r="E370" s="213" t="s">
        <v>19</v>
      </c>
      <c r="F370" s="214" t="s">
        <v>2034</v>
      </c>
      <c r="G370" s="212"/>
      <c r="H370" s="215">
        <v>280</v>
      </c>
      <c r="I370" s="216"/>
      <c r="J370" s="212"/>
      <c r="K370" s="212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167</v>
      </c>
      <c r="AU370" s="221" t="s">
        <v>182</v>
      </c>
      <c r="AV370" s="14" t="s">
        <v>86</v>
      </c>
      <c r="AW370" s="14" t="s">
        <v>36</v>
      </c>
      <c r="AX370" s="14" t="s">
        <v>84</v>
      </c>
      <c r="AY370" s="221" t="s">
        <v>154</v>
      </c>
    </row>
    <row r="371" spans="1:65" s="2" customFormat="1" ht="21.75" customHeight="1">
      <c r="A371" s="37"/>
      <c r="B371" s="38"/>
      <c r="C371" s="181" t="s">
        <v>1555</v>
      </c>
      <c r="D371" s="181" t="s">
        <v>156</v>
      </c>
      <c r="E371" s="182" t="s">
        <v>2035</v>
      </c>
      <c r="F371" s="183" t="s">
        <v>2036</v>
      </c>
      <c r="G371" s="184" t="s">
        <v>240</v>
      </c>
      <c r="H371" s="185">
        <v>280</v>
      </c>
      <c r="I371" s="186"/>
      <c r="J371" s="187">
        <f>ROUND(I371*H371,2)</f>
        <v>0</v>
      </c>
      <c r="K371" s="183" t="s">
        <v>160</v>
      </c>
      <c r="L371" s="42"/>
      <c r="M371" s="188" t="s">
        <v>19</v>
      </c>
      <c r="N371" s="189" t="s">
        <v>47</v>
      </c>
      <c r="O371" s="67"/>
      <c r="P371" s="190">
        <f>O371*H371</f>
        <v>0</v>
      </c>
      <c r="Q371" s="190">
        <v>0</v>
      </c>
      <c r="R371" s="190">
        <f>Q371*H371</f>
        <v>0</v>
      </c>
      <c r="S371" s="190">
        <v>0</v>
      </c>
      <c r="T371" s="191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92" t="s">
        <v>161</v>
      </c>
      <c r="AT371" s="192" t="s">
        <v>156</v>
      </c>
      <c r="AU371" s="192" t="s">
        <v>182</v>
      </c>
      <c r="AY371" s="20" t="s">
        <v>154</v>
      </c>
      <c r="BE371" s="193">
        <f>IF(N371="základní",J371,0)</f>
        <v>0</v>
      </c>
      <c r="BF371" s="193">
        <f>IF(N371="snížená",J371,0)</f>
        <v>0</v>
      </c>
      <c r="BG371" s="193">
        <f>IF(N371="zákl. přenesená",J371,0)</f>
        <v>0</v>
      </c>
      <c r="BH371" s="193">
        <f>IF(N371="sníž. přenesená",J371,0)</f>
        <v>0</v>
      </c>
      <c r="BI371" s="193">
        <f>IF(N371="nulová",J371,0)</f>
        <v>0</v>
      </c>
      <c r="BJ371" s="20" t="s">
        <v>84</v>
      </c>
      <c r="BK371" s="193">
        <f>ROUND(I371*H371,2)</f>
        <v>0</v>
      </c>
      <c r="BL371" s="20" t="s">
        <v>161</v>
      </c>
      <c r="BM371" s="192" t="s">
        <v>2037</v>
      </c>
    </row>
    <row r="372" spans="1:65" s="2" customFormat="1" ht="11.25">
      <c r="A372" s="37"/>
      <c r="B372" s="38"/>
      <c r="C372" s="39"/>
      <c r="D372" s="194" t="s">
        <v>163</v>
      </c>
      <c r="E372" s="39"/>
      <c r="F372" s="195" t="s">
        <v>2038</v>
      </c>
      <c r="G372" s="39"/>
      <c r="H372" s="39"/>
      <c r="I372" s="196"/>
      <c r="J372" s="39"/>
      <c r="K372" s="39"/>
      <c r="L372" s="42"/>
      <c r="M372" s="197"/>
      <c r="N372" s="198"/>
      <c r="O372" s="67"/>
      <c r="P372" s="67"/>
      <c r="Q372" s="67"/>
      <c r="R372" s="67"/>
      <c r="S372" s="67"/>
      <c r="T372" s="68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20" t="s">
        <v>163</v>
      </c>
      <c r="AU372" s="20" t="s">
        <v>182</v>
      </c>
    </row>
    <row r="373" spans="1:65" s="2" customFormat="1" ht="11.25">
      <c r="A373" s="37"/>
      <c r="B373" s="38"/>
      <c r="C373" s="39"/>
      <c r="D373" s="199" t="s">
        <v>165</v>
      </c>
      <c r="E373" s="39"/>
      <c r="F373" s="200" t="s">
        <v>2039</v>
      </c>
      <c r="G373" s="39"/>
      <c r="H373" s="39"/>
      <c r="I373" s="196"/>
      <c r="J373" s="39"/>
      <c r="K373" s="39"/>
      <c r="L373" s="42"/>
      <c r="M373" s="197"/>
      <c r="N373" s="198"/>
      <c r="O373" s="67"/>
      <c r="P373" s="67"/>
      <c r="Q373" s="67"/>
      <c r="R373" s="67"/>
      <c r="S373" s="67"/>
      <c r="T373" s="68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20" t="s">
        <v>165</v>
      </c>
      <c r="AU373" s="20" t="s">
        <v>182</v>
      </c>
    </row>
    <row r="374" spans="1:65" s="13" customFormat="1" ht="11.25">
      <c r="B374" s="201"/>
      <c r="C374" s="202"/>
      <c r="D374" s="194" t="s">
        <v>167</v>
      </c>
      <c r="E374" s="203" t="s">
        <v>19</v>
      </c>
      <c r="F374" s="204" t="s">
        <v>2040</v>
      </c>
      <c r="G374" s="202"/>
      <c r="H374" s="203" t="s">
        <v>19</v>
      </c>
      <c r="I374" s="205"/>
      <c r="J374" s="202"/>
      <c r="K374" s="202"/>
      <c r="L374" s="206"/>
      <c r="M374" s="207"/>
      <c r="N374" s="208"/>
      <c r="O374" s="208"/>
      <c r="P374" s="208"/>
      <c r="Q374" s="208"/>
      <c r="R374" s="208"/>
      <c r="S374" s="208"/>
      <c r="T374" s="209"/>
      <c r="AT374" s="210" t="s">
        <v>167</v>
      </c>
      <c r="AU374" s="210" t="s">
        <v>182</v>
      </c>
      <c r="AV374" s="13" t="s">
        <v>84</v>
      </c>
      <c r="AW374" s="13" t="s">
        <v>36</v>
      </c>
      <c r="AX374" s="13" t="s">
        <v>76</v>
      </c>
      <c r="AY374" s="210" t="s">
        <v>154</v>
      </c>
    </row>
    <row r="375" spans="1:65" s="14" customFormat="1" ht="11.25">
      <c r="B375" s="211"/>
      <c r="C375" s="212"/>
      <c r="D375" s="194" t="s">
        <v>167</v>
      </c>
      <c r="E375" s="213" t="s">
        <v>19</v>
      </c>
      <c r="F375" s="214" t="s">
        <v>2027</v>
      </c>
      <c r="G375" s="212"/>
      <c r="H375" s="215">
        <v>280</v>
      </c>
      <c r="I375" s="216"/>
      <c r="J375" s="212"/>
      <c r="K375" s="212"/>
      <c r="L375" s="217"/>
      <c r="M375" s="218"/>
      <c r="N375" s="219"/>
      <c r="O375" s="219"/>
      <c r="P375" s="219"/>
      <c r="Q375" s="219"/>
      <c r="R375" s="219"/>
      <c r="S375" s="219"/>
      <c r="T375" s="220"/>
      <c r="AT375" s="221" t="s">
        <v>167</v>
      </c>
      <c r="AU375" s="221" t="s">
        <v>182</v>
      </c>
      <c r="AV375" s="14" t="s">
        <v>86</v>
      </c>
      <c r="AW375" s="14" t="s">
        <v>36</v>
      </c>
      <c r="AX375" s="14" t="s">
        <v>84</v>
      </c>
      <c r="AY375" s="221" t="s">
        <v>154</v>
      </c>
    </row>
    <row r="376" spans="1:65" s="2" customFormat="1" ht="21.75" customHeight="1">
      <c r="A376" s="37"/>
      <c r="B376" s="38"/>
      <c r="C376" s="181" t="s">
        <v>1559</v>
      </c>
      <c r="D376" s="181" t="s">
        <v>156</v>
      </c>
      <c r="E376" s="182" t="s">
        <v>1958</v>
      </c>
      <c r="F376" s="183" t="s">
        <v>1959</v>
      </c>
      <c r="G376" s="184" t="s">
        <v>218</v>
      </c>
      <c r="H376" s="185">
        <v>5.6</v>
      </c>
      <c r="I376" s="186"/>
      <c r="J376" s="187">
        <f>ROUND(I376*H376,2)</f>
        <v>0</v>
      </c>
      <c r="K376" s="183" t="s">
        <v>160</v>
      </c>
      <c r="L376" s="42"/>
      <c r="M376" s="188" t="s">
        <v>19</v>
      </c>
      <c r="N376" s="189" t="s">
        <v>47</v>
      </c>
      <c r="O376" s="67"/>
      <c r="P376" s="190">
        <f>O376*H376</f>
        <v>0</v>
      </c>
      <c r="Q376" s="190">
        <v>0</v>
      </c>
      <c r="R376" s="190">
        <f>Q376*H376</f>
        <v>0</v>
      </c>
      <c r="S376" s="190">
        <v>0</v>
      </c>
      <c r="T376" s="191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92" t="s">
        <v>161</v>
      </c>
      <c r="AT376" s="192" t="s">
        <v>156</v>
      </c>
      <c r="AU376" s="192" t="s">
        <v>182</v>
      </c>
      <c r="AY376" s="20" t="s">
        <v>154</v>
      </c>
      <c r="BE376" s="193">
        <f>IF(N376="základní",J376,0)</f>
        <v>0</v>
      </c>
      <c r="BF376" s="193">
        <f>IF(N376="snížená",J376,0)</f>
        <v>0</v>
      </c>
      <c r="BG376" s="193">
        <f>IF(N376="zákl. přenesená",J376,0)</f>
        <v>0</v>
      </c>
      <c r="BH376" s="193">
        <f>IF(N376="sníž. přenesená",J376,0)</f>
        <v>0</v>
      </c>
      <c r="BI376" s="193">
        <f>IF(N376="nulová",J376,0)</f>
        <v>0</v>
      </c>
      <c r="BJ376" s="20" t="s">
        <v>84</v>
      </c>
      <c r="BK376" s="193">
        <f>ROUND(I376*H376,2)</f>
        <v>0</v>
      </c>
      <c r="BL376" s="20" t="s">
        <v>161</v>
      </c>
      <c r="BM376" s="192" t="s">
        <v>2041</v>
      </c>
    </row>
    <row r="377" spans="1:65" s="2" customFormat="1" ht="11.25">
      <c r="A377" s="37"/>
      <c r="B377" s="38"/>
      <c r="C377" s="39"/>
      <c r="D377" s="194" t="s">
        <v>163</v>
      </c>
      <c r="E377" s="39"/>
      <c r="F377" s="195" t="s">
        <v>1961</v>
      </c>
      <c r="G377" s="39"/>
      <c r="H377" s="39"/>
      <c r="I377" s="196"/>
      <c r="J377" s="39"/>
      <c r="K377" s="39"/>
      <c r="L377" s="42"/>
      <c r="M377" s="197"/>
      <c r="N377" s="198"/>
      <c r="O377" s="67"/>
      <c r="P377" s="67"/>
      <c r="Q377" s="67"/>
      <c r="R377" s="67"/>
      <c r="S377" s="67"/>
      <c r="T377" s="68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20" t="s">
        <v>163</v>
      </c>
      <c r="AU377" s="20" t="s">
        <v>182</v>
      </c>
    </row>
    <row r="378" spans="1:65" s="2" customFormat="1" ht="11.25">
      <c r="A378" s="37"/>
      <c r="B378" s="38"/>
      <c r="C378" s="39"/>
      <c r="D378" s="199" t="s">
        <v>165</v>
      </c>
      <c r="E378" s="39"/>
      <c r="F378" s="200" t="s">
        <v>1962</v>
      </c>
      <c r="G378" s="39"/>
      <c r="H378" s="39"/>
      <c r="I378" s="196"/>
      <c r="J378" s="39"/>
      <c r="K378" s="39"/>
      <c r="L378" s="42"/>
      <c r="M378" s="197"/>
      <c r="N378" s="198"/>
      <c r="O378" s="67"/>
      <c r="P378" s="67"/>
      <c r="Q378" s="67"/>
      <c r="R378" s="67"/>
      <c r="S378" s="67"/>
      <c r="T378" s="68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20" t="s">
        <v>165</v>
      </c>
      <c r="AU378" s="20" t="s">
        <v>182</v>
      </c>
    </row>
    <row r="379" spans="1:65" s="13" customFormat="1" ht="11.25">
      <c r="B379" s="201"/>
      <c r="C379" s="202"/>
      <c r="D379" s="194" t="s">
        <v>167</v>
      </c>
      <c r="E379" s="203" t="s">
        <v>19</v>
      </c>
      <c r="F379" s="204" t="s">
        <v>2042</v>
      </c>
      <c r="G379" s="202"/>
      <c r="H379" s="203" t="s">
        <v>19</v>
      </c>
      <c r="I379" s="205"/>
      <c r="J379" s="202"/>
      <c r="K379" s="202"/>
      <c r="L379" s="206"/>
      <c r="M379" s="207"/>
      <c r="N379" s="208"/>
      <c r="O379" s="208"/>
      <c r="P379" s="208"/>
      <c r="Q379" s="208"/>
      <c r="R379" s="208"/>
      <c r="S379" s="208"/>
      <c r="T379" s="209"/>
      <c r="AT379" s="210" t="s">
        <v>167</v>
      </c>
      <c r="AU379" s="210" t="s">
        <v>182</v>
      </c>
      <c r="AV379" s="13" t="s">
        <v>84</v>
      </c>
      <c r="AW379" s="13" t="s">
        <v>36</v>
      </c>
      <c r="AX379" s="13" t="s">
        <v>76</v>
      </c>
      <c r="AY379" s="210" t="s">
        <v>154</v>
      </c>
    </row>
    <row r="380" spans="1:65" s="14" customFormat="1" ht="11.25">
      <c r="B380" s="211"/>
      <c r="C380" s="212"/>
      <c r="D380" s="194" t="s">
        <v>167</v>
      </c>
      <c r="E380" s="213" t="s">
        <v>19</v>
      </c>
      <c r="F380" s="214" t="s">
        <v>2043</v>
      </c>
      <c r="G380" s="212"/>
      <c r="H380" s="215">
        <v>5.6</v>
      </c>
      <c r="I380" s="216"/>
      <c r="J380" s="212"/>
      <c r="K380" s="212"/>
      <c r="L380" s="217"/>
      <c r="M380" s="218"/>
      <c r="N380" s="219"/>
      <c r="O380" s="219"/>
      <c r="P380" s="219"/>
      <c r="Q380" s="219"/>
      <c r="R380" s="219"/>
      <c r="S380" s="219"/>
      <c r="T380" s="220"/>
      <c r="AT380" s="221" t="s">
        <v>167</v>
      </c>
      <c r="AU380" s="221" t="s">
        <v>182</v>
      </c>
      <c r="AV380" s="14" t="s">
        <v>86</v>
      </c>
      <c r="AW380" s="14" t="s">
        <v>36</v>
      </c>
      <c r="AX380" s="14" t="s">
        <v>84</v>
      </c>
      <c r="AY380" s="221" t="s">
        <v>154</v>
      </c>
    </row>
    <row r="381" spans="1:65" s="2" customFormat="1" ht="24.2" customHeight="1">
      <c r="A381" s="37"/>
      <c r="B381" s="38"/>
      <c r="C381" s="181" t="s">
        <v>1563</v>
      </c>
      <c r="D381" s="181" t="s">
        <v>156</v>
      </c>
      <c r="E381" s="182" t="s">
        <v>1801</v>
      </c>
      <c r="F381" s="183" t="s">
        <v>1802</v>
      </c>
      <c r="G381" s="184" t="s">
        <v>218</v>
      </c>
      <c r="H381" s="185">
        <v>0.2</v>
      </c>
      <c r="I381" s="186"/>
      <c r="J381" s="187">
        <f>ROUND(I381*H381,2)</f>
        <v>0</v>
      </c>
      <c r="K381" s="183" t="s">
        <v>241</v>
      </c>
      <c r="L381" s="42"/>
      <c r="M381" s="188" t="s">
        <v>19</v>
      </c>
      <c r="N381" s="189" t="s">
        <v>47</v>
      </c>
      <c r="O381" s="67"/>
      <c r="P381" s="190">
        <f>O381*H381</f>
        <v>0</v>
      </c>
      <c r="Q381" s="190">
        <v>0</v>
      </c>
      <c r="R381" s="190">
        <f>Q381*H381</f>
        <v>0</v>
      </c>
      <c r="S381" s="190">
        <v>0</v>
      </c>
      <c r="T381" s="191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92" t="s">
        <v>161</v>
      </c>
      <c r="AT381" s="192" t="s">
        <v>156</v>
      </c>
      <c r="AU381" s="192" t="s">
        <v>182</v>
      </c>
      <c r="AY381" s="20" t="s">
        <v>154</v>
      </c>
      <c r="BE381" s="193">
        <f>IF(N381="základní",J381,0)</f>
        <v>0</v>
      </c>
      <c r="BF381" s="193">
        <f>IF(N381="snížená",J381,0)</f>
        <v>0</v>
      </c>
      <c r="BG381" s="193">
        <f>IF(N381="zákl. přenesená",J381,0)</f>
        <v>0</v>
      </c>
      <c r="BH381" s="193">
        <f>IF(N381="sníž. přenesená",J381,0)</f>
        <v>0</v>
      </c>
      <c r="BI381" s="193">
        <f>IF(N381="nulová",J381,0)</f>
        <v>0</v>
      </c>
      <c r="BJ381" s="20" t="s">
        <v>84</v>
      </c>
      <c r="BK381" s="193">
        <f>ROUND(I381*H381,2)</f>
        <v>0</v>
      </c>
      <c r="BL381" s="20" t="s">
        <v>161</v>
      </c>
      <c r="BM381" s="192" t="s">
        <v>2044</v>
      </c>
    </row>
    <row r="382" spans="1:65" s="2" customFormat="1" ht="11.25">
      <c r="A382" s="37"/>
      <c r="B382" s="38"/>
      <c r="C382" s="39"/>
      <c r="D382" s="194" t="s">
        <v>163</v>
      </c>
      <c r="E382" s="39"/>
      <c r="F382" s="195" t="s">
        <v>1802</v>
      </c>
      <c r="G382" s="39"/>
      <c r="H382" s="39"/>
      <c r="I382" s="196"/>
      <c r="J382" s="39"/>
      <c r="K382" s="39"/>
      <c r="L382" s="42"/>
      <c r="M382" s="197"/>
      <c r="N382" s="198"/>
      <c r="O382" s="67"/>
      <c r="P382" s="67"/>
      <c r="Q382" s="67"/>
      <c r="R382" s="67"/>
      <c r="S382" s="67"/>
      <c r="T382" s="68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T382" s="20" t="s">
        <v>163</v>
      </c>
      <c r="AU382" s="20" t="s">
        <v>182</v>
      </c>
    </row>
    <row r="383" spans="1:65" s="13" customFormat="1" ht="22.5">
      <c r="B383" s="201"/>
      <c r="C383" s="202"/>
      <c r="D383" s="194" t="s">
        <v>167</v>
      </c>
      <c r="E383" s="203" t="s">
        <v>19</v>
      </c>
      <c r="F383" s="204" t="s">
        <v>1804</v>
      </c>
      <c r="G383" s="202"/>
      <c r="H383" s="203" t="s">
        <v>19</v>
      </c>
      <c r="I383" s="205"/>
      <c r="J383" s="202"/>
      <c r="K383" s="202"/>
      <c r="L383" s="206"/>
      <c r="M383" s="207"/>
      <c r="N383" s="208"/>
      <c r="O383" s="208"/>
      <c r="P383" s="208"/>
      <c r="Q383" s="208"/>
      <c r="R383" s="208"/>
      <c r="S383" s="208"/>
      <c r="T383" s="209"/>
      <c r="AT383" s="210" t="s">
        <v>167</v>
      </c>
      <c r="AU383" s="210" t="s">
        <v>182</v>
      </c>
      <c r="AV383" s="13" t="s">
        <v>84</v>
      </c>
      <c r="AW383" s="13" t="s">
        <v>36</v>
      </c>
      <c r="AX383" s="13" t="s">
        <v>76</v>
      </c>
      <c r="AY383" s="210" t="s">
        <v>154</v>
      </c>
    </row>
    <row r="384" spans="1:65" s="14" customFormat="1" ht="11.25">
      <c r="B384" s="211"/>
      <c r="C384" s="212"/>
      <c r="D384" s="194" t="s">
        <v>167</v>
      </c>
      <c r="E384" s="213" t="s">
        <v>19</v>
      </c>
      <c r="F384" s="214" t="s">
        <v>1992</v>
      </c>
      <c r="G384" s="212"/>
      <c r="H384" s="215">
        <v>0.2</v>
      </c>
      <c r="I384" s="216"/>
      <c r="J384" s="212"/>
      <c r="K384" s="212"/>
      <c r="L384" s="217"/>
      <c r="M384" s="218"/>
      <c r="N384" s="219"/>
      <c r="O384" s="219"/>
      <c r="P384" s="219"/>
      <c r="Q384" s="219"/>
      <c r="R384" s="219"/>
      <c r="S384" s="219"/>
      <c r="T384" s="220"/>
      <c r="AT384" s="221" t="s">
        <v>167</v>
      </c>
      <c r="AU384" s="221" t="s">
        <v>182</v>
      </c>
      <c r="AV384" s="14" t="s">
        <v>86</v>
      </c>
      <c r="AW384" s="14" t="s">
        <v>36</v>
      </c>
      <c r="AX384" s="14" t="s">
        <v>84</v>
      </c>
      <c r="AY384" s="221" t="s">
        <v>154</v>
      </c>
    </row>
    <row r="385" spans="1:65" s="12" customFormat="1" ht="20.85" customHeight="1">
      <c r="B385" s="165"/>
      <c r="C385" s="166"/>
      <c r="D385" s="167" t="s">
        <v>75</v>
      </c>
      <c r="E385" s="179" t="s">
        <v>2045</v>
      </c>
      <c r="F385" s="179" t="s">
        <v>2046</v>
      </c>
      <c r="G385" s="166"/>
      <c r="H385" s="166"/>
      <c r="I385" s="169"/>
      <c r="J385" s="180">
        <f>BK385</f>
        <v>0</v>
      </c>
      <c r="K385" s="166"/>
      <c r="L385" s="171"/>
      <c r="M385" s="172"/>
      <c r="N385" s="173"/>
      <c r="O385" s="173"/>
      <c r="P385" s="174">
        <f>SUM(P386:P418)</f>
        <v>0</v>
      </c>
      <c r="Q385" s="173"/>
      <c r="R385" s="174">
        <f>SUM(R386:R418)</f>
        <v>0</v>
      </c>
      <c r="S385" s="173"/>
      <c r="T385" s="175">
        <f>SUM(T386:T418)</f>
        <v>0</v>
      </c>
      <c r="AR385" s="176" t="s">
        <v>84</v>
      </c>
      <c r="AT385" s="177" t="s">
        <v>75</v>
      </c>
      <c r="AU385" s="177" t="s">
        <v>86</v>
      </c>
      <c r="AY385" s="176" t="s">
        <v>154</v>
      </c>
      <c r="BK385" s="178">
        <f>SUM(BK386:BK418)</f>
        <v>0</v>
      </c>
    </row>
    <row r="386" spans="1:65" s="2" customFormat="1" ht="33" customHeight="1">
      <c r="A386" s="37"/>
      <c r="B386" s="38"/>
      <c r="C386" s="181" t="s">
        <v>1567</v>
      </c>
      <c r="D386" s="181" t="s">
        <v>156</v>
      </c>
      <c r="E386" s="182" t="s">
        <v>2010</v>
      </c>
      <c r="F386" s="183" t="s">
        <v>2011</v>
      </c>
      <c r="G386" s="184" t="s">
        <v>159</v>
      </c>
      <c r="H386" s="185">
        <v>59.9</v>
      </c>
      <c r="I386" s="186"/>
      <c r="J386" s="187">
        <f>ROUND(I386*H386,2)</f>
        <v>0</v>
      </c>
      <c r="K386" s="183" t="s">
        <v>160</v>
      </c>
      <c r="L386" s="42"/>
      <c r="M386" s="188" t="s">
        <v>19</v>
      </c>
      <c r="N386" s="189" t="s">
        <v>47</v>
      </c>
      <c r="O386" s="67"/>
      <c r="P386" s="190">
        <f>O386*H386</f>
        <v>0</v>
      </c>
      <c r="Q386" s="190">
        <v>0</v>
      </c>
      <c r="R386" s="190">
        <f>Q386*H386</f>
        <v>0</v>
      </c>
      <c r="S386" s="190">
        <v>0</v>
      </c>
      <c r="T386" s="191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92" t="s">
        <v>161</v>
      </c>
      <c r="AT386" s="192" t="s">
        <v>156</v>
      </c>
      <c r="AU386" s="192" t="s">
        <v>182</v>
      </c>
      <c r="AY386" s="20" t="s">
        <v>154</v>
      </c>
      <c r="BE386" s="193">
        <f>IF(N386="základní",J386,0)</f>
        <v>0</v>
      </c>
      <c r="BF386" s="193">
        <f>IF(N386="snížená",J386,0)</f>
        <v>0</v>
      </c>
      <c r="BG386" s="193">
        <f>IF(N386="zákl. přenesená",J386,0)</f>
        <v>0</v>
      </c>
      <c r="BH386" s="193">
        <f>IF(N386="sníž. přenesená",J386,0)</f>
        <v>0</v>
      </c>
      <c r="BI386" s="193">
        <f>IF(N386="nulová",J386,0)</f>
        <v>0</v>
      </c>
      <c r="BJ386" s="20" t="s">
        <v>84</v>
      </c>
      <c r="BK386" s="193">
        <f>ROUND(I386*H386,2)</f>
        <v>0</v>
      </c>
      <c r="BL386" s="20" t="s">
        <v>161</v>
      </c>
      <c r="BM386" s="192" t="s">
        <v>2047</v>
      </c>
    </row>
    <row r="387" spans="1:65" s="2" customFormat="1" ht="19.5">
      <c r="A387" s="37"/>
      <c r="B387" s="38"/>
      <c r="C387" s="39"/>
      <c r="D387" s="194" t="s">
        <v>163</v>
      </c>
      <c r="E387" s="39"/>
      <c r="F387" s="195" t="s">
        <v>2013</v>
      </c>
      <c r="G387" s="39"/>
      <c r="H387" s="39"/>
      <c r="I387" s="196"/>
      <c r="J387" s="39"/>
      <c r="K387" s="39"/>
      <c r="L387" s="42"/>
      <c r="M387" s="197"/>
      <c r="N387" s="198"/>
      <c r="O387" s="67"/>
      <c r="P387" s="67"/>
      <c r="Q387" s="67"/>
      <c r="R387" s="67"/>
      <c r="S387" s="67"/>
      <c r="T387" s="68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T387" s="20" t="s">
        <v>163</v>
      </c>
      <c r="AU387" s="20" t="s">
        <v>182</v>
      </c>
    </row>
    <row r="388" spans="1:65" s="2" customFormat="1" ht="11.25">
      <c r="A388" s="37"/>
      <c r="B388" s="38"/>
      <c r="C388" s="39"/>
      <c r="D388" s="199" t="s">
        <v>165</v>
      </c>
      <c r="E388" s="39"/>
      <c r="F388" s="200" t="s">
        <v>2014</v>
      </c>
      <c r="G388" s="39"/>
      <c r="H388" s="39"/>
      <c r="I388" s="196"/>
      <c r="J388" s="39"/>
      <c r="K388" s="39"/>
      <c r="L388" s="42"/>
      <c r="M388" s="197"/>
      <c r="N388" s="198"/>
      <c r="O388" s="67"/>
      <c r="P388" s="67"/>
      <c r="Q388" s="67"/>
      <c r="R388" s="67"/>
      <c r="S388" s="67"/>
      <c r="T388" s="68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20" t="s">
        <v>165</v>
      </c>
      <c r="AU388" s="20" t="s">
        <v>182</v>
      </c>
    </row>
    <row r="389" spans="1:65" s="13" customFormat="1" ht="11.25">
      <c r="B389" s="201"/>
      <c r="C389" s="202"/>
      <c r="D389" s="194" t="s">
        <v>167</v>
      </c>
      <c r="E389" s="203" t="s">
        <v>19</v>
      </c>
      <c r="F389" s="204" t="s">
        <v>2015</v>
      </c>
      <c r="G389" s="202"/>
      <c r="H389" s="203" t="s">
        <v>19</v>
      </c>
      <c r="I389" s="205"/>
      <c r="J389" s="202"/>
      <c r="K389" s="202"/>
      <c r="L389" s="206"/>
      <c r="M389" s="207"/>
      <c r="N389" s="208"/>
      <c r="O389" s="208"/>
      <c r="P389" s="208"/>
      <c r="Q389" s="208"/>
      <c r="R389" s="208"/>
      <c r="S389" s="208"/>
      <c r="T389" s="209"/>
      <c r="AT389" s="210" t="s">
        <v>167</v>
      </c>
      <c r="AU389" s="210" t="s">
        <v>182</v>
      </c>
      <c r="AV389" s="13" t="s">
        <v>84</v>
      </c>
      <c r="AW389" s="13" t="s">
        <v>36</v>
      </c>
      <c r="AX389" s="13" t="s">
        <v>76</v>
      </c>
      <c r="AY389" s="210" t="s">
        <v>154</v>
      </c>
    </row>
    <row r="390" spans="1:65" s="14" customFormat="1" ht="11.25">
      <c r="B390" s="211"/>
      <c r="C390" s="212"/>
      <c r="D390" s="194" t="s">
        <v>167</v>
      </c>
      <c r="E390" s="213" t="s">
        <v>19</v>
      </c>
      <c r="F390" s="214" t="s">
        <v>1816</v>
      </c>
      <c r="G390" s="212"/>
      <c r="H390" s="215">
        <v>59.9</v>
      </c>
      <c r="I390" s="216"/>
      <c r="J390" s="212"/>
      <c r="K390" s="212"/>
      <c r="L390" s="217"/>
      <c r="M390" s="218"/>
      <c r="N390" s="219"/>
      <c r="O390" s="219"/>
      <c r="P390" s="219"/>
      <c r="Q390" s="219"/>
      <c r="R390" s="219"/>
      <c r="S390" s="219"/>
      <c r="T390" s="220"/>
      <c r="AT390" s="221" t="s">
        <v>167</v>
      </c>
      <c r="AU390" s="221" t="s">
        <v>182</v>
      </c>
      <c r="AV390" s="14" t="s">
        <v>86</v>
      </c>
      <c r="AW390" s="14" t="s">
        <v>36</v>
      </c>
      <c r="AX390" s="14" t="s">
        <v>84</v>
      </c>
      <c r="AY390" s="221" t="s">
        <v>154</v>
      </c>
    </row>
    <row r="391" spans="1:65" s="2" customFormat="1" ht="24.2" customHeight="1">
      <c r="A391" s="37"/>
      <c r="B391" s="38"/>
      <c r="C391" s="181" t="s">
        <v>558</v>
      </c>
      <c r="D391" s="181" t="s">
        <v>156</v>
      </c>
      <c r="E391" s="182" t="s">
        <v>2048</v>
      </c>
      <c r="F391" s="183" t="s">
        <v>2049</v>
      </c>
      <c r="G391" s="184" t="s">
        <v>218</v>
      </c>
      <c r="H391" s="185">
        <v>17.97</v>
      </c>
      <c r="I391" s="186"/>
      <c r="J391" s="187">
        <f>ROUND(I391*H391,2)</f>
        <v>0</v>
      </c>
      <c r="K391" s="183" t="s">
        <v>241</v>
      </c>
      <c r="L391" s="42"/>
      <c r="M391" s="188" t="s">
        <v>19</v>
      </c>
      <c r="N391" s="189" t="s">
        <v>47</v>
      </c>
      <c r="O391" s="67"/>
      <c r="P391" s="190">
        <f>O391*H391</f>
        <v>0</v>
      </c>
      <c r="Q391" s="190">
        <v>0</v>
      </c>
      <c r="R391" s="190">
        <f>Q391*H391</f>
        <v>0</v>
      </c>
      <c r="S391" s="190">
        <v>0</v>
      </c>
      <c r="T391" s="191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92" t="s">
        <v>161</v>
      </c>
      <c r="AT391" s="192" t="s">
        <v>156</v>
      </c>
      <c r="AU391" s="192" t="s">
        <v>182</v>
      </c>
      <c r="AY391" s="20" t="s">
        <v>154</v>
      </c>
      <c r="BE391" s="193">
        <f>IF(N391="základní",J391,0)</f>
        <v>0</v>
      </c>
      <c r="BF391" s="193">
        <f>IF(N391="snížená",J391,0)</f>
        <v>0</v>
      </c>
      <c r="BG391" s="193">
        <f>IF(N391="zákl. přenesená",J391,0)</f>
        <v>0</v>
      </c>
      <c r="BH391" s="193">
        <f>IF(N391="sníž. přenesená",J391,0)</f>
        <v>0</v>
      </c>
      <c r="BI391" s="193">
        <f>IF(N391="nulová",J391,0)</f>
        <v>0</v>
      </c>
      <c r="BJ391" s="20" t="s">
        <v>84</v>
      </c>
      <c r="BK391" s="193">
        <f>ROUND(I391*H391,2)</f>
        <v>0</v>
      </c>
      <c r="BL391" s="20" t="s">
        <v>161</v>
      </c>
      <c r="BM391" s="192" t="s">
        <v>2050</v>
      </c>
    </row>
    <row r="392" spans="1:65" s="2" customFormat="1" ht="19.5">
      <c r="A392" s="37"/>
      <c r="B392" s="38"/>
      <c r="C392" s="39"/>
      <c r="D392" s="194" t="s">
        <v>163</v>
      </c>
      <c r="E392" s="39"/>
      <c r="F392" s="195" t="s">
        <v>2049</v>
      </c>
      <c r="G392" s="39"/>
      <c r="H392" s="39"/>
      <c r="I392" s="196"/>
      <c r="J392" s="39"/>
      <c r="K392" s="39"/>
      <c r="L392" s="42"/>
      <c r="M392" s="197"/>
      <c r="N392" s="198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163</v>
      </c>
      <c r="AU392" s="20" t="s">
        <v>182</v>
      </c>
    </row>
    <row r="393" spans="1:65" s="13" customFormat="1" ht="33.75">
      <c r="B393" s="201"/>
      <c r="C393" s="202"/>
      <c r="D393" s="194" t="s">
        <v>167</v>
      </c>
      <c r="E393" s="203" t="s">
        <v>19</v>
      </c>
      <c r="F393" s="204" t="s">
        <v>2051</v>
      </c>
      <c r="G393" s="202"/>
      <c r="H393" s="203" t="s">
        <v>19</v>
      </c>
      <c r="I393" s="205"/>
      <c r="J393" s="202"/>
      <c r="K393" s="202"/>
      <c r="L393" s="206"/>
      <c r="M393" s="207"/>
      <c r="N393" s="208"/>
      <c r="O393" s="208"/>
      <c r="P393" s="208"/>
      <c r="Q393" s="208"/>
      <c r="R393" s="208"/>
      <c r="S393" s="208"/>
      <c r="T393" s="209"/>
      <c r="AT393" s="210" t="s">
        <v>167</v>
      </c>
      <c r="AU393" s="210" t="s">
        <v>182</v>
      </c>
      <c r="AV393" s="13" t="s">
        <v>84</v>
      </c>
      <c r="AW393" s="13" t="s">
        <v>36</v>
      </c>
      <c r="AX393" s="13" t="s">
        <v>76</v>
      </c>
      <c r="AY393" s="210" t="s">
        <v>154</v>
      </c>
    </row>
    <row r="394" spans="1:65" s="14" customFormat="1" ht="11.25">
      <c r="B394" s="211"/>
      <c r="C394" s="212"/>
      <c r="D394" s="194" t="s">
        <v>167</v>
      </c>
      <c r="E394" s="213" t="s">
        <v>19</v>
      </c>
      <c r="F394" s="214" t="s">
        <v>2052</v>
      </c>
      <c r="G394" s="212"/>
      <c r="H394" s="215">
        <v>17.97</v>
      </c>
      <c r="I394" s="216"/>
      <c r="J394" s="212"/>
      <c r="K394" s="212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167</v>
      </c>
      <c r="AU394" s="221" t="s">
        <v>182</v>
      </c>
      <c r="AV394" s="14" t="s">
        <v>86</v>
      </c>
      <c r="AW394" s="14" t="s">
        <v>36</v>
      </c>
      <c r="AX394" s="14" t="s">
        <v>84</v>
      </c>
      <c r="AY394" s="221" t="s">
        <v>154</v>
      </c>
    </row>
    <row r="395" spans="1:65" s="2" customFormat="1" ht="33" customHeight="1">
      <c r="A395" s="37"/>
      <c r="B395" s="38"/>
      <c r="C395" s="181" t="s">
        <v>1576</v>
      </c>
      <c r="D395" s="181" t="s">
        <v>156</v>
      </c>
      <c r="E395" s="182" t="s">
        <v>2021</v>
      </c>
      <c r="F395" s="183" t="s">
        <v>2022</v>
      </c>
      <c r="G395" s="184" t="s">
        <v>240</v>
      </c>
      <c r="H395" s="185">
        <v>408</v>
      </c>
      <c r="I395" s="186"/>
      <c r="J395" s="187">
        <f>ROUND(I395*H395,2)</f>
        <v>0</v>
      </c>
      <c r="K395" s="183" t="s">
        <v>160</v>
      </c>
      <c r="L395" s="42"/>
      <c r="M395" s="188" t="s">
        <v>19</v>
      </c>
      <c r="N395" s="189" t="s">
        <v>47</v>
      </c>
      <c r="O395" s="67"/>
      <c r="P395" s="190">
        <f>O395*H395</f>
        <v>0</v>
      </c>
      <c r="Q395" s="190">
        <v>0</v>
      </c>
      <c r="R395" s="190">
        <f>Q395*H395</f>
        <v>0</v>
      </c>
      <c r="S395" s="190">
        <v>0</v>
      </c>
      <c r="T395" s="191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92" t="s">
        <v>161</v>
      </c>
      <c r="AT395" s="192" t="s">
        <v>156</v>
      </c>
      <c r="AU395" s="192" t="s">
        <v>182</v>
      </c>
      <c r="AY395" s="20" t="s">
        <v>154</v>
      </c>
      <c r="BE395" s="193">
        <f>IF(N395="základní",J395,0)</f>
        <v>0</v>
      </c>
      <c r="BF395" s="193">
        <f>IF(N395="snížená",J395,0)</f>
        <v>0</v>
      </c>
      <c r="BG395" s="193">
        <f>IF(N395="zákl. přenesená",J395,0)</f>
        <v>0</v>
      </c>
      <c r="BH395" s="193">
        <f>IF(N395="sníž. přenesená",J395,0)</f>
        <v>0</v>
      </c>
      <c r="BI395" s="193">
        <f>IF(N395="nulová",J395,0)</f>
        <v>0</v>
      </c>
      <c r="BJ395" s="20" t="s">
        <v>84</v>
      </c>
      <c r="BK395" s="193">
        <f>ROUND(I395*H395,2)</f>
        <v>0</v>
      </c>
      <c r="BL395" s="20" t="s">
        <v>161</v>
      </c>
      <c r="BM395" s="192" t="s">
        <v>2053</v>
      </c>
    </row>
    <row r="396" spans="1:65" s="2" customFormat="1" ht="29.25">
      <c r="A396" s="37"/>
      <c r="B396" s="38"/>
      <c r="C396" s="39"/>
      <c r="D396" s="194" t="s">
        <v>163</v>
      </c>
      <c r="E396" s="39"/>
      <c r="F396" s="195" t="s">
        <v>2024</v>
      </c>
      <c r="G396" s="39"/>
      <c r="H396" s="39"/>
      <c r="I396" s="196"/>
      <c r="J396" s="39"/>
      <c r="K396" s="39"/>
      <c r="L396" s="42"/>
      <c r="M396" s="197"/>
      <c r="N396" s="198"/>
      <c r="O396" s="67"/>
      <c r="P396" s="67"/>
      <c r="Q396" s="67"/>
      <c r="R396" s="67"/>
      <c r="S396" s="67"/>
      <c r="T396" s="68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20" t="s">
        <v>163</v>
      </c>
      <c r="AU396" s="20" t="s">
        <v>182</v>
      </c>
    </row>
    <row r="397" spans="1:65" s="2" customFormat="1" ht="11.25">
      <c r="A397" s="37"/>
      <c r="B397" s="38"/>
      <c r="C397" s="39"/>
      <c r="D397" s="199" t="s">
        <v>165</v>
      </c>
      <c r="E397" s="39"/>
      <c r="F397" s="200" t="s">
        <v>2025</v>
      </c>
      <c r="G397" s="39"/>
      <c r="H397" s="39"/>
      <c r="I397" s="196"/>
      <c r="J397" s="39"/>
      <c r="K397" s="39"/>
      <c r="L397" s="42"/>
      <c r="M397" s="197"/>
      <c r="N397" s="198"/>
      <c r="O397" s="67"/>
      <c r="P397" s="67"/>
      <c r="Q397" s="67"/>
      <c r="R397" s="67"/>
      <c r="S397" s="67"/>
      <c r="T397" s="68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20" t="s">
        <v>165</v>
      </c>
      <c r="AU397" s="20" t="s">
        <v>182</v>
      </c>
    </row>
    <row r="398" spans="1:65" s="13" customFormat="1" ht="11.25">
      <c r="B398" s="201"/>
      <c r="C398" s="202"/>
      <c r="D398" s="194" t="s">
        <v>167</v>
      </c>
      <c r="E398" s="203" t="s">
        <v>19</v>
      </c>
      <c r="F398" s="204" t="s">
        <v>2026</v>
      </c>
      <c r="G398" s="202"/>
      <c r="H398" s="203" t="s">
        <v>19</v>
      </c>
      <c r="I398" s="205"/>
      <c r="J398" s="202"/>
      <c r="K398" s="202"/>
      <c r="L398" s="206"/>
      <c r="M398" s="207"/>
      <c r="N398" s="208"/>
      <c r="O398" s="208"/>
      <c r="P398" s="208"/>
      <c r="Q398" s="208"/>
      <c r="R398" s="208"/>
      <c r="S398" s="208"/>
      <c r="T398" s="209"/>
      <c r="AT398" s="210" t="s">
        <v>167</v>
      </c>
      <c r="AU398" s="210" t="s">
        <v>182</v>
      </c>
      <c r="AV398" s="13" t="s">
        <v>84</v>
      </c>
      <c r="AW398" s="13" t="s">
        <v>36</v>
      </c>
      <c r="AX398" s="13" t="s">
        <v>76</v>
      </c>
      <c r="AY398" s="210" t="s">
        <v>154</v>
      </c>
    </row>
    <row r="399" spans="1:65" s="14" customFormat="1" ht="11.25">
      <c r="B399" s="211"/>
      <c r="C399" s="212"/>
      <c r="D399" s="194" t="s">
        <v>167</v>
      </c>
      <c r="E399" s="213" t="s">
        <v>19</v>
      </c>
      <c r="F399" s="214" t="s">
        <v>2054</v>
      </c>
      <c r="G399" s="212"/>
      <c r="H399" s="215">
        <v>408</v>
      </c>
      <c r="I399" s="216"/>
      <c r="J399" s="212"/>
      <c r="K399" s="212"/>
      <c r="L399" s="217"/>
      <c r="M399" s="218"/>
      <c r="N399" s="219"/>
      <c r="O399" s="219"/>
      <c r="P399" s="219"/>
      <c r="Q399" s="219"/>
      <c r="R399" s="219"/>
      <c r="S399" s="219"/>
      <c r="T399" s="220"/>
      <c r="AT399" s="221" t="s">
        <v>167</v>
      </c>
      <c r="AU399" s="221" t="s">
        <v>182</v>
      </c>
      <c r="AV399" s="14" t="s">
        <v>86</v>
      </c>
      <c r="AW399" s="14" t="s">
        <v>36</v>
      </c>
      <c r="AX399" s="14" t="s">
        <v>84</v>
      </c>
      <c r="AY399" s="221" t="s">
        <v>154</v>
      </c>
    </row>
    <row r="400" spans="1:65" s="2" customFormat="1" ht="24.2" customHeight="1">
      <c r="A400" s="37"/>
      <c r="B400" s="38"/>
      <c r="C400" s="181" t="s">
        <v>1580</v>
      </c>
      <c r="D400" s="181" t="s">
        <v>156</v>
      </c>
      <c r="E400" s="182" t="s">
        <v>2055</v>
      </c>
      <c r="F400" s="183" t="s">
        <v>2056</v>
      </c>
      <c r="G400" s="184" t="s">
        <v>240</v>
      </c>
      <c r="H400" s="185">
        <v>408</v>
      </c>
      <c r="I400" s="186"/>
      <c r="J400" s="187">
        <f>ROUND(I400*H400,2)</f>
        <v>0</v>
      </c>
      <c r="K400" s="183" t="s">
        <v>160</v>
      </c>
      <c r="L400" s="42"/>
      <c r="M400" s="188" t="s">
        <v>19</v>
      </c>
      <c r="N400" s="189" t="s">
        <v>47</v>
      </c>
      <c r="O400" s="67"/>
      <c r="P400" s="190">
        <f>O400*H400</f>
        <v>0</v>
      </c>
      <c r="Q400" s="190">
        <v>0</v>
      </c>
      <c r="R400" s="190">
        <f>Q400*H400</f>
        <v>0</v>
      </c>
      <c r="S400" s="190">
        <v>0</v>
      </c>
      <c r="T400" s="191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92" t="s">
        <v>161</v>
      </c>
      <c r="AT400" s="192" t="s">
        <v>156</v>
      </c>
      <c r="AU400" s="192" t="s">
        <v>182</v>
      </c>
      <c r="AY400" s="20" t="s">
        <v>154</v>
      </c>
      <c r="BE400" s="193">
        <f>IF(N400="základní",J400,0)</f>
        <v>0</v>
      </c>
      <c r="BF400" s="193">
        <f>IF(N400="snížená",J400,0)</f>
        <v>0</v>
      </c>
      <c r="BG400" s="193">
        <f>IF(N400="zákl. přenesená",J400,0)</f>
        <v>0</v>
      </c>
      <c r="BH400" s="193">
        <f>IF(N400="sníž. přenesená",J400,0)</f>
        <v>0</v>
      </c>
      <c r="BI400" s="193">
        <f>IF(N400="nulová",J400,0)</f>
        <v>0</v>
      </c>
      <c r="BJ400" s="20" t="s">
        <v>84</v>
      </c>
      <c r="BK400" s="193">
        <f>ROUND(I400*H400,2)</f>
        <v>0</v>
      </c>
      <c r="BL400" s="20" t="s">
        <v>161</v>
      </c>
      <c r="BM400" s="192" t="s">
        <v>2057</v>
      </c>
    </row>
    <row r="401" spans="1:65" s="2" customFormat="1" ht="29.25">
      <c r="A401" s="37"/>
      <c r="B401" s="38"/>
      <c r="C401" s="39"/>
      <c r="D401" s="194" t="s">
        <v>163</v>
      </c>
      <c r="E401" s="39"/>
      <c r="F401" s="195" t="s">
        <v>2058</v>
      </c>
      <c r="G401" s="39"/>
      <c r="H401" s="39"/>
      <c r="I401" s="196"/>
      <c r="J401" s="39"/>
      <c r="K401" s="39"/>
      <c r="L401" s="42"/>
      <c r="M401" s="197"/>
      <c r="N401" s="198"/>
      <c r="O401" s="67"/>
      <c r="P401" s="67"/>
      <c r="Q401" s="67"/>
      <c r="R401" s="67"/>
      <c r="S401" s="67"/>
      <c r="T401" s="68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20" t="s">
        <v>163</v>
      </c>
      <c r="AU401" s="20" t="s">
        <v>182</v>
      </c>
    </row>
    <row r="402" spans="1:65" s="2" customFormat="1" ht="11.25">
      <c r="A402" s="37"/>
      <c r="B402" s="38"/>
      <c r="C402" s="39"/>
      <c r="D402" s="199" t="s">
        <v>165</v>
      </c>
      <c r="E402" s="39"/>
      <c r="F402" s="200" t="s">
        <v>2059</v>
      </c>
      <c r="G402" s="39"/>
      <c r="H402" s="39"/>
      <c r="I402" s="196"/>
      <c r="J402" s="39"/>
      <c r="K402" s="39"/>
      <c r="L402" s="42"/>
      <c r="M402" s="197"/>
      <c r="N402" s="198"/>
      <c r="O402" s="67"/>
      <c r="P402" s="67"/>
      <c r="Q402" s="67"/>
      <c r="R402" s="67"/>
      <c r="S402" s="67"/>
      <c r="T402" s="68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20" t="s">
        <v>165</v>
      </c>
      <c r="AU402" s="20" t="s">
        <v>182</v>
      </c>
    </row>
    <row r="403" spans="1:65" s="13" customFormat="1" ht="11.25">
      <c r="B403" s="201"/>
      <c r="C403" s="202"/>
      <c r="D403" s="194" t="s">
        <v>167</v>
      </c>
      <c r="E403" s="203" t="s">
        <v>19</v>
      </c>
      <c r="F403" s="204" t="s">
        <v>2060</v>
      </c>
      <c r="G403" s="202"/>
      <c r="H403" s="203" t="s">
        <v>19</v>
      </c>
      <c r="I403" s="205"/>
      <c r="J403" s="202"/>
      <c r="K403" s="202"/>
      <c r="L403" s="206"/>
      <c r="M403" s="207"/>
      <c r="N403" s="208"/>
      <c r="O403" s="208"/>
      <c r="P403" s="208"/>
      <c r="Q403" s="208"/>
      <c r="R403" s="208"/>
      <c r="S403" s="208"/>
      <c r="T403" s="209"/>
      <c r="AT403" s="210" t="s">
        <v>167</v>
      </c>
      <c r="AU403" s="210" t="s">
        <v>182</v>
      </c>
      <c r="AV403" s="13" t="s">
        <v>84</v>
      </c>
      <c r="AW403" s="13" t="s">
        <v>36</v>
      </c>
      <c r="AX403" s="13" t="s">
        <v>76</v>
      </c>
      <c r="AY403" s="210" t="s">
        <v>154</v>
      </c>
    </row>
    <row r="404" spans="1:65" s="14" customFormat="1" ht="11.25">
      <c r="B404" s="211"/>
      <c r="C404" s="212"/>
      <c r="D404" s="194" t="s">
        <v>167</v>
      </c>
      <c r="E404" s="213" t="s">
        <v>19</v>
      </c>
      <c r="F404" s="214" t="s">
        <v>2061</v>
      </c>
      <c r="G404" s="212"/>
      <c r="H404" s="215">
        <v>408</v>
      </c>
      <c r="I404" s="216"/>
      <c r="J404" s="212"/>
      <c r="K404" s="212"/>
      <c r="L404" s="217"/>
      <c r="M404" s="218"/>
      <c r="N404" s="219"/>
      <c r="O404" s="219"/>
      <c r="P404" s="219"/>
      <c r="Q404" s="219"/>
      <c r="R404" s="219"/>
      <c r="S404" s="219"/>
      <c r="T404" s="220"/>
      <c r="AT404" s="221" t="s">
        <v>167</v>
      </c>
      <c r="AU404" s="221" t="s">
        <v>182</v>
      </c>
      <c r="AV404" s="14" t="s">
        <v>86</v>
      </c>
      <c r="AW404" s="14" t="s">
        <v>36</v>
      </c>
      <c r="AX404" s="14" t="s">
        <v>84</v>
      </c>
      <c r="AY404" s="221" t="s">
        <v>154</v>
      </c>
    </row>
    <row r="405" spans="1:65" s="2" customFormat="1" ht="16.5" customHeight="1">
      <c r="A405" s="37"/>
      <c r="B405" s="38"/>
      <c r="C405" s="181" t="s">
        <v>1587</v>
      </c>
      <c r="D405" s="181" t="s">
        <v>156</v>
      </c>
      <c r="E405" s="182" t="s">
        <v>2062</v>
      </c>
      <c r="F405" s="183" t="s">
        <v>2063</v>
      </c>
      <c r="G405" s="184" t="s">
        <v>240</v>
      </c>
      <c r="H405" s="185">
        <v>1200</v>
      </c>
      <c r="I405" s="186"/>
      <c r="J405" s="187">
        <f>ROUND(I405*H405,2)</f>
        <v>0</v>
      </c>
      <c r="K405" s="183" t="s">
        <v>160</v>
      </c>
      <c r="L405" s="42"/>
      <c r="M405" s="188" t="s">
        <v>19</v>
      </c>
      <c r="N405" s="189" t="s">
        <v>47</v>
      </c>
      <c r="O405" s="67"/>
      <c r="P405" s="190">
        <f>O405*H405</f>
        <v>0</v>
      </c>
      <c r="Q405" s="190">
        <v>0</v>
      </c>
      <c r="R405" s="190">
        <f>Q405*H405</f>
        <v>0</v>
      </c>
      <c r="S405" s="190">
        <v>0</v>
      </c>
      <c r="T405" s="191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92" t="s">
        <v>161</v>
      </c>
      <c r="AT405" s="192" t="s">
        <v>156</v>
      </c>
      <c r="AU405" s="192" t="s">
        <v>182</v>
      </c>
      <c r="AY405" s="20" t="s">
        <v>154</v>
      </c>
      <c r="BE405" s="193">
        <f>IF(N405="základní",J405,0)</f>
        <v>0</v>
      </c>
      <c r="BF405" s="193">
        <f>IF(N405="snížená",J405,0)</f>
        <v>0</v>
      </c>
      <c r="BG405" s="193">
        <f>IF(N405="zákl. přenesená",J405,0)</f>
        <v>0</v>
      </c>
      <c r="BH405" s="193">
        <f>IF(N405="sníž. přenesená",J405,0)</f>
        <v>0</v>
      </c>
      <c r="BI405" s="193">
        <f>IF(N405="nulová",J405,0)</f>
        <v>0</v>
      </c>
      <c r="BJ405" s="20" t="s">
        <v>84</v>
      </c>
      <c r="BK405" s="193">
        <f>ROUND(I405*H405,2)</f>
        <v>0</v>
      </c>
      <c r="BL405" s="20" t="s">
        <v>161</v>
      </c>
      <c r="BM405" s="192" t="s">
        <v>2064</v>
      </c>
    </row>
    <row r="406" spans="1:65" s="2" customFormat="1" ht="19.5">
      <c r="A406" s="37"/>
      <c r="B406" s="38"/>
      <c r="C406" s="39"/>
      <c r="D406" s="194" t="s">
        <v>163</v>
      </c>
      <c r="E406" s="39"/>
      <c r="F406" s="195" t="s">
        <v>2065</v>
      </c>
      <c r="G406" s="39"/>
      <c r="H406" s="39"/>
      <c r="I406" s="196"/>
      <c r="J406" s="39"/>
      <c r="K406" s="39"/>
      <c r="L406" s="42"/>
      <c r="M406" s="197"/>
      <c r="N406" s="198"/>
      <c r="O406" s="67"/>
      <c r="P406" s="67"/>
      <c r="Q406" s="67"/>
      <c r="R406" s="67"/>
      <c r="S406" s="67"/>
      <c r="T406" s="68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20" t="s">
        <v>163</v>
      </c>
      <c r="AU406" s="20" t="s">
        <v>182</v>
      </c>
    </row>
    <row r="407" spans="1:65" s="2" customFormat="1" ht="11.25">
      <c r="A407" s="37"/>
      <c r="B407" s="38"/>
      <c r="C407" s="39"/>
      <c r="D407" s="199" t="s">
        <v>165</v>
      </c>
      <c r="E407" s="39"/>
      <c r="F407" s="200" t="s">
        <v>2066</v>
      </c>
      <c r="G407" s="39"/>
      <c r="H407" s="39"/>
      <c r="I407" s="196"/>
      <c r="J407" s="39"/>
      <c r="K407" s="39"/>
      <c r="L407" s="42"/>
      <c r="M407" s="197"/>
      <c r="N407" s="198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20" t="s">
        <v>165</v>
      </c>
      <c r="AU407" s="20" t="s">
        <v>182</v>
      </c>
    </row>
    <row r="408" spans="1:65" s="13" customFormat="1" ht="11.25">
      <c r="B408" s="201"/>
      <c r="C408" s="202"/>
      <c r="D408" s="194" t="s">
        <v>167</v>
      </c>
      <c r="E408" s="203" t="s">
        <v>19</v>
      </c>
      <c r="F408" s="204" t="s">
        <v>2067</v>
      </c>
      <c r="G408" s="202"/>
      <c r="H408" s="203" t="s">
        <v>19</v>
      </c>
      <c r="I408" s="205"/>
      <c r="J408" s="202"/>
      <c r="K408" s="202"/>
      <c r="L408" s="206"/>
      <c r="M408" s="207"/>
      <c r="N408" s="208"/>
      <c r="O408" s="208"/>
      <c r="P408" s="208"/>
      <c r="Q408" s="208"/>
      <c r="R408" s="208"/>
      <c r="S408" s="208"/>
      <c r="T408" s="209"/>
      <c r="AT408" s="210" t="s">
        <v>167</v>
      </c>
      <c r="AU408" s="210" t="s">
        <v>182</v>
      </c>
      <c r="AV408" s="13" t="s">
        <v>84</v>
      </c>
      <c r="AW408" s="13" t="s">
        <v>36</v>
      </c>
      <c r="AX408" s="13" t="s">
        <v>76</v>
      </c>
      <c r="AY408" s="210" t="s">
        <v>154</v>
      </c>
    </row>
    <row r="409" spans="1:65" s="14" customFormat="1" ht="11.25">
      <c r="B409" s="211"/>
      <c r="C409" s="212"/>
      <c r="D409" s="194" t="s">
        <v>167</v>
      </c>
      <c r="E409" s="213" t="s">
        <v>19</v>
      </c>
      <c r="F409" s="214" t="s">
        <v>2068</v>
      </c>
      <c r="G409" s="212"/>
      <c r="H409" s="215">
        <v>1200</v>
      </c>
      <c r="I409" s="216"/>
      <c r="J409" s="212"/>
      <c r="K409" s="212"/>
      <c r="L409" s="217"/>
      <c r="M409" s="218"/>
      <c r="N409" s="219"/>
      <c r="O409" s="219"/>
      <c r="P409" s="219"/>
      <c r="Q409" s="219"/>
      <c r="R409" s="219"/>
      <c r="S409" s="219"/>
      <c r="T409" s="220"/>
      <c r="AT409" s="221" t="s">
        <v>167</v>
      </c>
      <c r="AU409" s="221" t="s">
        <v>182</v>
      </c>
      <c r="AV409" s="14" t="s">
        <v>86</v>
      </c>
      <c r="AW409" s="14" t="s">
        <v>36</v>
      </c>
      <c r="AX409" s="14" t="s">
        <v>84</v>
      </c>
      <c r="AY409" s="221" t="s">
        <v>154</v>
      </c>
    </row>
    <row r="410" spans="1:65" s="2" customFormat="1" ht="21.75" customHeight="1">
      <c r="A410" s="37"/>
      <c r="B410" s="38"/>
      <c r="C410" s="181" t="s">
        <v>1592</v>
      </c>
      <c r="D410" s="181" t="s">
        <v>156</v>
      </c>
      <c r="E410" s="182" t="s">
        <v>1958</v>
      </c>
      <c r="F410" s="183" t="s">
        <v>1959</v>
      </c>
      <c r="G410" s="184" t="s">
        <v>218</v>
      </c>
      <c r="H410" s="185">
        <v>1.198</v>
      </c>
      <c r="I410" s="186"/>
      <c r="J410" s="187">
        <f>ROUND(I410*H410,2)</f>
        <v>0</v>
      </c>
      <c r="K410" s="183" t="s">
        <v>160</v>
      </c>
      <c r="L410" s="42"/>
      <c r="M410" s="188" t="s">
        <v>19</v>
      </c>
      <c r="N410" s="189" t="s">
        <v>47</v>
      </c>
      <c r="O410" s="67"/>
      <c r="P410" s="190">
        <f>O410*H410</f>
        <v>0</v>
      </c>
      <c r="Q410" s="190">
        <v>0</v>
      </c>
      <c r="R410" s="190">
        <f>Q410*H410</f>
        <v>0</v>
      </c>
      <c r="S410" s="190">
        <v>0</v>
      </c>
      <c r="T410" s="191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92" t="s">
        <v>161</v>
      </c>
      <c r="AT410" s="192" t="s">
        <v>156</v>
      </c>
      <c r="AU410" s="192" t="s">
        <v>182</v>
      </c>
      <c r="AY410" s="20" t="s">
        <v>154</v>
      </c>
      <c r="BE410" s="193">
        <f>IF(N410="základní",J410,0)</f>
        <v>0</v>
      </c>
      <c r="BF410" s="193">
        <f>IF(N410="snížená",J410,0)</f>
        <v>0</v>
      </c>
      <c r="BG410" s="193">
        <f>IF(N410="zákl. přenesená",J410,0)</f>
        <v>0</v>
      </c>
      <c r="BH410" s="193">
        <f>IF(N410="sníž. přenesená",J410,0)</f>
        <v>0</v>
      </c>
      <c r="BI410" s="193">
        <f>IF(N410="nulová",J410,0)</f>
        <v>0</v>
      </c>
      <c r="BJ410" s="20" t="s">
        <v>84</v>
      </c>
      <c r="BK410" s="193">
        <f>ROUND(I410*H410,2)</f>
        <v>0</v>
      </c>
      <c r="BL410" s="20" t="s">
        <v>161</v>
      </c>
      <c r="BM410" s="192" t="s">
        <v>2069</v>
      </c>
    </row>
    <row r="411" spans="1:65" s="2" customFormat="1" ht="11.25">
      <c r="A411" s="37"/>
      <c r="B411" s="38"/>
      <c r="C411" s="39"/>
      <c r="D411" s="194" t="s">
        <v>163</v>
      </c>
      <c r="E411" s="39"/>
      <c r="F411" s="195" t="s">
        <v>1961</v>
      </c>
      <c r="G411" s="39"/>
      <c r="H411" s="39"/>
      <c r="I411" s="196"/>
      <c r="J411" s="39"/>
      <c r="K411" s="39"/>
      <c r="L411" s="42"/>
      <c r="M411" s="197"/>
      <c r="N411" s="198"/>
      <c r="O411" s="67"/>
      <c r="P411" s="67"/>
      <c r="Q411" s="67"/>
      <c r="R411" s="67"/>
      <c r="S411" s="67"/>
      <c r="T411" s="68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20" t="s">
        <v>163</v>
      </c>
      <c r="AU411" s="20" t="s">
        <v>182</v>
      </c>
    </row>
    <row r="412" spans="1:65" s="2" customFormat="1" ht="11.25">
      <c r="A412" s="37"/>
      <c r="B412" s="38"/>
      <c r="C412" s="39"/>
      <c r="D412" s="199" t="s">
        <v>165</v>
      </c>
      <c r="E412" s="39"/>
      <c r="F412" s="200" t="s">
        <v>1962</v>
      </c>
      <c r="G412" s="39"/>
      <c r="H412" s="39"/>
      <c r="I412" s="196"/>
      <c r="J412" s="39"/>
      <c r="K412" s="39"/>
      <c r="L412" s="42"/>
      <c r="M412" s="197"/>
      <c r="N412" s="198"/>
      <c r="O412" s="67"/>
      <c r="P412" s="67"/>
      <c r="Q412" s="67"/>
      <c r="R412" s="67"/>
      <c r="S412" s="67"/>
      <c r="T412" s="68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20" t="s">
        <v>165</v>
      </c>
      <c r="AU412" s="20" t="s">
        <v>182</v>
      </c>
    </row>
    <row r="413" spans="1:65" s="13" customFormat="1" ht="11.25">
      <c r="B413" s="201"/>
      <c r="C413" s="202"/>
      <c r="D413" s="194" t="s">
        <v>167</v>
      </c>
      <c r="E413" s="203" t="s">
        <v>19</v>
      </c>
      <c r="F413" s="204" t="s">
        <v>2070</v>
      </c>
      <c r="G413" s="202"/>
      <c r="H413" s="203" t="s">
        <v>19</v>
      </c>
      <c r="I413" s="205"/>
      <c r="J413" s="202"/>
      <c r="K413" s="202"/>
      <c r="L413" s="206"/>
      <c r="M413" s="207"/>
      <c r="N413" s="208"/>
      <c r="O413" s="208"/>
      <c r="P413" s="208"/>
      <c r="Q413" s="208"/>
      <c r="R413" s="208"/>
      <c r="S413" s="208"/>
      <c r="T413" s="209"/>
      <c r="AT413" s="210" t="s">
        <v>167</v>
      </c>
      <c r="AU413" s="210" t="s">
        <v>182</v>
      </c>
      <c r="AV413" s="13" t="s">
        <v>84</v>
      </c>
      <c r="AW413" s="13" t="s">
        <v>36</v>
      </c>
      <c r="AX413" s="13" t="s">
        <v>76</v>
      </c>
      <c r="AY413" s="210" t="s">
        <v>154</v>
      </c>
    </row>
    <row r="414" spans="1:65" s="14" customFormat="1" ht="11.25">
      <c r="B414" s="211"/>
      <c r="C414" s="212"/>
      <c r="D414" s="194" t="s">
        <v>167</v>
      </c>
      <c r="E414" s="213" t="s">
        <v>19</v>
      </c>
      <c r="F414" s="214" t="s">
        <v>2071</v>
      </c>
      <c r="G414" s="212"/>
      <c r="H414" s="215">
        <v>1.198</v>
      </c>
      <c r="I414" s="216"/>
      <c r="J414" s="212"/>
      <c r="K414" s="212"/>
      <c r="L414" s="217"/>
      <c r="M414" s="218"/>
      <c r="N414" s="219"/>
      <c r="O414" s="219"/>
      <c r="P414" s="219"/>
      <c r="Q414" s="219"/>
      <c r="R414" s="219"/>
      <c r="S414" s="219"/>
      <c r="T414" s="220"/>
      <c r="AT414" s="221" t="s">
        <v>167</v>
      </c>
      <c r="AU414" s="221" t="s">
        <v>182</v>
      </c>
      <c r="AV414" s="14" t="s">
        <v>86</v>
      </c>
      <c r="AW414" s="14" t="s">
        <v>36</v>
      </c>
      <c r="AX414" s="14" t="s">
        <v>84</v>
      </c>
      <c r="AY414" s="221" t="s">
        <v>154</v>
      </c>
    </row>
    <row r="415" spans="1:65" s="2" customFormat="1" ht="24.2" customHeight="1">
      <c r="A415" s="37"/>
      <c r="B415" s="38"/>
      <c r="C415" s="181" t="s">
        <v>1596</v>
      </c>
      <c r="D415" s="181" t="s">
        <v>156</v>
      </c>
      <c r="E415" s="182" t="s">
        <v>1801</v>
      </c>
      <c r="F415" s="183" t="s">
        <v>1802</v>
      </c>
      <c r="G415" s="184" t="s">
        <v>218</v>
      </c>
      <c r="H415" s="185">
        <v>0.2</v>
      </c>
      <c r="I415" s="186"/>
      <c r="J415" s="187">
        <f>ROUND(I415*H415,2)</f>
        <v>0</v>
      </c>
      <c r="K415" s="183" t="s">
        <v>241</v>
      </c>
      <c r="L415" s="42"/>
      <c r="M415" s="188" t="s">
        <v>19</v>
      </c>
      <c r="N415" s="189" t="s">
        <v>47</v>
      </c>
      <c r="O415" s="67"/>
      <c r="P415" s="190">
        <f>O415*H415</f>
        <v>0</v>
      </c>
      <c r="Q415" s="190">
        <v>0</v>
      </c>
      <c r="R415" s="190">
        <f>Q415*H415</f>
        <v>0</v>
      </c>
      <c r="S415" s="190">
        <v>0</v>
      </c>
      <c r="T415" s="191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92" t="s">
        <v>161</v>
      </c>
      <c r="AT415" s="192" t="s">
        <v>156</v>
      </c>
      <c r="AU415" s="192" t="s">
        <v>182</v>
      </c>
      <c r="AY415" s="20" t="s">
        <v>154</v>
      </c>
      <c r="BE415" s="193">
        <f>IF(N415="základní",J415,0)</f>
        <v>0</v>
      </c>
      <c r="BF415" s="193">
        <f>IF(N415="snížená",J415,0)</f>
        <v>0</v>
      </c>
      <c r="BG415" s="193">
        <f>IF(N415="zákl. přenesená",J415,0)</f>
        <v>0</v>
      </c>
      <c r="BH415" s="193">
        <f>IF(N415="sníž. přenesená",J415,0)</f>
        <v>0</v>
      </c>
      <c r="BI415" s="193">
        <f>IF(N415="nulová",J415,0)</f>
        <v>0</v>
      </c>
      <c r="BJ415" s="20" t="s">
        <v>84</v>
      </c>
      <c r="BK415" s="193">
        <f>ROUND(I415*H415,2)</f>
        <v>0</v>
      </c>
      <c r="BL415" s="20" t="s">
        <v>161</v>
      </c>
      <c r="BM415" s="192" t="s">
        <v>2072</v>
      </c>
    </row>
    <row r="416" spans="1:65" s="2" customFormat="1" ht="11.25">
      <c r="A416" s="37"/>
      <c r="B416" s="38"/>
      <c r="C416" s="39"/>
      <c r="D416" s="194" t="s">
        <v>163</v>
      </c>
      <c r="E416" s="39"/>
      <c r="F416" s="195" t="s">
        <v>1802</v>
      </c>
      <c r="G416" s="39"/>
      <c r="H416" s="39"/>
      <c r="I416" s="196"/>
      <c r="J416" s="39"/>
      <c r="K416" s="39"/>
      <c r="L416" s="42"/>
      <c r="M416" s="197"/>
      <c r="N416" s="198"/>
      <c r="O416" s="67"/>
      <c r="P416" s="67"/>
      <c r="Q416" s="67"/>
      <c r="R416" s="67"/>
      <c r="S416" s="67"/>
      <c r="T416" s="68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20" t="s">
        <v>163</v>
      </c>
      <c r="AU416" s="20" t="s">
        <v>182</v>
      </c>
    </row>
    <row r="417" spans="1:65" s="13" customFormat="1" ht="22.5">
      <c r="B417" s="201"/>
      <c r="C417" s="202"/>
      <c r="D417" s="194" t="s">
        <v>167</v>
      </c>
      <c r="E417" s="203" t="s">
        <v>19</v>
      </c>
      <c r="F417" s="204" t="s">
        <v>1804</v>
      </c>
      <c r="G417" s="202"/>
      <c r="H417" s="203" t="s">
        <v>19</v>
      </c>
      <c r="I417" s="205"/>
      <c r="J417" s="202"/>
      <c r="K417" s="202"/>
      <c r="L417" s="206"/>
      <c r="M417" s="207"/>
      <c r="N417" s="208"/>
      <c r="O417" s="208"/>
      <c r="P417" s="208"/>
      <c r="Q417" s="208"/>
      <c r="R417" s="208"/>
      <c r="S417" s="208"/>
      <c r="T417" s="209"/>
      <c r="AT417" s="210" t="s">
        <v>167</v>
      </c>
      <c r="AU417" s="210" t="s">
        <v>182</v>
      </c>
      <c r="AV417" s="13" t="s">
        <v>84</v>
      </c>
      <c r="AW417" s="13" t="s">
        <v>36</v>
      </c>
      <c r="AX417" s="13" t="s">
        <v>76</v>
      </c>
      <c r="AY417" s="210" t="s">
        <v>154</v>
      </c>
    </row>
    <row r="418" spans="1:65" s="14" customFormat="1" ht="11.25">
      <c r="B418" s="211"/>
      <c r="C418" s="212"/>
      <c r="D418" s="194" t="s">
        <v>167</v>
      </c>
      <c r="E418" s="213" t="s">
        <v>19</v>
      </c>
      <c r="F418" s="214" t="s">
        <v>1992</v>
      </c>
      <c r="G418" s="212"/>
      <c r="H418" s="215">
        <v>0.2</v>
      </c>
      <c r="I418" s="216"/>
      <c r="J418" s="212"/>
      <c r="K418" s="212"/>
      <c r="L418" s="217"/>
      <c r="M418" s="218"/>
      <c r="N418" s="219"/>
      <c r="O418" s="219"/>
      <c r="P418" s="219"/>
      <c r="Q418" s="219"/>
      <c r="R418" s="219"/>
      <c r="S418" s="219"/>
      <c r="T418" s="220"/>
      <c r="AT418" s="221" t="s">
        <v>167</v>
      </c>
      <c r="AU418" s="221" t="s">
        <v>182</v>
      </c>
      <c r="AV418" s="14" t="s">
        <v>86</v>
      </c>
      <c r="AW418" s="14" t="s">
        <v>36</v>
      </c>
      <c r="AX418" s="14" t="s">
        <v>84</v>
      </c>
      <c r="AY418" s="221" t="s">
        <v>154</v>
      </c>
    </row>
    <row r="419" spans="1:65" s="12" customFormat="1" ht="20.85" customHeight="1">
      <c r="B419" s="165"/>
      <c r="C419" s="166"/>
      <c r="D419" s="167" t="s">
        <v>75</v>
      </c>
      <c r="E419" s="179" t="s">
        <v>2073</v>
      </c>
      <c r="F419" s="179" t="s">
        <v>2074</v>
      </c>
      <c r="G419" s="166"/>
      <c r="H419" s="166"/>
      <c r="I419" s="169"/>
      <c r="J419" s="180">
        <f>BK419</f>
        <v>0</v>
      </c>
      <c r="K419" s="166"/>
      <c r="L419" s="171"/>
      <c r="M419" s="172"/>
      <c r="N419" s="173"/>
      <c r="O419" s="173"/>
      <c r="P419" s="174">
        <f>SUM(P420:P427)</f>
        <v>0</v>
      </c>
      <c r="Q419" s="173"/>
      <c r="R419" s="174">
        <f>SUM(R420:R427)</f>
        <v>0</v>
      </c>
      <c r="S419" s="173"/>
      <c r="T419" s="175">
        <f>SUM(T420:T427)</f>
        <v>0</v>
      </c>
      <c r="AR419" s="176" t="s">
        <v>84</v>
      </c>
      <c r="AT419" s="177" t="s">
        <v>75</v>
      </c>
      <c r="AU419" s="177" t="s">
        <v>86</v>
      </c>
      <c r="AY419" s="176" t="s">
        <v>154</v>
      </c>
      <c r="BK419" s="178">
        <f>SUM(BK420:BK427)</f>
        <v>0</v>
      </c>
    </row>
    <row r="420" spans="1:65" s="2" customFormat="1" ht="24.2" customHeight="1">
      <c r="A420" s="37"/>
      <c r="B420" s="38"/>
      <c r="C420" s="181" t="s">
        <v>1600</v>
      </c>
      <c r="D420" s="181" t="s">
        <v>156</v>
      </c>
      <c r="E420" s="182" t="s">
        <v>2075</v>
      </c>
      <c r="F420" s="183" t="s">
        <v>2076</v>
      </c>
      <c r="G420" s="184" t="s">
        <v>159</v>
      </c>
      <c r="H420" s="185">
        <v>152.9</v>
      </c>
      <c r="I420" s="186"/>
      <c r="J420" s="187">
        <f>ROUND(I420*H420,2)</f>
        <v>0</v>
      </c>
      <c r="K420" s="183" t="s">
        <v>160</v>
      </c>
      <c r="L420" s="42"/>
      <c r="M420" s="188" t="s">
        <v>19</v>
      </c>
      <c r="N420" s="189" t="s">
        <v>47</v>
      </c>
      <c r="O420" s="67"/>
      <c r="P420" s="190">
        <f>O420*H420</f>
        <v>0</v>
      </c>
      <c r="Q420" s="190">
        <v>0</v>
      </c>
      <c r="R420" s="190">
        <f>Q420*H420</f>
        <v>0</v>
      </c>
      <c r="S420" s="190">
        <v>0</v>
      </c>
      <c r="T420" s="191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92" t="s">
        <v>161</v>
      </c>
      <c r="AT420" s="192" t="s">
        <v>156</v>
      </c>
      <c r="AU420" s="192" t="s">
        <v>182</v>
      </c>
      <c r="AY420" s="20" t="s">
        <v>154</v>
      </c>
      <c r="BE420" s="193">
        <f>IF(N420="základní",J420,0)</f>
        <v>0</v>
      </c>
      <c r="BF420" s="193">
        <f>IF(N420="snížená",J420,0)</f>
        <v>0</v>
      </c>
      <c r="BG420" s="193">
        <f>IF(N420="zákl. přenesená",J420,0)</f>
        <v>0</v>
      </c>
      <c r="BH420" s="193">
        <f>IF(N420="sníž. přenesená",J420,0)</f>
        <v>0</v>
      </c>
      <c r="BI420" s="193">
        <f>IF(N420="nulová",J420,0)</f>
        <v>0</v>
      </c>
      <c r="BJ420" s="20" t="s">
        <v>84</v>
      </c>
      <c r="BK420" s="193">
        <f>ROUND(I420*H420,2)</f>
        <v>0</v>
      </c>
      <c r="BL420" s="20" t="s">
        <v>161</v>
      </c>
      <c r="BM420" s="192" t="s">
        <v>2077</v>
      </c>
    </row>
    <row r="421" spans="1:65" s="2" customFormat="1" ht="19.5">
      <c r="A421" s="37"/>
      <c r="B421" s="38"/>
      <c r="C421" s="39"/>
      <c r="D421" s="194" t="s">
        <v>163</v>
      </c>
      <c r="E421" s="39"/>
      <c r="F421" s="195" t="s">
        <v>2078</v>
      </c>
      <c r="G421" s="39"/>
      <c r="H421" s="39"/>
      <c r="I421" s="196"/>
      <c r="J421" s="39"/>
      <c r="K421" s="39"/>
      <c r="L421" s="42"/>
      <c r="M421" s="197"/>
      <c r="N421" s="198"/>
      <c r="O421" s="67"/>
      <c r="P421" s="67"/>
      <c r="Q421" s="67"/>
      <c r="R421" s="67"/>
      <c r="S421" s="67"/>
      <c r="T421" s="68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T421" s="20" t="s">
        <v>163</v>
      </c>
      <c r="AU421" s="20" t="s">
        <v>182</v>
      </c>
    </row>
    <row r="422" spans="1:65" s="2" customFormat="1" ht="11.25">
      <c r="A422" s="37"/>
      <c r="B422" s="38"/>
      <c r="C422" s="39"/>
      <c r="D422" s="199" t="s">
        <v>165</v>
      </c>
      <c r="E422" s="39"/>
      <c r="F422" s="200" t="s">
        <v>2079</v>
      </c>
      <c r="G422" s="39"/>
      <c r="H422" s="39"/>
      <c r="I422" s="196"/>
      <c r="J422" s="39"/>
      <c r="K422" s="39"/>
      <c r="L422" s="42"/>
      <c r="M422" s="197"/>
      <c r="N422" s="198"/>
      <c r="O422" s="67"/>
      <c r="P422" s="67"/>
      <c r="Q422" s="67"/>
      <c r="R422" s="67"/>
      <c r="S422" s="67"/>
      <c r="T422" s="68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20" t="s">
        <v>165</v>
      </c>
      <c r="AU422" s="20" t="s">
        <v>182</v>
      </c>
    </row>
    <row r="423" spans="1:65" s="13" customFormat="1" ht="11.25">
      <c r="B423" s="201"/>
      <c r="C423" s="202"/>
      <c r="D423" s="194" t="s">
        <v>167</v>
      </c>
      <c r="E423" s="203" t="s">
        <v>19</v>
      </c>
      <c r="F423" s="204" t="s">
        <v>2000</v>
      </c>
      <c r="G423" s="202"/>
      <c r="H423" s="203" t="s">
        <v>19</v>
      </c>
      <c r="I423" s="205"/>
      <c r="J423" s="202"/>
      <c r="K423" s="202"/>
      <c r="L423" s="206"/>
      <c r="M423" s="207"/>
      <c r="N423" s="208"/>
      <c r="O423" s="208"/>
      <c r="P423" s="208"/>
      <c r="Q423" s="208"/>
      <c r="R423" s="208"/>
      <c r="S423" s="208"/>
      <c r="T423" s="209"/>
      <c r="AT423" s="210" t="s">
        <v>167</v>
      </c>
      <c r="AU423" s="210" t="s">
        <v>182</v>
      </c>
      <c r="AV423" s="13" t="s">
        <v>84</v>
      </c>
      <c r="AW423" s="13" t="s">
        <v>36</v>
      </c>
      <c r="AX423" s="13" t="s">
        <v>76</v>
      </c>
      <c r="AY423" s="210" t="s">
        <v>154</v>
      </c>
    </row>
    <row r="424" spans="1:65" s="14" customFormat="1" ht="11.25">
      <c r="B424" s="211"/>
      <c r="C424" s="212"/>
      <c r="D424" s="194" t="s">
        <v>167</v>
      </c>
      <c r="E424" s="213" t="s">
        <v>19</v>
      </c>
      <c r="F424" s="214" t="s">
        <v>1814</v>
      </c>
      <c r="G424" s="212"/>
      <c r="H424" s="215">
        <v>93</v>
      </c>
      <c r="I424" s="216"/>
      <c r="J424" s="212"/>
      <c r="K424" s="212"/>
      <c r="L424" s="217"/>
      <c r="M424" s="218"/>
      <c r="N424" s="219"/>
      <c r="O424" s="219"/>
      <c r="P424" s="219"/>
      <c r="Q424" s="219"/>
      <c r="R424" s="219"/>
      <c r="S424" s="219"/>
      <c r="T424" s="220"/>
      <c r="AT424" s="221" t="s">
        <v>167</v>
      </c>
      <c r="AU424" s="221" t="s">
        <v>182</v>
      </c>
      <c r="AV424" s="14" t="s">
        <v>86</v>
      </c>
      <c r="AW424" s="14" t="s">
        <v>36</v>
      </c>
      <c r="AX424" s="14" t="s">
        <v>76</v>
      </c>
      <c r="AY424" s="221" t="s">
        <v>154</v>
      </c>
    </row>
    <row r="425" spans="1:65" s="13" customFormat="1" ht="11.25">
      <c r="B425" s="201"/>
      <c r="C425" s="202"/>
      <c r="D425" s="194" t="s">
        <v>167</v>
      </c>
      <c r="E425" s="203" t="s">
        <v>19</v>
      </c>
      <c r="F425" s="204" t="s">
        <v>2001</v>
      </c>
      <c r="G425" s="202"/>
      <c r="H425" s="203" t="s">
        <v>19</v>
      </c>
      <c r="I425" s="205"/>
      <c r="J425" s="202"/>
      <c r="K425" s="202"/>
      <c r="L425" s="206"/>
      <c r="M425" s="207"/>
      <c r="N425" s="208"/>
      <c r="O425" s="208"/>
      <c r="P425" s="208"/>
      <c r="Q425" s="208"/>
      <c r="R425" s="208"/>
      <c r="S425" s="208"/>
      <c r="T425" s="209"/>
      <c r="AT425" s="210" t="s">
        <v>167</v>
      </c>
      <c r="AU425" s="210" t="s">
        <v>182</v>
      </c>
      <c r="AV425" s="13" t="s">
        <v>84</v>
      </c>
      <c r="AW425" s="13" t="s">
        <v>36</v>
      </c>
      <c r="AX425" s="13" t="s">
        <v>76</v>
      </c>
      <c r="AY425" s="210" t="s">
        <v>154</v>
      </c>
    </row>
    <row r="426" spans="1:65" s="14" customFormat="1" ht="11.25">
      <c r="B426" s="211"/>
      <c r="C426" s="212"/>
      <c r="D426" s="194" t="s">
        <v>167</v>
      </c>
      <c r="E426" s="213" t="s">
        <v>19</v>
      </c>
      <c r="F426" s="214" t="s">
        <v>1816</v>
      </c>
      <c r="G426" s="212"/>
      <c r="H426" s="215">
        <v>59.9</v>
      </c>
      <c r="I426" s="216"/>
      <c r="J426" s="212"/>
      <c r="K426" s="212"/>
      <c r="L426" s="217"/>
      <c r="M426" s="218"/>
      <c r="N426" s="219"/>
      <c r="O426" s="219"/>
      <c r="P426" s="219"/>
      <c r="Q426" s="219"/>
      <c r="R426" s="219"/>
      <c r="S426" s="219"/>
      <c r="T426" s="220"/>
      <c r="AT426" s="221" t="s">
        <v>167</v>
      </c>
      <c r="AU426" s="221" t="s">
        <v>182</v>
      </c>
      <c r="AV426" s="14" t="s">
        <v>86</v>
      </c>
      <c r="AW426" s="14" t="s">
        <v>36</v>
      </c>
      <c r="AX426" s="14" t="s">
        <v>76</v>
      </c>
      <c r="AY426" s="221" t="s">
        <v>154</v>
      </c>
    </row>
    <row r="427" spans="1:65" s="15" customFormat="1" ht="11.25">
      <c r="B427" s="223"/>
      <c r="C427" s="224"/>
      <c r="D427" s="194" t="s">
        <v>167</v>
      </c>
      <c r="E427" s="225" t="s">
        <v>19</v>
      </c>
      <c r="F427" s="226" t="s">
        <v>194</v>
      </c>
      <c r="G427" s="224"/>
      <c r="H427" s="227">
        <v>152.9</v>
      </c>
      <c r="I427" s="228"/>
      <c r="J427" s="224"/>
      <c r="K427" s="224"/>
      <c r="L427" s="229"/>
      <c r="M427" s="230"/>
      <c r="N427" s="231"/>
      <c r="O427" s="231"/>
      <c r="P427" s="231"/>
      <c r="Q427" s="231"/>
      <c r="R427" s="231"/>
      <c r="S427" s="231"/>
      <c r="T427" s="232"/>
      <c r="AT427" s="233" t="s">
        <v>167</v>
      </c>
      <c r="AU427" s="233" t="s">
        <v>182</v>
      </c>
      <c r="AV427" s="15" t="s">
        <v>161</v>
      </c>
      <c r="AW427" s="15" t="s">
        <v>36</v>
      </c>
      <c r="AX427" s="15" t="s">
        <v>84</v>
      </c>
      <c r="AY427" s="233" t="s">
        <v>154</v>
      </c>
    </row>
    <row r="428" spans="1:65" s="12" customFormat="1" ht="20.85" customHeight="1">
      <c r="B428" s="165"/>
      <c r="C428" s="166"/>
      <c r="D428" s="167" t="s">
        <v>75</v>
      </c>
      <c r="E428" s="179" t="s">
        <v>2080</v>
      </c>
      <c r="F428" s="179" t="s">
        <v>2081</v>
      </c>
      <c r="G428" s="166"/>
      <c r="H428" s="166"/>
      <c r="I428" s="169"/>
      <c r="J428" s="180">
        <f>BK428</f>
        <v>0</v>
      </c>
      <c r="K428" s="166"/>
      <c r="L428" s="171"/>
      <c r="M428" s="172"/>
      <c r="N428" s="173"/>
      <c r="O428" s="173"/>
      <c r="P428" s="174">
        <f>SUM(P429:P485)</f>
        <v>0</v>
      </c>
      <c r="Q428" s="173"/>
      <c r="R428" s="174">
        <f>SUM(R429:R485)</f>
        <v>0</v>
      </c>
      <c r="S428" s="173"/>
      <c r="T428" s="175">
        <f>SUM(T429:T485)</f>
        <v>0</v>
      </c>
      <c r="AR428" s="176" t="s">
        <v>84</v>
      </c>
      <c r="AT428" s="177" t="s">
        <v>75</v>
      </c>
      <c r="AU428" s="177" t="s">
        <v>86</v>
      </c>
      <c r="AY428" s="176" t="s">
        <v>154</v>
      </c>
      <c r="BK428" s="178">
        <f>SUM(BK429:BK485)</f>
        <v>0</v>
      </c>
    </row>
    <row r="429" spans="1:65" s="2" customFormat="1" ht="33" customHeight="1">
      <c r="A429" s="37"/>
      <c r="B429" s="38"/>
      <c r="C429" s="181" t="s">
        <v>1602</v>
      </c>
      <c r="D429" s="181" t="s">
        <v>156</v>
      </c>
      <c r="E429" s="182" t="s">
        <v>2010</v>
      </c>
      <c r="F429" s="183" t="s">
        <v>2011</v>
      </c>
      <c r="G429" s="184" t="s">
        <v>159</v>
      </c>
      <c r="H429" s="185">
        <v>296.7</v>
      </c>
      <c r="I429" s="186"/>
      <c r="J429" s="187">
        <f>ROUND(I429*H429,2)</f>
        <v>0</v>
      </c>
      <c r="K429" s="183" t="s">
        <v>160</v>
      </c>
      <c r="L429" s="42"/>
      <c r="M429" s="188" t="s">
        <v>19</v>
      </c>
      <c r="N429" s="189" t="s">
        <v>47</v>
      </c>
      <c r="O429" s="67"/>
      <c r="P429" s="190">
        <f>O429*H429</f>
        <v>0</v>
      </c>
      <c r="Q429" s="190">
        <v>0</v>
      </c>
      <c r="R429" s="190">
        <f>Q429*H429</f>
        <v>0</v>
      </c>
      <c r="S429" s="190">
        <v>0</v>
      </c>
      <c r="T429" s="191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92" t="s">
        <v>161</v>
      </c>
      <c r="AT429" s="192" t="s">
        <v>156</v>
      </c>
      <c r="AU429" s="192" t="s">
        <v>182</v>
      </c>
      <c r="AY429" s="20" t="s">
        <v>154</v>
      </c>
      <c r="BE429" s="193">
        <f>IF(N429="základní",J429,0)</f>
        <v>0</v>
      </c>
      <c r="BF429" s="193">
        <f>IF(N429="snížená",J429,0)</f>
        <v>0</v>
      </c>
      <c r="BG429" s="193">
        <f>IF(N429="zákl. přenesená",J429,0)</f>
        <v>0</v>
      </c>
      <c r="BH429" s="193">
        <f>IF(N429="sníž. přenesená",J429,0)</f>
        <v>0</v>
      </c>
      <c r="BI429" s="193">
        <f>IF(N429="nulová",J429,0)</f>
        <v>0</v>
      </c>
      <c r="BJ429" s="20" t="s">
        <v>84</v>
      </c>
      <c r="BK429" s="193">
        <f>ROUND(I429*H429,2)</f>
        <v>0</v>
      </c>
      <c r="BL429" s="20" t="s">
        <v>161</v>
      </c>
      <c r="BM429" s="192" t="s">
        <v>2082</v>
      </c>
    </row>
    <row r="430" spans="1:65" s="2" customFormat="1" ht="19.5">
      <c r="A430" s="37"/>
      <c r="B430" s="38"/>
      <c r="C430" s="39"/>
      <c r="D430" s="194" t="s">
        <v>163</v>
      </c>
      <c r="E430" s="39"/>
      <c r="F430" s="195" t="s">
        <v>2013</v>
      </c>
      <c r="G430" s="39"/>
      <c r="H430" s="39"/>
      <c r="I430" s="196"/>
      <c r="J430" s="39"/>
      <c r="K430" s="39"/>
      <c r="L430" s="42"/>
      <c r="M430" s="197"/>
      <c r="N430" s="198"/>
      <c r="O430" s="67"/>
      <c r="P430" s="67"/>
      <c r="Q430" s="67"/>
      <c r="R430" s="67"/>
      <c r="S430" s="67"/>
      <c r="T430" s="68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20" t="s">
        <v>163</v>
      </c>
      <c r="AU430" s="20" t="s">
        <v>182</v>
      </c>
    </row>
    <row r="431" spans="1:65" s="2" customFormat="1" ht="11.25">
      <c r="A431" s="37"/>
      <c r="B431" s="38"/>
      <c r="C431" s="39"/>
      <c r="D431" s="199" t="s">
        <v>165</v>
      </c>
      <c r="E431" s="39"/>
      <c r="F431" s="200" t="s">
        <v>2014</v>
      </c>
      <c r="G431" s="39"/>
      <c r="H431" s="39"/>
      <c r="I431" s="196"/>
      <c r="J431" s="39"/>
      <c r="K431" s="39"/>
      <c r="L431" s="42"/>
      <c r="M431" s="197"/>
      <c r="N431" s="198"/>
      <c r="O431" s="67"/>
      <c r="P431" s="67"/>
      <c r="Q431" s="67"/>
      <c r="R431" s="67"/>
      <c r="S431" s="67"/>
      <c r="T431" s="68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20" t="s">
        <v>165</v>
      </c>
      <c r="AU431" s="20" t="s">
        <v>182</v>
      </c>
    </row>
    <row r="432" spans="1:65" s="13" customFormat="1" ht="11.25">
      <c r="B432" s="201"/>
      <c r="C432" s="202"/>
      <c r="D432" s="194" t="s">
        <v>167</v>
      </c>
      <c r="E432" s="203" t="s">
        <v>19</v>
      </c>
      <c r="F432" s="204" t="s">
        <v>2083</v>
      </c>
      <c r="G432" s="202"/>
      <c r="H432" s="203" t="s">
        <v>19</v>
      </c>
      <c r="I432" s="205"/>
      <c r="J432" s="202"/>
      <c r="K432" s="202"/>
      <c r="L432" s="206"/>
      <c r="M432" s="207"/>
      <c r="N432" s="208"/>
      <c r="O432" s="208"/>
      <c r="P432" s="208"/>
      <c r="Q432" s="208"/>
      <c r="R432" s="208"/>
      <c r="S432" s="208"/>
      <c r="T432" s="209"/>
      <c r="AT432" s="210" t="s">
        <v>167</v>
      </c>
      <c r="AU432" s="210" t="s">
        <v>182</v>
      </c>
      <c r="AV432" s="13" t="s">
        <v>84</v>
      </c>
      <c r="AW432" s="13" t="s">
        <v>36</v>
      </c>
      <c r="AX432" s="13" t="s">
        <v>76</v>
      </c>
      <c r="AY432" s="210" t="s">
        <v>154</v>
      </c>
    </row>
    <row r="433" spans="1:65" s="14" customFormat="1" ht="11.25">
      <c r="B433" s="211"/>
      <c r="C433" s="212"/>
      <c r="D433" s="194" t="s">
        <v>167</v>
      </c>
      <c r="E433" s="213" t="s">
        <v>19</v>
      </c>
      <c r="F433" s="214" t="s">
        <v>2084</v>
      </c>
      <c r="G433" s="212"/>
      <c r="H433" s="215">
        <v>296.7</v>
      </c>
      <c r="I433" s="216"/>
      <c r="J433" s="212"/>
      <c r="K433" s="212"/>
      <c r="L433" s="217"/>
      <c r="M433" s="218"/>
      <c r="N433" s="219"/>
      <c r="O433" s="219"/>
      <c r="P433" s="219"/>
      <c r="Q433" s="219"/>
      <c r="R433" s="219"/>
      <c r="S433" s="219"/>
      <c r="T433" s="220"/>
      <c r="AT433" s="221" t="s">
        <v>167</v>
      </c>
      <c r="AU433" s="221" t="s">
        <v>182</v>
      </c>
      <c r="AV433" s="14" t="s">
        <v>86</v>
      </c>
      <c r="AW433" s="14" t="s">
        <v>36</v>
      </c>
      <c r="AX433" s="14" t="s">
        <v>84</v>
      </c>
      <c r="AY433" s="221" t="s">
        <v>154</v>
      </c>
    </row>
    <row r="434" spans="1:65" s="2" customFormat="1" ht="33" customHeight="1">
      <c r="A434" s="37"/>
      <c r="B434" s="38"/>
      <c r="C434" s="181" t="s">
        <v>1604</v>
      </c>
      <c r="D434" s="181" t="s">
        <v>156</v>
      </c>
      <c r="E434" s="182" t="s">
        <v>2085</v>
      </c>
      <c r="F434" s="183" t="s">
        <v>2086</v>
      </c>
      <c r="G434" s="184" t="s">
        <v>159</v>
      </c>
      <c r="H434" s="185">
        <v>296.7</v>
      </c>
      <c r="I434" s="186"/>
      <c r="J434" s="187">
        <f>ROUND(I434*H434,2)</f>
        <v>0</v>
      </c>
      <c r="K434" s="183" t="s">
        <v>160</v>
      </c>
      <c r="L434" s="42"/>
      <c r="M434" s="188" t="s">
        <v>19</v>
      </c>
      <c r="N434" s="189" t="s">
        <v>47</v>
      </c>
      <c r="O434" s="67"/>
      <c r="P434" s="190">
        <f>O434*H434</f>
        <v>0</v>
      </c>
      <c r="Q434" s="190">
        <v>0</v>
      </c>
      <c r="R434" s="190">
        <f>Q434*H434</f>
        <v>0</v>
      </c>
      <c r="S434" s="190">
        <v>0</v>
      </c>
      <c r="T434" s="191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92" t="s">
        <v>161</v>
      </c>
      <c r="AT434" s="192" t="s">
        <v>156</v>
      </c>
      <c r="AU434" s="192" t="s">
        <v>182</v>
      </c>
      <c r="AY434" s="20" t="s">
        <v>154</v>
      </c>
      <c r="BE434" s="193">
        <f>IF(N434="základní",J434,0)</f>
        <v>0</v>
      </c>
      <c r="BF434" s="193">
        <f>IF(N434="snížená",J434,0)</f>
        <v>0</v>
      </c>
      <c r="BG434" s="193">
        <f>IF(N434="zákl. přenesená",J434,0)</f>
        <v>0</v>
      </c>
      <c r="BH434" s="193">
        <f>IF(N434="sníž. přenesená",J434,0)</f>
        <v>0</v>
      </c>
      <c r="BI434" s="193">
        <f>IF(N434="nulová",J434,0)</f>
        <v>0</v>
      </c>
      <c r="BJ434" s="20" t="s">
        <v>84</v>
      </c>
      <c r="BK434" s="193">
        <f>ROUND(I434*H434,2)</f>
        <v>0</v>
      </c>
      <c r="BL434" s="20" t="s">
        <v>161</v>
      </c>
      <c r="BM434" s="192" t="s">
        <v>2087</v>
      </c>
    </row>
    <row r="435" spans="1:65" s="2" customFormat="1" ht="29.25">
      <c r="A435" s="37"/>
      <c r="B435" s="38"/>
      <c r="C435" s="39"/>
      <c r="D435" s="194" t="s">
        <v>163</v>
      </c>
      <c r="E435" s="39"/>
      <c r="F435" s="195" t="s">
        <v>2088</v>
      </c>
      <c r="G435" s="39"/>
      <c r="H435" s="39"/>
      <c r="I435" s="196"/>
      <c r="J435" s="39"/>
      <c r="K435" s="39"/>
      <c r="L435" s="42"/>
      <c r="M435" s="197"/>
      <c r="N435" s="198"/>
      <c r="O435" s="67"/>
      <c r="P435" s="67"/>
      <c r="Q435" s="67"/>
      <c r="R435" s="67"/>
      <c r="S435" s="67"/>
      <c r="T435" s="68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20" t="s">
        <v>163</v>
      </c>
      <c r="AU435" s="20" t="s">
        <v>182</v>
      </c>
    </row>
    <row r="436" spans="1:65" s="2" customFormat="1" ht="11.25">
      <c r="A436" s="37"/>
      <c r="B436" s="38"/>
      <c r="C436" s="39"/>
      <c r="D436" s="199" t="s">
        <v>165</v>
      </c>
      <c r="E436" s="39"/>
      <c r="F436" s="200" t="s">
        <v>2089</v>
      </c>
      <c r="G436" s="39"/>
      <c r="H436" s="39"/>
      <c r="I436" s="196"/>
      <c r="J436" s="39"/>
      <c r="K436" s="39"/>
      <c r="L436" s="42"/>
      <c r="M436" s="197"/>
      <c r="N436" s="198"/>
      <c r="O436" s="67"/>
      <c r="P436" s="67"/>
      <c r="Q436" s="67"/>
      <c r="R436" s="67"/>
      <c r="S436" s="67"/>
      <c r="T436" s="68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20" t="s">
        <v>165</v>
      </c>
      <c r="AU436" s="20" t="s">
        <v>182</v>
      </c>
    </row>
    <row r="437" spans="1:65" s="13" customFormat="1" ht="22.5">
      <c r="B437" s="201"/>
      <c r="C437" s="202"/>
      <c r="D437" s="194" t="s">
        <v>167</v>
      </c>
      <c r="E437" s="203" t="s">
        <v>19</v>
      </c>
      <c r="F437" s="204" t="s">
        <v>2090</v>
      </c>
      <c r="G437" s="202"/>
      <c r="H437" s="203" t="s">
        <v>19</v>
      </c>
      <c r="I437" s="205"/>
      <c r="J437" s="202"/>
      <c r="K437" s="202"/>
      <c r="L437" s="206"/>
      <c r="M437" s="207"/>
      <c r="N437" s="208"/>
      <c r="O437" s="208"/>
      <c r="P437" s="208"/>
      <c r="Q437" s="208"/>
      <c r="R437" s="208"/>
      <c r="S437" s="208"/>
      <c r="T437" s="209"/>
      <c r="AT437" s="210" t="s">
        <v>167</v>
      </c>
      <c r="AU437" s="210" t="s">
        <v>182</v>
      </c>
      <c r="AV437" s="13" t="s">
        <v>84</v>
      </c>
      <c r="AW437" s="13" t="s">
        <v>36</v>
      </c>
      <c r="AX437" s="13" t="s">
        <v>76</v>
      </c>
      <c r="AY437" s="210" t="s">
        <v>154</v>
      </c>
    </row>
    <row r="438" spans="1:65" s="14" customFormat="1" ht="11.25">
      <c r="B438" s="211"/>
      <c r="C438" s="212"/>
      <c r="D438" s="194" t="s">
        <v>167</v>
      </c>
      <c r="E438" s="213" t="s">
        <v>19</v>
      </c>
      <c r="F438" s="214" t="s">
        <v>2084</v>
      </c>
      <c r="G438" s="212"/>
      <c r="H438" s="215">
        <v>296.7</v>
      </c>
      <c r="I438" s="216"/>
      <c r="J438" s="212"/>
      <c r="K438" s="212"/>
      <c r="L438" s="217"/>
      <c r="M438" s="218"/>
      <c r="N438" s="219"/>
      <c r="O438" s="219"/>
      <c r="P438" s="219"/>
      <c r="Q438" s="219"/>
      <c r="R438" s="219"/>
      <c r="S438" s="219"/>
      <c r="T438" s="220"/>
      <c r="AT438" s="221" t="s">
        <v>167</v>
      </c>
      <c r="AU438" s="221" t="s">
        <v>182</v>
      </c>
      <c r="AV438" s="14" t="s">
        <v>86</v>
      </c>
      <c r="AW438" s="14" t="s">
        <v>36</v>
      </c>
      <c r="AX438" s="14" t="s">
        <v>84</v>
      </c>
      <c r="AY438" s="221" t="s">
        <v>154</v>
      </c>
    </row>
    <row r="439" spans="1:65" s="2" customFormat="1" ht="37.9" customHeight="1">
      <c r="A439" s="37"/>
      <c r="B439" s="38"/>
      <c r="C439" s="181" t="s">
        <v>1626</v>
      </c>
      <c r="D439" s="181" t="s">
        <v>156</v>
      </c>
      <c r="E439" s="182" t="s">
        <v>2091</v>
      </c>
      <c r="F439" s="183" t="s">
        <v>2092</v>
      </c>
      <c r="G439" s="184" t="s">
        <v>218</v>
      </c>
      <c r="H439" s="185">
        <v>59.34</v>
      </c>
      <c r="I439" s="186"/>
      <c r="J439" s="187">
        <f>ROUND(I439*H439,2)</f>
        <v>0</v>
      </c>
      <c r="K439" s="183" t="s">
        <v>160</v>
      </c>
      <c r="L439" s="42"/>
      <c r="M439" s="188" t="s">
        <v>19</v>
      </c>
      <c r="N439" s="189" t="s">
        <v>47</v>
      </c>
      <c r="O439" s="67"/>
      <c r="P439" s="190">
        <f>O439*H439</f>
        <v>0</v>
      </c>
      <c r="Q439" s="190">
        <v>0</v>
      </c>
      <c r="R439" s="190">
        <f>Q439*H439</f>
        <v>0</v>
      </c>
      <c r="S439" s="190">
        <v>0</v>
      </c>
      <c r="T439" s="191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92" t="s">
        <v>161</v>
      </c>
      <c r="AT439" s="192" t="s">
        <v>156</v>
      </c>
      <c r="AU439" s="192" t="s">
        <v>182</v>
      </c>
      <c r="AY439" s="20" t="s">
        <v>154</v>
      </c>
      <c r="BE439" s="193">
        <f>IF(N439="základní",J439,0)</f>
        <v>0</v>
      </c>
      <c r="BF439" s="193">
        <f>IF(N439="snížená",J439,0)</f>
        <v>0</v>
      </c>
      <c r="BG439" s="193">
        <f>IF(N439="zákl. přenesená",J439,0)</f>
        <v>0</v>
      </c>
      <c r="BH439" s="193">
        <f>IF(N439="sníž. přenesená",J439,0)</f>
        <v>0</v>
      </c>
      <c r="BI439" s="193">
        <f>IF(N439="nulová",J439,0)</f>
        <v>0</v>
      </c>
      <c r="BJ439" s="20" t="s">
        <v>84</v>
      </c>
      <c r="BK439" s="193">
        <f>ROUND(I439*H439,2)</f>
        <v>0</v>
      </c>
      <c r="BL439" s="20" t="s">
        <v>161</v>
      </c>
      <c r="BM439" s="192" t="s">
        <v>2093</v>
      </c>
    </row>
    <row r="440" spans="1:65" s="2" customFormat="1" ht="39">
      <c r="A440" s="37"/>
      <c r="B440" s="38"/>
      <c r="C440" s="39"/>
      <c r="D440" s="194" t="s">
        <v>163</v>
      </c>
      <c r="E440" s="39"/>
      <c r="F440" s="195" t="s">
        <v>2094</v>
      </c>
      <c r="G440" s="39"/>
      <c r="H440" s="39"/>
      <c r="I440" s="196"/>
      <c r="J440" s="39"/>
      <c r="K440" s="39"/>
      <c r="L440" s="42"/>
      <c r="M440" s="197"/>
      <c r="N440" s="198"/>
      <c r="O440" s="67"/>
      <c r="P440" s="67"/>
      <c r="Q440" s="67"/>
      <c r="R440" s="67"/>
      <c r="S440" s="67"/>
      <c r="T440" s="68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20" t="s">
        <v>163</v>
      </c>
      <c r="AU440" s="20" t="s">
        <v>182</v>
      </c>
    </row>
    <row r="441" spans="1:65" s="2" customFormat="1" ht="11.25">
      <c r="A441" s="37"/>
      <c r="B441" s="38"/>
      <c r="C441" s="39"/>
      <c r="D441" s="199" t="s">
        <v>165</v>
      </c>
      <c r="E441" s="39"/>
      <c r="F441" s="200" t="s">
        <v>2095</v>
      </c>
      <c r="G441" s="39"/>
      <c r="H441" s="39"/>
      <c r="I441" s="196"/>
      <c r="J441" s="39"/>
      <c r="K441" s="39"/>
      <c r="L441" s="42"/>
      <c r="M441" s="197"/>
      <c r="N441" s="198"/>
      <c r="O441" s="67"/>
      <c r="P441" s="67"/>
      <c r="Q441" s="67"/>
      <c r="R441" s="67"/>
      <c r="S441" s="67"/>
      <c r="T441" s="68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T441" s="20" t="s">
        <v>165</v>
      </c>
      <c r="AU441" s="20" t="s">
        <v>182</v>
      </c>
    </row>
    <row r="442" spans="1:65" s="13" customFormat="1" ht="22.5">
      <c r="B442" s="201"/>
      <c r="C442" s="202"/>
      <c r="D442" s="194" t="s">
        <v>167</v>
      </c>
      <c r="E442" s="203" t="s">
        <v>19</v>
      </c>
      <c r="F442" s="204" t="s">
        <v>2096</v>
      </c>
      <c r="G442" s="202"/>
      <c r="H442" s="203" t="s">
        <v>19</v>
      </c>
      <c r="I442" s="205"/>
      <c r="J442" s="202"/>
      <c r="K442" s="202"/>
      <c r="L442" s="206"/>
      <c r="M442" s="207"/>
      <c r="N442" s="208"/>
      <c r="O442" s="208"/>
      <c r="P442" s="208"/>
      <c r="Q442" s="208"/>
      <c r="R442" s="208"/>
      <c r="S442" s="208"/>
      <c r="T442" s="209"/>
      <c r="AT442" s="210" t="s">
        <v>167</v>
      </c>
      <c r="AU442" s="210" t="s">
        <v>182</v>
      </c>
      <c r="AV442" s="13" t="s">
        <v>84</v>
      </c>
      <c r="AW442" s="13" t="s">
        <v>36</v>
      </c>
      <c r="AX442" s="13" t="s">
        <v>76</v>
      </c>
      <c r="AY442" s="210" t="s">
        <v>154</v>
      </c>
    </row>
    <row r="443" spans="1:65" s="14" customFormat="1" ht="11.25">
      <c r="B443" s="211"/>
      <c r="C443" s="212"/>
      <c r="D443" s="194" t="s">
        <v>167</v>
      </c>
      <c r="E443" s="213" t="s">
        <v>19</v>
      </c>
      <c r="F443" s="214" t="s">
        <v>2097</v>
      </c>
      <c r="G443" s="212"/>
      <c r="H443" s="215">
        <v>59.34</v>
      </c>
      <c r="I443" s="216"/>
      <c r="J443" s="212"/>
      <c r="K443" s="212"/>
      <c r="L443" s="217"/>
      <c r="M443" s="218"/>
      <c r="N443" s="219"/>
      <c r="O443" s="219"/>
      <c r="P443" s="219"/>
      <c r="Q443" s="219"/>
      <c r="R443" s="219"/>
      <c r="S443" s="219"/>
      <c r="T443" s="220"/>
      <c r="AT443" s="221" t="s">
        <v>167</v>
      </c>
      <c r="AU443" s="221" t="s">
        <v>182</v>
      </c>
      <c r="AV443" s="14" t="s">
        <v>86</v>
      </c>
      <c r="AW443" s="14" t="s">
        <v>36</v>
      </c>
      <c r="AX443" s="14" t="s">
        <v>84</v>
      </c>
      <c r="AY443" s="221" t="s">
        <v>154</v>
      </c>
    </row>
    <row r="444" spans="1:65" s="2" customFormat="1" ht="24.2" customHeight="1">
      <c r="A444" s="37"/>
      <c r="B444" s="38"/>
      <c r="C444" s="181" t="s">
        <v>1723</v>
      </c>
      <c r="D444" s="181" t="s">
        <v>156</v>
      </c>
      <c r="E444" s="182" t="s">
        <v>391</v>
      </c>
      <c r="F444" s="183" t="s">
        <v>392</v>
      </c>
      <c r="G444" s="184" t="s">
        <v>218</v>
      </c>
      <c r="H444" s="185">
        <v>59.34</v>
      </c>
      <c r="I444" s="186"/>
      <c r="J444" s="187">
        <f>ROUND(I444*H444,2)</f>
        <v>0</v>
      </c>
      <c r="K444" s="183" t="s">
        <v>160</v>
      </c>
      <c r="L444" s="42"/>
      <c r="M444" s="188" t="s">
        <v>19</v>
      </c>
      <c r="N444" s="189" t="s">
        <v>47</v>
      </c>
      <c r="O444" s="67"/>
      <c r="P444" s="190">
        <f>O444*H444</f>
        <v>0</v>
      </c>
      <c r="Q444" s="190">
        <v>0</v>
      </c>
      <c r="R444" s="190">
        <f>Q444*H444</f>
        <v>0</v>
      </c>
      <c r="S444" s="190">
        <v>0</v>
      </c>
      <c r="T444" s="191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92" t="s">
        <v>161</v>
      </c>
      <c r="AT444" s="192" t="s">
        <v>156</v>
      </c>
      <c r="AU444" s="192" t="s">
        <v>182</v>
      </c>
      <c r="AY444" s="20" t="s">
        <v>154</v>
      </c>
      <c r="BE444" s="193">
        <f>IF(N444="základní",J444,0)</f>
        <v>0</v>
      </c>
      <c r="BF444" s="193">
        <f>IF(N444="snížená",J444,0)</f>
        <v>0</v>
      </c>
      <c r="BG444" s="193">
        <f>IF(N444="zákl. přenesená",J444,0)</f>
        <v>0</v>
      </c>
      <c r="BH444" s="193">
        <f>IF(N444="sníž. přenesená",J444,0)</f>
        <v>0</v>
      </c>
      <c r="BI444" s="193">
        <f>IF(N444="nulová",J444,0)</f>
        <v>0</v>
      </c>
      <c r="BJ444" s="20" t="s">
        <v>84</v>
      </c>
      <c r="BK444" s="193">
        <f>ROUND(I444*H444,2)</f>
        <v>0</v>
      </c>
      <c r="BL444" s="20" t="s">
        <v>161</v>
      </c>
      <c r="BM444" s="192" t="s">
        <v>2098</v>
      </c>
    </row>
    <row r="445" spans="1:65" s="2" customFormat="1" ht="29.25">
      <c r="A445" s="37"/>
      <c r="B445" s="38"/>
      <c r="C445" s="39"/>
      <c r="D445" s="194" t="s">
        <v>163</v>
      </c>
      <c r="E445" s="39"/>
      <c r="F445" s="195" t="s">
        <v>394</v>
      </c>
      <c r="G445" s="39"/>
      <c r="H445" s="39"/>
      <c r="I445" s="196"/>
      <c r="J445" s="39"/>
      <c r="K445" s="39"/>
      <c r="L445" s="42"/>
      <c r="M445" s="197"/>
      <c r="N445" s="198"/>
      <c r="O445" s="67"/>
      <c r="P445" s="67"/>
      <c r="Q445" s="67"/>
      <c r="R445" s="67"/>
      <c r="S445" s="67"/>
      <c r="T445" s="68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20" t="s">
        <v>163</v>
      </c>
      <c r="AU445" s="20" t="s">
        <v>182</v>
      </c>
    </row>
    <row r="446" spans="1:65" s="2" customFormat="1" ht="11.25">
      <c r="A446" s="37"/>
      <c r="B446" s="38"/>
      <c r="C446" s="39"/>
      <c r="D446" s="199" t="s">
        <v>165</v>
      </c>
      <c r="E446" s="39"/>
      <c r="F446" s="200" t="s">
        <v>395</v>
      </c>
      <c r="G446" s="39"/>
      <c r="H446" s="39"/>
      <c r="I446" s="196"/>
      <c r="J446" s="39"/>
      <c r="K446" s="39"/>
      <c r="L446" s="42"/>
      <c r="M446" s="197"/>
      <c r="N446" s="198"/>
      <c r="O446" s="67"/>
      <c r="P446" s="67"/>
      <c r="Q446" s="67"/>
      <c r="R446" s="67"/>
      <c r="S446" s="67"/>
      <c r="T446" s="68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20" t="s">
        <v>165</v>
      </c>
      <c r="AU446" s="20" t="s">
        <v>182</v>
      </c>
    </row>
    <row r="447" spans="1:65" s="13" customFormat="1" ht="22.5">
      <c r="B447" s="201"/>
      <c r="C447" s="202"/>
      <c r="D447" s="194" t="s">
        <v>167</v>
      </c>
      <c r="E447" s="203" t="s">
        <v>19</v>
      </c>
      <c r="F447" s="204" t="s">
        <v>2099</v>
      </c>
      <c r="G447" s="202"/>
      <c r="H447" s="203" t="s">
        <v>19</v>
      </c>
      <c r="I447" s="205"/>
      <c r="J447" s="202"/>
      <c r="K447" s="202"/>
      <c r="L447" s="206"/>
      <c r="M447" s="207"/>
      <c r="N447" s="208"/>
      <c r="O447" s="208"/>
      <c r="P447" s="208"/>
      <c r="Q447" s="208"/>
      <c r="R447" s="208"/>
      <c r="S447" s="208"/>
      <c r="T447" s="209"/>
      <c r="AT447" s="210" t="s">
        <v>167</v>
      </c>
      <c r="AU447" s="210" t="s">
        <v>182</v>
      </c>
      <c r="AV447" s="13" t="s">
        <v>84</v>
      </c>
      <c r="AW447" s="13" t="s">
        <v>36</v>
      </c>
      <c r="AX447" s="13" t="s">
        <v>76</v>
      </c>
      <c r="AY447" s="210" t="s">
        <v>154</v>
      </c>
    </row>
    <row r="448" spans="1:65" s="14" customFormat="1" ht="11.25">
      <c r="B448" s="211"/>
      <c r="C448" s="212"/>
      <c r="D448" s="194" t="s">
        <v>167</v>
      </c>
      <c r="E448" s="213" t="s">
        <v>19</v>
      </c>
      <c r="F448" s="214" t="s">
        <v>2097</v>
      </c>
      <c r="G448" s="212"/>
      <c r="H448" s="215">
        <v>59.34</v>
      </c>
      <c r="I448" s="216"/>
      <c r="J448" s="212"/>
      <c r="K448" s="212"/>
      <c r="L448" s="217"/>
      <c r="M448" s="218"/>
      <c r="N448" s="219"/>
      <c r="O448" s="219"/>
      <c r="P448" s="219"/>
      <c r="Q448" s="219"/>
      <c r="R448" s="219"/>
      <c r="S448" s="219"/>
      <c r="T448" s="220"/>
      <c r="AT448" s="221" t="s">
        <v>167</v>
      </c>
      <c r="AU448" s="221" t="s">
        <v>182</v>
      </c>
      <c r="AV448" s="14" t="s">
        <v>86</v>
      </c>
      <c r="AW448" s="14" t="s">
        <v>36</v>
      </c>
      <c r="AX448" s="14" t="s">
        <v>84</v>
      </c>
      <c r="AY448" s="221" t="s">
        <v>154</v>
      </c>
    </row>
    <row r="449" spans="1:65" s="2" customFormat="1" ht="37.9" customHeight="1">
      <c r="A449" s="37"/>
      <c r="B449" s="38"/>
      <c r="C449" s="181" t="s">
        <v>1631</v>
      </c>
      <c r="D449" s="181" t="s">
        <v>156</v>
      </c>
      <c r="E449" s="182" t="s">
        <v>2100</v>
      </c>
      <c r="F449" s="183" t="s">
        <v>2101</v>
      </c>
      <c r="G449" s="184" t="s">
        <v>159</v>
      </c>
      <c r="H449" s="185">
        <v>296.7</v>
      </c>
      <c r="I449" s="186"/>
      <c r="J449" s="187">
        <f>ROUND(I449*H449,2)</f>
        <v>0</v>
      </c>
      <c r="K449" s="183" t="s">
        <v>241</v>
      </c>
      <c r="L449" s="42"/>
      <c r="M449" s="188" t="s">
        <v>19</v>
      </c>
      <c r="N449" s="189" t="s">
        <v>47</v>
      </c>
      <c r="O449" s="67"/>
      <c r="P449" s="190">
        <f>O449*H449</f>
        <v>0</v>
      </c>
      <c r="Q449" s="190">
        <v>0</v>
      </c>
      <c r="R449" s="190">
        <f>Q449*H449</f>
        <v>0</v>
      </c>
      <c r="S449" s="190">
        <v>0</v>
      </c>
      <c r="T449" s="191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92" t="s">
        <v>161</v>
      </c>
      <c r="AT449" s="192" t="s">
        <v>156</v>
      </c>
      <c r="AU449" s="192" t="s">
        <v>182</v>
      </c>
      <c r="AY449" s="20" t="s">
        <v>154</v>
      </c>
      <c r="BE449" s="193">
        <f>IF(N449="základní",J449,0)</f>
        <v>0</v>
      </c>
      <c r="BF449" s="193">
        <f>IF(N449="snížená",J449,0)</f>
        <v>0</v>
      </c>
      <c r="BG449" s="193">
        <f>IF(N449="zákl. přenesená",J449,0)</f>
        <v>0</v>
      </c>
      <c r="BH449" s="193">
        <f>IF(N449="sníž. přenesená",J449,0)</f>
        <v>0</v>
      </c>
      <c r="BI449" s="193">
        <f>IF(N449="nulová",J449,0)</f>
        <v>0</v>
      </c>
      <c r="BJ449" s="20" t="s">
        <v>84</v>
      </c>
      <c r="BK449" s="193">
        <f>ROUND(I449*H449,2)</f>
        <v>0</v>
      </c>
      <c r="BL449" s="20" t="s">
        <v>161</v>
      </c>
      <c r="BM449" s="192" t="s">
        <v>2102</v>
      </c>
    </row>
    <row r="450" spans="1:65" s="2" customFormat="1" ht="29.25">
      <c r="A450" s="37"/>
      <c r="B450" s="38"/>
      <c r="C450" s="39"/>
      <c r="D450" s="194" t="s">
        <v>163</v>
      </c>
      <c r="E450" s="39"/>
      <c r="F450" s="195" t="s">
        <v>2101</v>
      </c>
      <c r="G450" s="39"/>
      <c r="H450" s="39"/>
      <c r="I450" s="196"/>
      <c r="J450" s="39"/>
      <c r="K450" s="39"/>
      <c r="L450" s="42"/>
      <c r="M450" s="197"/>
      <c r="N450" s="198"/>
      <c r="O450" s="67"/>
      <c r="P450" s="67"/>
      <c r="Q450" s="67"/>
      <c r="R450" s="67"/>
      <c r="S450" s="67"/>
      <c r="T450" s="68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20" t="s">
        <v>163</v>
      </c>
      <c r="AU450" s="20" t="s">
        <v>182</v>
      </c>
    </row>
    <row r="451" spans="1:65" s="13" customFormat="1" ht="11.25">
      <c r="B451" s="201"/>
      <c r="C451" s="202"/>
      <c r="D451" s="194" t="s">
        <v>167</v>
      </c>
      <c r="E451" s="203" t="s">
        <v>19</v>
      </c>
      <c r="F451" s="204" t="s">
        <v>2103</v>
      </c>
      <c r="G451" s="202"/>
      <c r="H451" s="203" t="s">
        <v>19</v>
      </c>
      <c r="I451" s="205"/>
      <c r="J451" s="202"/>
      <c r="K451" s="202"/>
      <c r="L451" s="206"/>
      <c r="M451" s="207"/>
      <c r="N451" s="208"/>
      <c r="O451" s="208"/>
      <c r="P451" s="208"/>
      <c r="Q451" s="208"/>
      <c r="R451" s="208"/>
      <c r="S451" s="208"/>
      <c r="T451" s="209"/>
      <c r="AT451" s="210" t="s">
        <v>167</v>
      </c>
      <c r="AU451" s="210" t="s">
        <v>182</v>
      </c>
      <c r="AV451" s="13" t="s">
        <v>84</v>
      </c>
      <c r="AW451" s="13" t="s">
        <v>36</v>
      </c>
      <c r="AX451" s="13" t="s">
        <v>76</v>
      </c>
      <c r="AY451" s="210" t="s">
        <v>154</v>
      </c>
    </row>
    <row r="452" spans="1:65" s="14" customFormat="1" ht="11.25">
      <c r="B452" s="211"/>
      <c r="C452" s="212"/>
      <c r="D452" s="194" t="s">
        <v>167</v>
      </c>
      <c r="E452" s="213" t="s">
        <v>19</v>
      </c>
      <c r="F452" s="214" t="s">
        <v>2084</v>
      </c>
      <c r="G452" s="212"/>
      <c r="H452" s="215">
        <v>296.7</v>
      </c>
      <c r="I452" s="216"/>
      <c r="J452" s="212"/>
      <c r="K452" s="212"/>
      <c r="L452" s="217"/>
      <c r="M452" s="218"/>
      <c r="N452" s="219"/>
      <c r="O452" s="219"/>
      <c r="P452" s="219"/>
      <c r="Q452" s="219"/>
      <c r="R452" s="219"/>
      <c r="S452" s="219"/>
      <c r="T452" s="220"/>
      <c r="AT452" s="221" t="s">
        <v>167</v>
      </c>
      <c r="AU452" s="221" t="s">
        <v>182</v>
      </c>
      <c r="AV452" s="14" t="s">
        <v>86</v>
      </c>
      <c r="AW452" s="14" t="s">
        <v>36</v>
      </c>
      <c r="AX452" s="14" t="s">
        <v>84</v>
      </c>
      <c r="AY452" s="221" t="s">
        <v>154</v>
      </c>
    </row>
    <row r="453" spans="1:65" s="2" customFormat="1" ht="37.9" customHeight="1">
      <c r="A453" s="37"/>
      <c r="B453" s="38"/>
      <c r="C453" s="181" t="s">
        <v>1726</v>
      </c>
      <c r="D453" s="181" t="s">
        <v>156</v>
      </c>
      <c r="E453" s="182" t="s">
        <v>1877</v>
      </c>
      <c r="F453" s="183" t="s">
        <v>1878</v>
      </c>
      <c r="G453" s="184" t="s">
        <v>159</v>
      </c>
      <c r="H453" s="185">
        <v>296.7</v>
      </c>
      <c r="I453" s="186"/>
      <c r="J453" s="187">
        <f>ROUND(I453*H453,2)</f>
        <v>0</v>
      </c>
      <c r="K453" s="183" t="s">
        <v>160</v>
      </c>
      <c r="L453" s="42"/>
      <c r="M453" s="188" t="s">
        <v>19</v>
      </c>
      <c r="N453" s="189" t="s">
        <v>47</v>
      </c>
      <c r="O453" s="67"/>
      <c r="P453" s="190">
        <f>O453*H453</f>
        <v>0</v>
      </c>
      <c r="Q453" s="190">
        <v>0</v>
      </c>
      <c r="R453" s="190">
        <f>Q453*H453</f>
        <v>0</v>
      </c>
      <c r="S453" s="190">
        <v>0</v>
      </c>
      <c r="T453" s="191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92" t="s">
        <v>161</v>
      </c>
      <c r="AT453" s="192" t="s">
        <v>156</v>
      </c>
      <c r="AU453" s="192" t="s">
        <v>182</v>
      </c>
      <c r="AY453" s="20" t="s">
        <v>154</v>
      </c>
      <c r="BE453" s="193">
        <f>IF(N453="základní",J453,0)</f>
        <v>0</v>
      </c>
      <c r="BF453" s="193">
        <f>IF(N453="snížená",J453,0)</f>
        <v>0</v>
      </c>
      <c r="BG453" s="193">
        <f>IF(N453="zákl. přenesená",J453,0)</f>
        <v>0</v>
      </c>
      <c r="BH453" s="193">
        <f>IF(N453="sníž. přenesená",J453,0)</f>
        <v>0</v>
      </c>
      <c r="BI453" s="193">
        <f>IF(N453="nulová",J453,0)</f>
        <v>0</v>
      </c>
      <c r="BJ453" s="20" t="s">
        <v>84</v>
      </c>
      <c r="BK453" s="193">
        <f>ROUND(I453*H453,2)</f>
        <v>0</v>
      </c>
      <c r="BL453" s="20" t="s">
        <v>161</v>
      </c>
      <c r="BM453" s="192" t="s">
        <v>2104</v>
      </c>
    </row>
    <row r="454" spans="1:65" s="2" customFormat="1" ht="29.25">
      <c r="A454" s="37"/>
      <c r="B454" s="38"/>
      <c r="C454" s="39"/>
      <c r="D454" s="194" t="s">
        <v>163</v>
      </c>
      <c r="E454" s="39"/>
      <c r="F454" s="195" t="s">
        <v>1880</v>
      </c>
      <c r="G454" s="39"/>
      <c r="H454" s="39"/>
      <c r="I454" s="196"/>
      <c r="J454" s="39"/>
      <c r="K454" s="39"/>
      <c r="L454" s="42"/>
      <c r="M454" s="197"/>
      <c r="N454" s="198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20" t="s">
        <v>163</v>
      </c>
      <c r="AU454" s="20" t="s">
        <v>182</v>
      </c>
    </row>
    <row r="455" spans="1:65" s="2" customFormat="1" ht="11.25">
      <c r="A455" s="37"/>
      <c r="B455" s="38"/>
      <c r="C455" s="39"/>
      <c r="D455" s="199" t="s">
        <v>165</v>
      </c>
      <c r="E455" s="39"/>
      <c r="F455" s="200" t="s">
        <v>1881</v>
      </c>
      <c r="G455" s="39"/>
      <c r="H455" s="39"/>
      <c r="I455" s="196"/>
      <c r="J455" s="39"/>
      <c r="K455" s="39"/>
      <c r="L455" s="42"/>
      <c r="M455" s="197"/>
      <c r="N455" s="198"/>
      <c r="O455" s="67"/>
      <c r="P455" s="67"/>
      <c r="Q455" s="67"/>
      <c r="R455" s="67"/>
      <c r="S455" s="67"/>
      <c r="T455" s="68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T455" s="20" t="s">
        <v>165</v>
      </c>
      <c r="AU455" s="20" t="s">
        <v>182</v>
      </c>
    </row>
    <row r="456" spans="1:65" s="13" customFormat="1" ht="22.5">
      <c r="B456" s="201"/>
      <c r="C456" s="202"/>
      <c r="D456" s="194" t="s">
        <v>167</v>
      </c>
      <c r="E456" s="203" t="s">
        <v>19</v>
      </c>
      <c r="F456" s="204" t="s">
        <v>2105</v>
      </c>
      <c r="G456" s="202"/>
      <c r="H456" s="203" t="s">
        <v>19</v>
      </c>
      <c r="I456" s="205"/>
      <c r="J456" s="202"/>
      <c r="K456" s="202"/>
      <c r="L456" s="206"/>
      <c r="M456" s="207"/>
      <c r="N456" s="208"/>
      <c r="O456" s="208"/>
      <c r="P456" s="208"/>
      <c r="Q456" s="208"/>
      <c r="R456" s="208"/>
      <c r="S456" s="208"/>
      <c r="T456" s="209"/>
      <c r="AT456" s="210" t="s">
        <v>167</v>
      </c>
      <c r="AU456" s="210" t="s">
        <v>182</v>
      </c>
      <c r="AV456" s="13" t="s">
        <v>84</v>
      </c>
      <c r="AW456" s="13" t="s">
        <v>36</v>
      </c>
      <c r="AX456" s="13" t="s">
        <v>76</v>
      </c>
      <c r="AY456" s="210" t="s">
        <v>154</v>
      </c>
    </row>
    <row r="457" spans="1:65" s="14" customFormat="1" ht="11.25">
      <c r="B457" s="211"/>
      <c r="C457" s="212"/>
      <c r="D457" s="194" t="s">
        <v>167</v>
      </c>
      <c r="E457" s="213" t="s">
        <v>19</v>
      </c>
      <c r="F457" s="214" t="s">
        <v>2084</v>
      </c>
      <c r="G457" s="212"/>
      <c r="H457" s="215">
        <v>296.7</v>
      </c>
      <c r="I457" s="216"/>
      <c r="J457" s="212"/>
      <c r="K457" s="212"/>
      <c r="L457" s="217"/>
      <c r="M457" s="218"/>
      <c r="N457" s="219"/>
      <c r="O457" s="219"/>
      <c r="P457" s="219"/>
      <c r="Q457" s="219"/>
      <c r="R457" s="219"/>
      <c r="S457" s="219"/>
      <c r="T457" s="220"/>
      <c r="AT457" s="221" t="s">
        <v>167</v>
      </c>
      <c r="AU457" s="221" t="s">
        <v>182</v>
      </c>
      <c r="AV457" s="14" t="s">
        <v>86</v>
      </c>
      <c r="AW457" s="14" t="s">
        <v>36</v>
      </c>
      <c r="AX457" s="14" t="s">
        <v>84</v>
      </c>
      <c r="AY457" s="221" t="s">
        <v>154</v>
      </c>
    </row>
    <row r="458" spans="1:65" s="2" customFormat="1" ht="21.75" customHeight="1">
      <c r="A458" s="37"/>
      <c r="B458" s="38"/>
      <c r="C458" s="181" t="s">
        <v>2106</v>
      </c>
      <c r="D458" s="181" t="s">
        <v>156</v>
      </c>
      <c r="E458" s="182" t="s">
        <v>2107</v>
      </c>
      <c r="F458" s="183" t="s">
        <v>2108</v>
      </c>
      <c r="G458" s="184" t="s">
        <v>159</v>
      </c>
      <c r="H458" s="185">
        <v>296.7</v>
      </c>
      <c r="I458" s="186"/>
      <c r="J458" s="187">
        <f>ROUND(I458*H458,2)</f>
        <v>0</v>
      </c>
      <c r="K458" s="183" t="s">
        <v>160</v>
      </c>
      <c r="L458" s="42"/>
      <c r="M458" s="188" t="s">
        <v>19</v>
      </c>
      <c r="N458" s="189" t="s">
        <v>47</v>
      </c>
      <c r="O458" s="67"/>
      <c r="P458" s="190">
        <f>O458*H458</f>
        <v>0</v>
      </c>
      <c r="Q458" s="190">
        <v>0</v>
      </c>
      <c r="R458" s="190">
        <f>Q458*H458</f>
        <v>0</v>
      </c>
      <c r="S458" s="190">
        <v>0</v>
      </c>
      <c r="T458" s="191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92" t="s">
        <v>161</v>
      </c>
      <c r="AT458" s="192" t="s">
        <v>156</v>
      </c>
      <c r="AU458" s="192" t="s">
        <v>182</v>
      </c>
      <c r="AY458" s="20" t="s">
        <v>154</v>
      </c>
      <c r="BE458" s="193">
        <f>IF(N458="základní",J458,0)</f>
        <v>0</v>
      </c>
      <c r="BF458" s="193">
        <f>IF(N458="snížená",J458,0)</f>
        <v>0</v>
      </c>
      <c r="BG458" s="193">
        <f>IF(N458="zákl. přenesená",J458,0)</f>
        <v>0</v>
      </c>
      <c r="BH458" s="193">
        <f>IF(N458="sníž. přenesená",J458,0)</f>
        <v>0</v>
      </c>
      <c r="BI458" s="193">
        <f>IF(N458="nulová",J458,0)</f>
        <v>0</v>
      </c>
      <c r="BJ458" s="20" t="s">
        <v>84</v>
      </c>
      <c r="BK458" s="193">
        <f>ROUND(I458*H458,2)</f>
        <v>0</v>
      </c>
      <c r="BL458" s="20" t="s">
        <v>161</v>
      </c>
      <c r="BM458" s="192" t="s">
        <v>2109</v>
      </c>
    </row>
    <row r="459" spans="1:65" s="2" customFormat="1" ht="11.25">
      <c r="A459" s="37"/>
      <c r="B459" s="38"/>
      <c r="C459" s="39"/>
      <c r="D459" s="194" t="s">
        <v>163</v>
      </c>
      <c r="E459" s="39"/>
      <c r="F459" s="195" t="s">
        <v>2110</v>
      </c>
      <c r="G459" s="39"/>
      <c r="H459" s="39"/>
      <c r="I459" s="196"/>
      <c r="J459" s="39"/>
      <c r="K459" s="39"/>
      <c r="L459" s="42"/>
      <c r="M459" s="197"/>
      <c r="N459" s="198"/>
      <c r="O459" s="67"/>
      <c r="P459" s="67"/>
      <c r="Q459" s="67"/>
      <c r="R459" s="67"/>
      <c r="S459" s="67"/>
      <c r="T459" s="68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20" t="s">
        <v>163</v>
      </c>
      <c r="AU459" s="20" t="s">
        <v>182</v>
      </c>
    </row>
    <row r="460" spans="1:65" s="2" customFormat="1" ht="11.25">
      <c r="A460" s="37"/>
      <c r="B460" s="38"/>
      <c r="C460" s="39"/>
      <c r="D460" s="199" t="s">
        <v>165</v>
      </c>
      <c r="E460" s="39"/>
      <c r="F460" s="200" t="s">
        <v>2111</v>
      </c>
      <c r="G460" s="39"/>
      <c r="H460" s="39"/>
      <c r="I460" s="196"/>
      <c r="J460" s="39"/>
      <c r="K460" s="39"/>
      <c r="L460" s="42"/>
      <c r="M460" s="197"/>
      <c r="N460" s="198"/>
      <c r="O460" s="67"/>
      <c r="P460" s="67"/>
      <c r="Q460" s="67"/>
      <c r="R460" s="67"/>
      <c r="S460" s="67"/>
      <c r="T460" s="68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20" t="s">
        <v>165</v>
      </c>
      <c r="AU460" s="20" t="s">
        <v>182</v>
      </c>
    </row>
    <row r="461" spans="1:65" s="2" customFormat="1" ht="16.5" customHeight="1">
      <c r="A461" s="37"/>
      <c r="B461" s="38"/>
      <c r="C461" s="181" t="s">
        <v>1666</v>
      </c>
      <c r="D461" s="181" t="s">
        <v>156</v>
      </c>
      <c r="E461" s="182" t="s">
        <v>2112</v>
      </c>
      <c r="F461" s="183" t="s">
        <v>2113</v>
      </c>
      <c r="G461" s="184" t="s">
        <v>159</v>
      </c>
      <c r="H461" s="185">
        <v>296.7</v>
      </c>
      <c r="I461" s="186"/>
      <c r="J461" s="187">
        <f>ROUND(I461*H461,2)</f>
        <v>0</v>
      </c>
      <c r="K461" s="183" t="s">
        <v>160</v>
      </c>
      <c r="L461" s="42"/>
      <c r="M461" s="188" t="s">
        <v>19</v>
      </c>
      <c r="N461" s="189" t="s">
        <v>47</v>
      </c>
      <c r="O461" s="67"/>
      <c r="P461" s="190">
        <f>O461*H461</f>
        <v>0</v>
      </c>
      <c r="Q461" s="190">
        <v>0</v>
      </c>
      <c r="R461" s="190">
        <f>Q461*H461</f>
        <v>0</v>
      </c>
      <c r="S461" s="190">
        <v>0</v>
      </c>
      <c r="T461" s="191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92" t="s">
        <v>161</v>
      </c>
      <c r="AT461" s="192" t="s">
        <v>156</v>
      </c>
      <c r="AU461" s="192" t="s">
        <v>182</v>
      </c>
      <c r="AY461" s="20" t="s">
        <v>154</v>
      </c>
      <c r="BE461" s="193">
        <f>IF(N461="základní",J461,0)</f>
        <v>0</v>
      </c>
      <c r="BF461" s="193">
        <f>IF(N461="snížená",J461,0)</f>
        <v>0</v>
      </c>
      <c r="BG461" s="193">
        <f>IF(N461="zákl. přenesená",J461,0)</f>
        <v>0</v>
      </c>
      <c r="BH461" s="193">
        <f>IF(N461="sníž. přenesená",J461,0)</f>
        <v>0</v>
      </c>
      <c r="BI461" s="193">
        <f>IF(N461="nulová",J461,0)</f>
        <v>0</v>
      </c>
      <c r="BJ461" s="20" t="s">
        <v>84</v>
      </c>
      <c r="BK461" s="193">
        <f>ROUND(I461*H461,2)</f>
        <v>0</v>
      </c>
      <c r="BL461" s="20" t="s">
        <v>161</v>
      </c>
      <c r="BM461" s="192" t="s">
        <v>2114</v>
      </c>
    </row>
    <row r="462" spans="1:65" s="2" customFormat="1" ht="11.25">
      <c r="A462" s="37"/>
      <c r="B462" s="38"/>
      <c r="C462" s="39"/>
      <c r="D462" s="194" t="s">
        <v>163</v>
      </c>
      <c r="E462" s="39"/>
      <c r="F462" s="195" t="s">
        <v>2115</v>
      </c>
      <c r="G462" s="39"/>
      <c r="H462" s="39"/>
      <c r="I462" s="196"/>
      <c r="J462" s="39"/>
      <c r="K462" s="39"/>
      <c r="L462" s="42"/>
      <c r="M462" s="197"/>
      <c r="N462" s="198"/>
      <c r="O462" s="67"/>
      <c r="P462" s="67"/>
      <c r="Q462" s="67"/>
      <c r="R462" s="67"/>
      <c r="S462" s="67"/>
      <c r="T462" s="68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20" t="s">
        <v>163</v>
      </c>
      <c r="AU462" s="20" t="s">
        <v>182</v>
      </c>
    </row>
    <row r="463" spans="1:65" s="2" customFormat="1" ht="11.25">
      <c r="A463" s="37"/>
      <c r="B463" s="38"/>
      <c r="C463" s="39"/>
      <c r="D463" s="199" t="s">
        <v>165</v>
      </c>
      <c r="E463" s="39"/>
      <c r="F463" s="200" t="s">
        <v>2116</v>
      </c>
      <c r="G463" s="39"/>
      <c r="H463" s="39"/>
      <c r="I463" s="196"/>
      <c r="J463" s="39"/>
      <c r="K463" s="39"/>
      <c r="L463" s="42"/>
      <c r="M463" s="197"/>
      <c r="N463" s="198"/>
      <c r="O463" s="67"/>
      <c r="P463" s="67"/>
      <c r="Q463" s="67"/>
      <c r="R463" s="67"/>
      <c r="S463" s="67"/>
      <c r="T463" s="68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20" t="s">
        <v>165</v>
      </c>
      <c r="AU463" s="20" t="s">
        <v>182</v>
      </c>
    </row>
    <row r="464" spans="1:65" s="2" customFormat="1" ht="24.2" customHeight="1">
      <c r="A464" s="37"/>
      <c r="B464" s="38"/>
      <c r="C464" s="181" t="s">
        <v>2117</v>
      </c>
      <c r="D464" s="181" t="s">
        <v>156</v>
      </c>
      <c r="E464" s="182" t="s">
        <v>2118</v>
      </c>
      <c r="F464" s="183" t="s">
        <v>2119</v>
      </c>
      <c r="G464" s="184" t="s">
        <v>159</v>
      </c>
      <c r="H464" s="185">
        <v>296.7</v>
      </c>
      <c r="I464" s="186"/>
      <c r="J464" s="187">
        <f>ROUND(I464*H464,2)</f>
        <v>0</v>
      </c>
      <c r="K464" s="183" t="s">
        <v>160</v>
      </c>
      <c r="L464" s="42"/>
      <c r="M464" s="188" t="s">
        <v>19</v>
      </c>
      <c r="N464" s="189" t="s">
        <v>47</v>
      </c>
      <c r="O464" s="67"/>
      <c r="P464" s="190">
        <f>O464*H464</f>
        <v>0</v>
      </c>
      <c r="Q464" s="190">
        <v>0</v>
      </c>
      <c r="R464" s="190">
        <f>Q464*H464</f>
        <v>0</v>
      </c>
      <c r="S464" s="190">
        <v>0</v>
      </c>
      <c r="T464" s="191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192" t="s">
        <v>161</v>
      </c>
      <c r="AT464" s="192" t="s">
        <v>156</v>
      </c>
      <c r="AU464" s="192" t="s">
        <v>182</v>
      </c>
      <c r="AY464" s="20" t="s">
        <v>154</v>
      </c>
      <c r="BE464" s="193">
        <f>IF(N464="základní",J464,0)</f>
        <v>0</v>
      </c>
      <c r="BF464" s="193">
        <f>IF(N464="snížená",J464,0)</f>
        <v>0</v>
      </c>
      <c r="BG464" s="193">
        <f>IF(N464="zákl. přenesená",J464,0)</f>
        <v>0</v>
      </c>
      <c r="BH464" s="193">
        <f>IF(N464="sníž. přenesená",J464,0)</f>
        <v>0</v>
      </c>
      <c r="BI464" s="193">
        <f>IF(N464="nulová",J464,0)</f>
        <v>0</v>
      </c>
      <c r="BJ464" s="20" t="s">
        <v>84</v>
      </c>
      <c r="BK464" s="193">
        <f>ROUND(I464*H464,2)</f>
        <v>0</v>
      </c>
      <c r="BL464" s="20" t="s">
        <v>161</v>
      </c>
      <c r="BM464" s="192" t="s">
        <v>2120</v>
      </c>
    </row>
    <row r="465" spans="1:65" s="2" customFormat="1" ht="19.5">
      <c r="A465" s="37"/>
      <c r="B465" s="38"/>
      <c r="C465" s="39"/>
      <c r="D465" s="194" t="s">
        <v>163</v>
      </c>
      <c r="E465" s="39"/>
      <c r="F465" s="195" t="s">
        <v>2121</v>
      </c>
      <c r="G465" s="39"/>
      <c r="H465" s="39"/>
      <c r="I465" s="196"/>
      <c r="J465" s="39"/>
      <c r="K465" s="39"/>
      <c r="L465" s="42"/>
      <c r="M465" s="197"/>
      <c r="N465" s="198"/>
      <c r="O465" s="67"/>
      <c r="P465" s="67"/>
      <c r="Q465" s="67"/>
      <c r="R465" s="67"/>
      <c r="S465" s="67"/>
      <c r="T465" s="68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T465" s="20" t="s">
        <v>163</v>
      </c>
      <c r="AU465" s="20" t="s">
        <v>182</v>
      </c>
    </row>
    <row r="466" spans="1:65" s="2" customFormat="1" ht="11.25">
      <c r="A466" s="37"/>
      <c r="B466" s="38"/>
      <c r="C466" s="39"/>
      <c r="D466" s="199" t="s">
        <v>165</v>
      </c>
      <c r="E466" s="39"/>
      <c r="F466" s="200" t="s">
        <v>2122</v>
      </c>
      <c r="G466" s="39"/>
      <c r="H466" s="39"/>
      <c r="I466" s="196"/>
      <c r="J466" s="39"/>
      <c r="K466" s="39"/>
      <c r="L466" s="42"/>
      <c r="M466" s="197"/>
      <c r="N466" s="198"/>
      <c r="O466" s="67"/>
      <c r="P466" s="67"/>
      <c r="Q466" s="67"/>
      <c r="R466" s="67"/>
      <c r="S466" s="67"/>
      <c r="T466" s="68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20" t="s">
        <v>165</v>
      </c>
      <c r="AU466" s="20" t="s">
        <v>182</v>
      </c>
    </row>
    <row r="467" spans="1:65" s="2" customFormat="1" ht="24.2" customHeight="1">
      <c r="A467" s="37"/>
      <c r="B467" s="38"/>
      <c r="C467" s="181" t="s">
        <v>1731</v>
      </c>
      <c r="D467" s="181" t="s">
        <v>156</v>
      </c>
      <c r="E467" s="182" t="s">
        <v>2123</v>
      </c>
      <c r="F467" s="183" t="s">
        <v>2124</v>
      </c>
      <c r="G467" s="184" t="s">
        <v>263</v>
      </c>
      <c r="H467" s="185">
        <v>8.9999999999999993E-3</v>
      </c>
      <c r="I467" s="186"/>
      <c r="J467" s="187">
        <f>ROUND(I467*H467,2)</f>
        <v>0</v>
      </c>
      <c r="K467" s="183" t="s">
        <v>160</v>
      </c>
      <c r="L467" s="42"/>
      <c r="M467" s="188" t="s">
        <v>19</v>
      </c>
      <c r="N467" s="189" t="s">
        <v>47</v>
      </c>
      <c r="O467" s="67"/>
      <c r="P467" s="190">
        <f>O467*H467</f>
        <v>0</v>
      </c>
      <c r="Q467" s="190">
        <v>0</v>
      </c>
      <c r="R467" s="190">
        <f>Q467*H467</f>
        <v>0</v>
      </c>
      <c r="S467" s="190">
        <v>0</v>
      </c>
      <c r="T467" s="191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92" t="s">
        <v>161</v>
      </c>
      <c r="AT467" s="192" t="s">
        <v>156</v>
      </c>
      <c r="AU467" s="192" t="s">
        <v>182</v>
      </c>
      <c r="AY467" s="20" t="s">
        <v>154</v>
      </c>
      <c r="BE467" s="193">
        <f>IF(N467="základní",J467,0)</f>
        <v>0</v>
      </c>
      <c r="BF467" s="193">
        <f>IF(N467="snížená",J467,0)</f>
        <v>0</v>
      </c>
      <c r="BG467" s="193">
        <f>IF(N467="zákl. přenesená",J467,0)</f>
        <v>0</v>
      </c>
      <c r="BH467" s="193">
        <f>IF(N467="sníž. přenesená",J467,0)</f>
        <v>0</v>
      </c>
      <c r="BI467" s="193">
        <f>IF(N467="nulová",J467,0)</f>
        <v>0</v>
      </c>
      <c r="BJ467" s="20" t="s">
        <v>84</v>
      </c>
      <c r="BK467" s="193">
        <f>ROUND(I467*H467,2)</f>
        <v>0</v>
      </c>
      <c r="BL467" s="20" t="s">
        <v>161</v>
      </c>
      <c r="BM467" s="192" t="s">
        <v>2125</v>
      </c>
    </row>
    <row r="468" spans="1:65" s="2" customFormat="1" ht="19.5">
      <c r="A468" s="37"/>
      <c r="B468" s="38"/>
      <c r="C468" s="39"/>
      <c r="D468" s="194" t="s">
        <v>163</v>
      </c>
      <c r="E468" s="39"/>
      <c r="F468" s="195" t="s">
        <v>2126</v>
      </c>
      <c r="G468" s="39"/>
      <c r="H468" s="39"/>
      <c r="I468" s="196"/>
      <c r="J468" s="39"/>
      <c r="K468" s="39"/>
      <c r="L468" s="42"/>
      <c r="M468" s="197"/>
      <c r="N468" s="198"/>
      <c r="O468" s="67"/>
      <c r="P468" s="67"/>
      <c r="Q468" s="67"/>
      <c r="R468" s="67"/>
      <c r="S468" s="67"/>
      <c r="T468" s="68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20" t="s">
        <v>163</v>
      </c>
      <c r="AU468" s="20" t="s">
        <v>182</v>
      </c>
    </row>
    <row r="469" spans="1:65" s="2" customFormat="1" ht="11.25">
      <c r="A469" s="37"/>
      <c r="B469" s="38"/>
      <c r="C469" s="39"/>
      <c r="D469" s="199" t="s">
        <v>165</v>
      </c>
      <c r="E469" s="39"/>
      <c r="F469" s="200" t="s">
        <v>2127</v>
      </c>
      <c r="G469" s="39"/>
      <c r="H469" s="39"/>
      <c r="I469" s="196"/>
      <c r="J469" s="39"/>
      <c r="K469" s="39"/>
      <c r="L469" s="42"/>
      <c r="M469" s="197"/>
      <c r="N469" s="198"/>
      <c r="O469" s="67"/>
      <c r="P469" s="67"/>
      <c r="Q469" s="67"/>
      <c r="R469" s="67"/>
      <c r="S469" s="67"/>
      <c r="T469" s="68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T469" s="20" t="s">
        <v>165</v>
      </c>
      <c r="AU469" s="20" t="s">
        <v>182</v>
      </c>
    </row>
    <row r="470" spans="1:65" s="13" customFormat="1" ht="11.25">
      <c r="B470" s="201"/>
      <c r="C470" s="202"/>
      <c r="D470" s="194" t="s">
        <v>167</v>
      </c>
      <c r="E470" s="203" t="s">
        <v>19</v>
      </c>
      <c r="F470" s="204" t="s">
        <v>2128</v>
      </c>
      <c r="G470" s="202"/>
      <c r="H470" s="203" t="s">
        <v>19</v>
      </c>
      <c r="I470" s="205"/>
      <c r="J470" s="202"/>
      <c r="K470" s="202"/>
      <c r="L470" s="206"/>
      <c r="M470" s="207"/>
      <c r="N470" s="208"/>
      <c r="O470" s="208"/>
      <c r="P470" s="208"/>
      <c r="Q470" s="208"/>
      <c r="R470" s="208"/>
      <c r="S470" s="208"/>
      <c r="T470" s="209"/>
      <c r="AT470" s="210" t="s">
        <v>167</v>
      </c>
      <c r="AU470" s="210" t="s">
        <v>182</v>
      </c>
      <c r="AV470" s="13" t="s">
        <v>84</v>
      </c>
      <c r="AW470" s="13" t="s">
        <v>36</v>
      </c>
      <c r="AX470" s="13" t="s">
        <v>76</v>
      </c>
      <c r="AY470" s="210" t="s">
        <v>154</v>
      </c>
    </row>
    <row r="471" spans="1:65" s="13" customFormat="1" ht="11.25">
      <c r="B471" s="201"/>
      <c r="C471" s="202"/>
      <c r="D471" s="194" t="s">
        <v>167</v>
      </c>
      <c r="E471" s="203" t="s">
        <v>19</v>
      </c>
      <c r="F471" s="204" t="s">
        <v>2129</v>
      </c>
      <c r="G471" s="202"/>
      <c r="H471" s="203" t="s">
        <v>19</v>
      </c>
      <c r="I471" s="205"/>
      <c r="J471" s="202"/>
      <c r="K471" s="202"/>
      <c r="L471" s="206"/>
      <c r="M471" s="207"/>
      <c r="N471" s="208"/>
      <c r="O471" s="208"/>
      <c r="P471" s="208"/>
      <c r="Q471" s="208"/>
      <c r="R471" s="208"/>
      <c r="S471" s="208"/>
      <c r="T471" s="209"/>
      <c r="AT471" s="210" t="s">
        <v>167</v>
      </c>
      <c r="AU471" s="210" t="s">
        <v>182</v>
      </c>
      <c r="AV471" s="13" t="s">
        <v>84</v>
      </c>
      <c r="AW471" s="13" t="s">
        <v>36</v>
      </c>
      <c r="AX471" s="13" t="s">
        <v>76</v>
      </c>
      <c r="AY471" s="210" t="s">
        <v>154</v>
      </c>
    </row>
    <row r="472" spans="1:65" s="14" customFormat="1" ht="11.25">
      <c r="B472" s="211"/>
      <c r="C472" s="212"/>
      <c r="D472" s="194" t="s">
        <v>167</v>
      </c>
      <c r="E472" s="213" t="s">
        <v>19</v>
      </c>
      <c r="F472" s="214" t="s">
        <v>2130</v>
      </c>
      <c r="G472" s="212"/>
      <c r="H472" s="215">
        <v>8.9999999999999993E-3</v>
      </c>
      <c r="I472" s="216"/>
      <c r="J472" s="212"/>
      <c r="K472" s="212"/>
      <c r="L472" s="217"/>
      <c r="M472" s="218"/>
      <c r="N472" s="219"/>
      <c r="O472" s="219"/>
      <c r="P472" s="219"/>
      <c r="Q472" s="219"/>
      <c r="R472" s="219"/>
      <c r="S472" s="219"/>
      <c r="T472" s="220"/>
      <c r="AT472" s="221" t="s">
        <v>167</v>
      </c>
      <c r="AU472" s="221" t="s">
        <v>182</v>
      </c>
      <c r="AV472" s="14" t="s">
        <v>86</v>
      </c>
      <c r="AW472" s="14" t="s">
        <v>36</v>
      </c>
      <c r="AX472" s="14" t="s">
        <v>84</v>
      </c>
      <c r="AY472" s="221" t="s">
        <v>154</v>
      </c>
    </row>
    <row r="473" spans="1:65" s="2" customFormat="1" ht="16.5" customHeight="1">
      <c r="A473" s="37"/>
      <c r="B473" s="38"/>
      <c r="C473" s="181" t="s">
        <v>2131</v>
      </c>
      <c r="D473" s="181" t="s">
        <v>156</v>
      </c>
      <c r="E473" s="182" t="s">
        <v>2112</v>
      </c>
      <c r="F473" s="183" t="s">
        <v>2113</v>
      </c>
      <c r="G473" s="184" t="s">
        <v>159</v>
      </c>
      <c r="H473" s="185">
        <v>296.7</v>
      </c>
      <c r="I473" s="186"/>
      <c r="J473" s="187">
        <f>ROUND(I473*H473,2)</f>
        <v>0</v>
      </c>
      <c r="K473" s="183" t="s">
        <v>160</v>
      </c>
      <c r="L473" s="42"/>
      <c r="M473" s="188" t="s">
        <v>19</v>
      </c>
      <c r="N473" s="189" t="s">
        <v>47</v>
      </c>
      <c r="O473" s="67"/>
      <c r="P473" s="190">
        <f>O473*H473</f>
        <v>0</v>
      </c>
      <c r="Q473" s="190">
        <v>0</v>
      </c>
      <c r="R473" s="190">
        <f>Q473*H473</f>
        <v>0</v>
      </c>
      <c r="S473" s="190">
        <v>0</v>
      </c>
      <c r="T473" s="191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92" t="s">
        <v>161</v>
      </c>
      <c r="AT473" s="192" t="s">
        <v>156</v>
      </c>
      <c r="AU473" s="192" t="s">
        <v>182</v>
      </c>
      <c r="AY473" s="20" t="s">
        <v>154</v>
      </c>
      <c r="BE473" s="193">
        <f>IF(N473="základní",J473,0)</f>
        <v>0</v>
      </c>
      <c r="BF473" s="193">
        <f>IF(N473="snížená",J473,0)</f>
        <v>0</v>
      </c>
      <c r="BG473" s="193">
        <f>IF(N473="zákl. přenesená",J473,0)</f>
        <v>0</v>
      </c>
      <c r="BH473" s="193">
        <f>IF(N473="sníž. přenesená",J473,0)</f>
        <v>0</v>
      </c>
      <c r="BI473" s="193">
        <f>IF(N473="nulová",J473,0)</f>
        <v>0</v>
      </c>
      <c r="BJ473" s="20" t="s">
        <v>84</v>
      </c>
      <c r="BK473" s="193">
        <f>ROUND(I473*H473,2)</f>
        <v>0</v>
      </c>
      <c r="BL473" s="20" t="s">
        <v>161</v>
      </c>
      <c r="BM473" s="192" t="s">
        <v>2132</v>
      </c>
    </row>
    <row r="474" spans="1:65" s="2" customFormat="1" ht="11.25">
      <c r="A474" s="37"/>
      <c r="B474" s="38"/>
      <c r="C474" s="39"/>
      <c r="D474" s="194" t="s">
        <v>163</v>
      </c>
      <c r="E474" s="39"/>
      <c r="F474" s="195" t="s">
        <v>2115</v>
      </c>
      <c r="G474" s="39"/>
      <c r="H474" s="39"/>
      <c r="I474" s="196"/>
      <c r="J474" s="39"/>
      <c r="K474" s="39"/>
      <c r="L474" s="42"/>
      <c r="M474" s="197"/>
      <c r="N474" s="198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20" t="s">
        <v>163</v>
      </c>
      <c r="AU474" s="20" t="s">
        <v>182</v>
      </c>
    </row>
    <row r="475" spans="1:65" s="2" customFormat="1" ht="11.25">
      <c r="A475" s="37"/>
      <c r="B475" s="38"/>
      <c r="C475" s="39"/>
      <c r="D475" s="199" t="s">
        <v>165</v>
      </c>
      <c r="E475" s="39"/>
      <c r="F475" s="200" t="s">
        <v>2116</v>
      </c>
      <c r="G475" s="39"/>
      <c r="H475" s="39"/>
      <c r="I475" s="196"/>
      <c r="J475" s="39"/>
      <c r="K475" s="39"/>
      <c r="L475" s="42"/>
      <c r="M475" s="197"/>
      <c r="N475" s="198"/>
      <c r="O475" s="67"/>
      <c r="P475" s="67"/>
      <c r="Q475" s="67"/>
      <c r="R475" s="67"/>
      <c r="S475" s="67"/>
      <c r="T475" s="68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T475" s="20" t="s">
        <v>165</v>
      </c>
      <c r="AU475" s="20" t="s">
        <v>182</v>
      </c>
    </row>
    <row r="476" spans="1:65" s="2" customFormat="1" ht="21.75" customHeight="1">
      <c r="A476" s="37"/>
      <c r="B476" s="38"/>
      <c r="C476" s="181" t="s">
        <v>1735</v>
      </c>
      <c r="D476" s="181" t="s">
        <v>156</v>
      </c>
      <c r="E476" s="182" t="s">
        <v>1958</v>
      </c>
      <c r="F476" s="183" t="s">
        <v>1959</v>
      </c>
      <c r="G476" s="184" t="s">
        <v>218</v>
      </c>
      <c r="H476" s="185">
        <v>2.9670000000000001</v>
      </c>
      <c r="I476" s="186"/>
      <c r="J476" s="187">
        <f>ROUND(I476*H476,2)</f>
        <v>0</v>
      </c>
      <c r="K476" s="183" t="s">
        <v>160</v>
      </c>
      <c r="L476" s="42"/>
      <c r="M476" s="188" t="s">
        <v>19</v>
      </c>
      <c r="N476" s="189" t="s">
        <v>47</v>
      </c>
      <c r="O476" s="67"/>
      <c r="P476" s="190">
        <f>O476*H476</f>
        <v>0</v>
      </c>
      <c r="Q476" s="190">
        <v>0</v>
      </c>
      <c r="R476" s="190">
        <f>Q476*H476</f>
        <v>0</v>
      </c>
      <c r="S476" s="190">
        <v>0</v>
      </c>
      <c r="T476" s="191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92" t="s">
        <v>161</v>
      </c>
      <c r="AT476" s="192" t="s">
        <v>156</v>
      </c>
      <c r="AU476" s="192" t="s">
        <v>182</v>
      </c>
      <c r="AY476" s="20" t="s">
        <v>154</v>
      </c>
      <c r="BE476" s="193">
        <f>IF(N476="základní",J476,0)</f>
        <v>0</v>
      </c>
      <c r="BF476" s="193">
        <f>IF(N476="snížená",J476,0)</f>
        <v>0</v>
      </c>
      <c r="BG476" s="193">
        <f>IF(N476="zákl. přenesená",J476,0)</f>
        <v>0</v>
      </c>
      <c r="BH476" s="193">
        <f>IF(N476="sníž. přenesená",J476,0)</f>
        <v>0</v>
      </c>
      <c r="BI476" s="193">
        <f>IF(N476="nulová",J476,0)</f>
        <v>0</v>
      </c>
      <c r="BJ476" s="20" t="s">
        <v>84</v>
      </c>
      <c r="BK476" s="193">
        <f>ROUND(I476*H476,2)</f>
        <v>0</v>
      </c>
      <c r="BL476" s="20" t="s">
        <v>161</v>
      </c>
      <c r="BM476" s="192" t="s">
        <v>2133</v>
      </c>
    </row>
    <row r="477" spans="1:65" s="2" customFormat="1" ht="11.25">
      <c r="A477" s="37"/>
      <c r="B477" s="38"/>
      <c r="C477" s="39"/>
      <c r="D477" s="194" t="s">
        <v>163</v>
      </c>
      <c r="E477" s="39"/>
      <c r="F477" s="195" t="s">
        <v>1961</v>
      </c>
      <c r="G477" s="39"/>
      <c r="H477" s="39"/>
      <c r="I477" s="196"/>
      <c r="J477" s="39"/>
      <c r="K477" s="39"/>
      <c r="L477" s="42"/>
      <c r="M477" s="197"/>
      <c r="N477" s="198"/>
      <c r="O477" s="67"/>
      <c r="P477" s="67"/>
      <c r="Q477" s="67"/>
      <c r="R477" s="67"/>
      <c r="S477" s="67"/>
      <c r="T477" s="68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20" t="s">
        <v>163</v>
      </c>
      <c r="AU477" s="20" t="s">
        <v>182</v>
      </c>
    </row>
    <row r="478" spans="1:65" s="2" customFormat="1" ht="11.25">
      <c r="A478" s="37"/>
      <c r="B478" s="38"/>
      <c r="C478" s="39"/>
      <c r="D478" s="199" t="s">
        <v>165</v>
      </c>
      <c r="E478" s="39"/>
      <c r="F478" s="200" t="s">
        <v>1962</v>
      </c>
      <c r="G478" s="39"/>
      <c r="H478" s="39"/>
      <c r="I478" s="196"/>
      <c r="J478" s="39"/>
      <c r="K478" s="39"/>
      <c r="L478" s="42"/>
      <c r="M478" s="197"/>
      <c r="N478" s="198"/>
      <c r="O478" s="67"/>
      <c r="P478" s="67"/>
      <c r="Q478" s="67"/>
      <c r="R478" s="67"/>
      <c r="S478" s="67"/>
      <c r="T478" s="68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20" t="s">
        <v>165</v>
      </c>
      <c r="AU478" s="20" t="s">
        <v>182</v>
      </c>
    </row>
    <row r="479" spans="1:65" s="13" customFormat="1" ht="11.25">
      <c r="B479" s="201"/>
      <c r="C479" s="202"/>
      <c r="D479" s="194" t="s">
        <v>167</v>
      </c>
      <c r="E479" s="203" t="s">
        <v>19</v>
      </c>
      <c r="F479" s="204" t="s">
        <v>2134</v>
      </c>
      <c r="G479" s="202"/>
      <c r="H479" s="203" t="s">
        <v>19</v>
      </c>
      <c r="I479" s="205"/>
      <c r="J479" s="202"/>
      <c r="K479" s="202"/>
      <c r="L479" s="206"/>
      <c r="M479" s="207"/>
      <c r="N479" s="208"/>
      <c r="O479" s="208"/>
      <c r="P479" s="208"/>
      <c r="Q479" s="208"/>
      <c r="R479" s="208"/>
      <c r="S479" s="208"/>
      <c r="T479" s="209"/>
      <c r="AT479" s="210" t="s">
        <v>167</v>
      </c>
      <c r="AU479" s="210" t="s">
        <v>182</v>
      </c>
      <c r="AV479" s="13" t="s">
        <v>84</v>
      </c>
      <c r="AW479" s="13" t="s">
        <v>36</v>
      </c>
      <c r="AX479" s="13" t="s">
        <v>76</v>
      </c>
      <c r="AY479" s="210" t="s">
        <v>154</v>
      </c>
    </row>
    <row r="480" spans="1:65" s="14" customFormat="1" ht="11.25">
      <c r="B480" s="211"/>
      <c r="C480" s="212"/>
      <c r="D480" s="194" t="s">
        <v>167</v>
      </c>
      <c r="E480" s="213" t="s">
        <v>19</v>
      </c>
      <c r="F480" s="214" t="s">
        <v>2135</v>
      </c>
      <c r="G480" s="212"/>
      <c r="H480" s="215">
        <v>2.9670000000000001</v>
      </c>
      <c r="I480" s="216"/>
      <c r="J480" s="212"/>
      <c r="K480" s="212"/>
      <c r="L480" s="217"/>
      <c r="M480" s="218"/>
      <c r="N480" s="219"/>
      <c r="O480" s="219"/>
      <c r="P480" s="219"/>
      <c r="Q480" s="219"/>
      <c r="R480" s="219"/>
      <c r="S480" s="219"/>
      <c r="T480" s="220"/>
      <c r="AT480" s="221" t="s">
        <v>167</v>
      </c>
      <c r="AU480" s="221" t="s">
        <v>182</v>
      </c>
      <c r="AV480" s="14" t="s">
        <v>86</v>
      </c>
      <c r="AW480" s="14" t="s">
        <v>36</v>
      </c>
      <c r="AX480" s="14" t="s">
        <v>84</v>
      </c>
      <c r="AY480" s="221" t="s">
        <v>154</v>
      </c>
    </row>
    <row r="481" spans="1:65" s="2" customFormat="1" ht="16.5" customHeight="1">
      <c r="A481" s="37"/>
      <c r="B481" s="38"/>
      <c r="C481" s="181" t="s">
        <v>2136</v>
      </c>
      <c r="D481" s="181" t="s">
        <v>156</v>
      </c>
      <c r="E481" s="182" t="s">
        <v>2137</v>
      </c>
      <c r="F481" s="183" t="s">
        <v>2138</v>
      </c>
      <c r="G481" s="184" t="s">
        <v>218</v>
      </c>
      <c r="H481" s="185">
        <v>2.9670000000000001</v>
      </c>
      <c r="I481" s="186"/>
      <c r="J481" s="187">
        <f>ROUND(I481*H481,2)</f>
        <v>0</v>
      </c>
      <c r="K481" s="183" t="s">
        <v>160</v>
      </c>
      <c r="L481" s="42"/>
      <c r="M481" s="188" t="s">
        <v>19</v>
      </c>
      <c r="N481" s="189" t="s">
        <v>47</v>
      </c>
      <c r="O481" s="67"/>
      <c r="P481" s="190">
        <f>O481*H481</f>
        <v>0</v>
      </c>
      <c r="Q481" s="190">
        <v>0</v>
      </c>
      <c r="R481" s="190">
        <f>Q481*H481</f>
        <v>0</v>
      </c>
      <c r="S481" s="190">
        <v>0</v>
      </c>
      <c r="T481" s="191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92" t="s">
        <v>161</v>
      </c>
      <c r="AT481" s="192" t="s">
        <v>156</v>
      </c>
      <c r="AU481" s="192" t="s">
        <v>182</v>
      </c>
      <c r="AY481" s="20" t="s">
        <v>154</v>
      </c>
      <c r="BE481" s="193">
        <f>IF(N481="základní",J481,0)</f>
        <v>0</v>
      </c>
      <c r="BF481" s="193">
        <f>IF(N481="snížená",J481,0)</f>
        <v>0</v>
      </c>
      <c r="BG481" s="193">
        <f>IF(N481="zákl. přenesená",J481,0)</f>
        <v>0</v>
      </c>
      <c r="BH481" s="193">
        <f>IF(N481="sníž. přenesená",J481,0)</f>
        <v>0</v>
      </c>
      <c r="BI481" s="193">
        <f>IF(N481="nulová",J481,0)</f>
        <v>0</v>
      </c>
      <c r="BJ481" s="20" t="s">
        <v>84</v>
      </c>
      <c r="BK481" s="193">
        <f>ROUND(I481*H481,2)</f>
        <v>0</v>
      </c>
      <c r="BL481" s="20" t="s">
        <v>161</v>
      </c>
      <c r="BM481" s="192" t="s">
        <v>2139</v>
      </c>
    </row>
    <row r="482" spans="1:65" s="2" customFormat="1" ht="11.25">
      <c r="A482" s="37"/>
      <c r="B482" s="38"/>
      <c r="C482" s="39"/>
      <c r="D482" s="194" t="s">
        <v>163</v>
      </c>
      <c r="E482" s="39"/>
      <c r="F482" s="195" t="s">
        <v>2140</v>
      </c>
      <c r="G482" s="39"/>
      <c r="H482" s="39"/>
      <c r="I482" s="196"/>
      <c r="J482" s="39"/>
      <c r="K482" s="39"/>
      <c r="L482" s="42"/>
      <c r="M482" s="197"/>
      <c r="N482" s="198"/>
      <c r="O482" s="67"/>
      <c r="P482" s="67"/>
      <c r="Q482" s="67"/>
      <c r="R482" s="67"/>
      <c r="S482" s="67"/>
      <c r="T482" s="68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20" t="s">
        <v>163</v>
      </c>
      <c r="AU482" s="20" t="s">
        <v>182</v>
      </c>
    </row>
    <row r="483" spans="1:65" s="2" customFormat="1" ht="11.25">
      <c r="A483" s="37"/>
      <c r="B483" s="38"/>
      <c r="C483" s="39"/>
      <c r="D483" s="199" t="s">
        <v>165</v>
      </c>
      <c r="E483" s="39"/>
      <c r="F483" s="200" t="s">
        <v>2141</v>
      </c>
      <c r="G483" s="39"/>
      <c r="H483" s="39"/>
      <c r="I483" s="196"/>
      <c r="J483" s="39"/>
      <c r="K483" s="39"/>
      <c r="L483" s="42"/>
      <c r="M483" s="197"/>
      <c r="N483" s="198"/>
      <c r="O483" s="67"/>
      <c r="P483" s="67"/>
      <c r="Q483" s="67"/>
      <c r="R483" s="67"/>
      <c r="S483" s="67"/>
      <c r="T483" s="68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T483" s="20" t="s">
        <v>165</v>
      </c>
      <c r="AU483" s="20" t="s">
        <v>182</v>
      </c>
    </row>
    <row r="484" spans="1:65" s="13" customFormat="1" ht="11.25">
      <c r="B484" s="201"/>
      <c r="C484" s="202"/>
      <c r="D484" s="194" t="s">
        <v>167</v>
      </c>
      <c r="E484" s="203" t="s">
        <v>19</v>
      </c>
      <c r="F484" s="204" t="s">
        <v>2134</v>
      </c>
      <c r="G484" s="202"/>
      <c r="H484" s="203" t="s">
        <v>19</v>
      </c>
      <c r="I484" s="205"/>
      <c r="J484" s="202"/>
      <c r="K484" s="202"/>
      <c r="L484" s="206"/>
      <c r="M484" s="207"/>
      <c r="N484" s="208"/>
      <c r="O484" s="208"/>
      <c r="P484" s="208"/>
      <c r="Q484" s="208"/>
      <c r="R484" s="208"/>
      <c r="S484" s="208"/>
      <c r="T484" s="209"/>
      <c r="AT484" s="210" t="s">
        <v>167</v>
      </c>
      <c r="AU484" s="210" t="s">
        <v>182</v>
      </c>
      <c r="AV484" s="13" t="s">
        <v>84</v>
      </c>
      <c r="AW484" s="13" t="s">
        <v>36</v>
      </c>
      <c r="AX484" s="13" t="s">
        <v>76</v>
      </c>
      <c r="AY484" s="210" t="s">
        <v>154</v>
      </c>
    </row>
    <row r="485" spans="1:65" s="14" customFormat="1" ht="11.25">
      <c r="B485" s="211"/>
      <c r="C485" s="212"/>
      <c r="D485" s="194" t="s">
        <v>167</v>
      </c>
      <c r="E485" s="213" t="s">
        <v>19</v>
      </c>
      <c r="F485" s="214" t="s">
        <v>2135</v>
      </c>
      <c r="G485" s="212"/>
      <c r="H485" s="215">
        <v>2.9670000000000001</v>
      </c>
      <c r="I485" s="216"/>
      <c r="J485" s="212"/>
      <c r="K485" s="212"/>
      <c r="L485" s="217"/>
      <c r="M485" s="218"/>
      <c r="N485" s="219"/>
      <c r="O485" s="219"/>
      <c r="P485" s="219"/>
      <c r="Q485" s="219"/>
      <c r="R485" s="219"/>
      <c r="S485" s="219"/>
      <c r="T485" s="220"/>
      <c r="AT485" s="221" t="s">
        <v>167</v>
      </c>
      <c r="AU485" s="221" t="s">
        <v>182</v>
      </c>
      <c r="AV485" s="14" t="s">
        <v>86</v>
      </c>
      <c r="AW485" s="14" t="s">
        <v>36</v>
      </c>
      <c r="AX485" s="14" t="s">
        <v>84</v>
      </c>
      <c r="AY485" s="221" t="s">
        <v>154</v>
      </c>
    </row>
    <row r="486" spans="1:65" s="12" customFormat="1" ht="22.9" customHeight="1">
      <c r="B486" s="165"/>
      <c r="C486" s="166"/>
      <c r="D486" s="167" t="s">
        <v>75</v>
      </c>
      <c r="E486" s="179" t="s">
        <v>629</v>
      </c>
      <c r="F486" s="179" t="s">
        <v>630</v>
      </c>
      <c r="G486" s="166"/>
      <c r="H486" s="166"/>
      <c r="I486" s="169"/>
      <c r="J486" s="180">
        <f>BK486</f>
        <v>0</v>
      </c>
      <c r="K486" s="166"/>
      <c r="L486" s="171"/>
      <c r="M486" s="172"/>
      <c r="N486" s="173"/>
      <c r="O486" s="173"/>
      <c r="P486" s="174">
        <f>SUM(P487:P491)</f>
        <v>0</v>
      </c>
      <c r="Q486" s="173"/>
      <c r="R486" s="174">
        <f>SUM(R487:R491)</f>
        <v>0</v>
      </c>
      <c r="S486" s="173"/>
      <c r="T486" s="175">
        <f>SUM(T487:T491)</f>
        <v>0</v>
      </c>
      <c r="AR486" s="176" t="s">
        <v>84</v>
      </c>
      <c r="AT486" s="177" t="s">
        <v>75</v>
      </c>
      <c r="AU486" s="177" t="s">
        <v>84</v>
      </c>
      <c r="AY486" s="176" t="s">
        <v>154</v>
      </c>
      <c r="BK486" s="178">
        <f>SUM(BK487:BK491)</f>
        <v>0</v>
      </c>
    </row>
    <row r="487" spans="1:65" s="2" customFormat="1" ht="24.2" customHeight="1">
      <c r="A487" s="37"/>
      <c r="B487" s="38"/>
      <c r="C487" s="181" t="s">
        <v>1738</v>
      </c>
      <c r="D487" s="181" t="s">
        <v>156</v>
      </c>
      <c r="E487" s="182" t="s">
        <v>2142</v>
      </c>
      <c r="F487" s="183" t="s">
        <v>2143</v>
      </c>
      <c r="G487" s="184" t="s">
        <v>263</v>
      </c>
      <c r="H487" s="185">
        <v>3</v>
      </c>
      <c r="I487" s="186"/>
      <c r="J487" s="187">
        <f>ROUND(I487*H487,2)</f>
        <v>0</v>
      </c>
      <c r="K487" s="183" t="s">
        <v>160</v>
      </c>
      <c r="L487" s="42"/>
      <c r="M487" s="188" t="s">
        <v>19</v>
      </c>
      <c r="N487" s="189" t="s">
        <v>47</v>
      </c>
      <c r="O487" s="67"/>
      <c r="P487" s="190">
        <f>O487*H487</f>
        <v>0</v>
      </c>
      <c r="Q487" s="190">
        <v>0</v>
      </c>
      <c r="R487" s="190">
        <f>Q487*H487</f>
        <v>0</v>
      </c>
      <c r="S487" s="190">
        <v>0</v>
      </c>
      <c r="T487" s="191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192" t="s">
        <v>161</v>
      </c>
      <c r="AT487" s="192" t="s">
        <v>156</v>
      </c>
      <c r="AU487" s="192" t="s">
        <v>86</v>
      </c>
      <c r="AY487" s="20" t="s">
        <v>154</v>
      </c>
      <c r="BE487" s="193">
        <f>IF(N487="základní",J487,0)</f>
        <v>0</v>
      </c>
      <c r="BF487" s="193">
        <f>IF(N487="snížená",J487,0)</f>
        <v>0</v>
      </c>
      <c r="BG487" s="193">
        <f>IF(N487="zákl. přenesená",J487,0)</f>
        <v>0</v>
      </c>
      <c r="BH487" s="193">
        <f>IF(N487="sníž. přenesená",J487,0)</f>
        <v>0</v>
      </c>
      <c r="BI487" s="193">
        <f>IF(N487="nulová",J487,0)</f>
        <v>0</v>
      </c>
      <c r="BJ487" s="20" t="s">
        <v>84</v>
      </c>
      <c r="BK487" s="193">
        <f>ROUND(I487*H487,2)</f>
        <v>0</v>
      </c>
      <c r="BL487" s="20" t="s">
        <v>161</v>
      </c>
      <c r="BM487" s="192" t="s">
        <v>2144</v>
      </c>
    </row>
    <row r="488" spans="1:65" s="2" customFormat="1" ht="19.5">
      <c r="A488" s="37"/>
      <c r="B488" s="38"/>
      <c r="C488" s="39"/>
      <c r="D488" s="194" t="s">
        <v>163</v>
      </c>
      <c r="E488" s="39"/>
      <c r="F488" s="195" t="s">
        <v>2145</v>
      </c>
      <c r="G488" s="39"/>
      <c r="H488" s="39"/>
      <c r="I488" s="196"/>
      <c r="J488" s="39"/>
      <c r="K488" s="39"/>
      <c r="L488" s="42"/>
      <c r="M488" s="197"/>
      <c r="N488" s="198"/>
      <c r="O488" s="67"/>
      <c r="P488" s="67"/>
      <c r="Q488" s="67"/>
      <c r="R488" s="67"/>
      <c r="S488" s="67"/>
      <c r="T488" s="68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T488" s="20" t="s">
        <v>163</v>
      </c>
      <c r="AU488" s="20" t="s">
        <v>86</v>
      </c>
    </row>
    <row r="489" spans="1:65" s="2" customFormat="1" ht="11.25">
      <c r="A489" s="37"/>
      <c r="B489" s="38"/>
      <c r="C489" s="39"/>
      <c r="D489" s="199" t="s">
        <v>165</v>
      </c>
      <c r="E489" s="39"/>
      <c r="F489" s="200" t="s">
        <v>2146</v>
      </c>
      <c r="G489" s="39"/>
      <c r="H489" s="39"/>
      <c r="I489" s="196"/>
      <c r="J489" s="39"/>
      <c r="K489" s="39"/>
      <c r="L489" s="42"/>
      <c r="M489" s="197"/>
      <c r="N489" s="198"/>
      <c r="O489" s="67"/>
      <c r="P489" s="67"/>
      <c r="Q489" s="67"/>
      <c r="R489" s="67"/>
      <c r="S489" s="67"/>
      <c r="T489" s="68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T489" s="20" t="s">
        <v>165</v>
      </c>
      <c r="AU489" s="20" t="s">
        <v>86</v>
      </c>
    </row>
    <row r="490" spans="1:65" s="13" customFormat="1" ht="22.5">
      <c r="B490" s="201"/>
      <c r="C490" s="202"/>
      <c r="D490" s="194" t="s">
        <v>167</v>
      </c>
      <c r="E490" s="203" t="s">
        <v>19</v>
      </c>
      <c r="F490" s="204" t="s">
        <v>2147</v>
      </c>
      <c r="G490" s="202"/>
      <c r="H490" s="203" t="s">
        <v>19</v>
      </c>
      <c r="I490" s="205"/>
      <c r="J490" s="202"/>
      <c r="K490" s="202"/>
      <c r="L490" s="206"/>
      <c r="M490" s="207"/>
      <c r="N490" s="208"/>
      <c r="O490" s="208"/>
      <c r="P490" s="208"/>
      <c r="Q490" s="208"/>
      <c r="R490" s="208"/>
      <c r="S490" s="208"/>
      <c r="T490" s="209"/>
      <c r="AT490" s="210" t="s">
        <v>167</v>
      </c>
      <c r="AU490" s="210" t="s">
        <v>86</v>
      </c>
      <c r="AV490" s="13" t="s">
        <v>84</v>
      </c>
      <c r="AW490" s="13" t="s">
        <v>36</v>
      </c>
      <c r="AX490" s="13" t="s">
        <v>76</v>
      </c>
      <c r="AY490" s="210" t="s">
        <v>154</v>
      </c>
    </row>
    <row r="491" spans="1:65" s="14" customFormat="1" ht="11.25">
      <c r="B491" s="211"/>
      <c r="C491" s="212"/>
      <c r="D491" s="194" t="s">
        <v>167</v>
      </c>
      <c r="E491" s="213" t="s">
        <v>19</v>
      </c>
      <c r="F491" s="214" t="s">
        <v>1269</v>
      </c>
      <c r="G491" s="212"/>
      <c r="H491" s="215">
        <v>3</v>
      </c>
      <c r="I491" s="216"/>
      <c r="J491" s="212"/>
      <c r="K491" s="212"/>
      <c r="L491" s="217"/>
      <c r="M491" s="218"/>
      <c r="N491" s="219"/>
      <c r="O491" s="219"/>
      <c r="P491" s="219"/>
      <c r="Q491" s="219"/>
      <c r="R491" s="219"/>
      <c r="S491" s="219"/>
      <c r="T491" s="220"/>
      <c r="AT491" s="221" t="s">
        <v>167</v>
      </c>
      <c r="AU491" s="221" t="s">
        <v>86</v>
      </c>
      <c r="AV491" s="14" t="s">
        <v>86</v>
      </c>
      <c r="AW491" s="14" t="s">
        <v>36</v>
      </c>
      <c r="AX491" s="14" t="s">
        <v>84</v>
      </c>
      <c r="AY491" s="221" t="s">
        <v>154</v>
      </c>
    </row>
    <row r="492" spans="1:65" s="12" customFormat="1" ht="22.9" customHeight="1">
      <c r="B492" s="165"/>
      <c r="C492" s="166"/>
      <c r="D492" s="167" t="s">
        <v>75</v>
      </c>
      <c r="E492" s="179" t="s">
        <v>2148</v>
      </c>
      <c r="F492" s="179" t="s">
        <v>2149</v>
      </c>
      <c r="G492" s="166"/>
      <c r="H492" s="166"/>
      <c r="I492" s="169"/>
      <c r="J492" s="180">
        <f>BK492</f>
        <v>0</v>
      </c>
      <c r="K492" s="166"/>
      <c r="L492" s="171"/>
      <c r="M492" s="172"/>
      <c r="N492" s="173"/>
      <c r="O492" s="173"/>
      <c r="P492" s="174">
        <f>P493+P500+P504+P511+P533</f>
        <v>0</v>
      </c>
      <c r="Q492" s="173"/>
      <c r="R492" s="174">
        <f>R493+R500+R504+R511+R533</f>
        <v>0</v>
      </c>
      <c r="S492" s="173"/>
      <c r="T492" s="175">
        <f>T493+T500+T504+T511+T533</f>
        <v>0</v>
      </c>
      <c r="AR492" s="176" t="s">
        <v>84</v>
      </c>
      <c r="AT492" s="177" t="s">
        <v>75</v>
      </c>
      <c r="AU492" s="177" t="s">
        <v>84</v>
      </c>
      <c r="AY492" s="176" t="s">
        <v>154</v>
      </c>
      <c r="BK492" s="178">
        <f>BK493+BK500+BK504+BK511+BK533</f>
        <v>0</v>
      </c>
    </row>
    <row r="493" spans="1:65" s="12" customFormat="1" ht="20.85" customHeight="1">
      <c r="B493" s="165"/>
      <c r="C493" s="166"/>
      <c r="D493" s="167" t="s">
        <v>75</v>
      </c>
      <c r="E493" s="179" t="s">
        <v>2150</v>
      </c>
      <c r="F493" s="179" t="s">
        <v>2151</v>
      </c>
      <c r="G493" s="166"/>
      <c r="H493" s="166"/>
      <c r="I493" s="169"/>
      <c r="J493" s="180">
        <f>BK493</f>
        <v>0</v>
      </c>
      <c r="K493" s="166"/>
      <c r="L493" s="171"/>
      <c r="M493" s="172"/>
      <c r="N493" s="173"/>
      <c r="O493" s="173"/>
      <c r="P493" s="174">
        <f>SUM(P494:P499)</f>
        <v>0</v>
      </c>
      <c r="Q493" s="173"/>
      <c r="R493" s="174">
        <f>SUM(R494:R499)</f>
        <v>0</v>
      </c>
      <c r="S493" s="173"/>
      <c r="T493" s="175">
        <f>SUM(T494:T499)</f>
        <v>0</v>
      </c>
      <c r="AR493" s="176" t="s">
        <v>84</v>
      </c>
      <c r="AT493" s="177" t="s">
        <v>75</v>
      </c>
      <c r="AU493" s="177" t="s">
        <v>86</v>
      </c>
      <c r="AY493" s="176" t="s">
        <v>154</v>
      </c>
      <c r="BK493" s="178">
        <f>SUM(BK494:BK499)</f>
        <v>0</v>
      </c>
    </row>
    <row r="494" spans="1:65" s="2" customFormat="1" ht="16.5" customHeight="1">
      <c r="A494" s="37"/>
      <c r="B494" s="38"/>
      <c r="C494" s="248" t="s">
        <v>2152</v>
      </c>
      <c r="D494" s="248" t="s">
        <v>491</v>
      </c>
      <c r="E494" s="249" t="s">
        <v>2153</v>
      </c>
      <c r="F494" s="250" t="s">
        <v>2154</v>
      </c>
      <c r="G494" s="251" t="s">
        <v>240</v>
      </c>
      <c r="H494" s="252">
        <v>3</v>
      </c>
      <c r="I494" s="253"/>
      <c r="J494" s="254">
        <f>ROUND(I494*H494,2)</f>
        <v>0</v>
      </c>
      <c r="K494" s="250" t="s">
        <v>534</v>
      </c>
      <c r="L494" s="255"/>
      <c r="M494" s="256" t="s">
        <v>19</v>
      </c>
      <c r="N494" s="257" t="s">
        <v>47</v>
      </c>
      <c r="O494" s="67"/>
      <c r="P494" s="190">
        <f>O494*H494</f>
        <v>0</v>
      </c>
      <c r="Q494" s="190">
        <v>0</v>
      </c>
      <c r="R494" s="190">
        <f>Q494*H494</f>
        <v>0</v>
      </c>
      <c r="S494" s="190">
        <v>0</v>
      </c>
      <c r="T494" s="191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92" t="s">
        <v>237</v>
      </c>
      <c r="AT494" s="192" t="s">
        <v>491</v>
      </c>
      <c r="AU494" s="192" t="s">
        <v>182</v>
      </c>
      <c r="AY494" s="20" t="s">
        <v>154</v>
      </c>
      <c r="BE494" s="193">
        <f>IF(N494="základní",J494,0)</f>
        <v>0</v>
      </c>
      <c r="BF494" s="193">
        <f>IF(N494="snížená",J494,0)</f>
        <v>0</v>
      </c>
      <c r="BG494" s="193">
        <f>IF(N494="zákl. přenesená",J494,0)</f>
        <v>0</v>
      </c>
      <c r="BH494" s="193">
        <f>IF(N494="sníž. přenesená",J494,0)</f>
        <v>0</v>
      </c>
      <c r="BI494" s="193">
        <f>IF(N494="nulová",J494,0)</f>
        <v>0</v>
      </c>
      <c r="BJ494" s="20" t="s">
        <v>84</v>
      </c>
      <c r="BK494" s="193">
        <f>ROUND(I494*H494,2)</f>
        <v>0</v>
      </c>
      <c r="BL494" s="20" t="s">
        <v>161</v>
      </c>
      <c r="BM494" s="192" t="s">
        <v>2155</v>
      </c>
    </row>
    <row r="495" spans="1:65" s="2" customFormat="1" ht="11.25">
      <c r="A495" s="37"/>
      <c r="B495" s="38"/>
      <c r="C495" s="39"/>
      <c r="D495" s="194" t="s">
        <v>163</v>
      </c>
      <c r="E495" s="39"/>
      <c r="F495" s="195" t="s">
        <v>2154</v>
      </c>
      <c r="G495" s="39"/>
      <c r="H495" s="39"/>
      <c r="I495" s="196"/>
      <c r="J495" s="39"/>
      <c r="K495" s="39"/>
      <c r="L495" s="42"/>
      <c r="M495" s="197"/>
      <c r="N495" s="198"/>
      <c r="O495" s="67"/>
      <c r="P495" s="67"/>
      <c r="Q495" s="67"/>
      <c r="R495" s="67"/>
      <c r="S495" s="67"/>
      <c r="T495" s="68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T495" s="20" t="s">
        <v>163</v>
      </c>
      <c r="AU495" s="20" t="s">
        <v>182</v>
      </c>
    </row>
    <row r="496" spans="1:65" s="2" customFormat="1" ht="19.5">
      <c r="A496" s="37"/>
      <c r="B496" s="38"/>
      <c r="C496" s="39"/>
      <c r="D496" s="194" t="s">
        <v>177</v>
      </c>
      <c r="E496" s="39"/>
      <c r="F496" s="222" t="s">
        <v>2156</v>
      </c>
      <c r="G496" s="39"/>
      <c r="H496" s="39"/>
      <c r="I496" s="196"/>
      <c r="J496" s="39"/>
      <c r="K496" s="39"/>
      <c r="L496" s="42"/>
      <c r="M496" s="197"/>
      <c r="N496" s="198"/>
      <c r="O496" s="67"/>
      <c r="P496" s="67"/>
      <c r="Q496" s="67"/>
      <c r="R496" s="67"/>
      <c r="S496" s="67"/>
      <c r="T496" s="68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T496" s="20" t="s">
        <v>177</v>
      </c>
      <c r="AU496" s="20" t="s">
        <v>182</v>
      </c>
    </row>
    <row r="497" spans="1:65" s="2" customFormat="1" ht="16.5" customHeight="1">
      <c r="A497" s="37"/>
      <c r="B497" s="38"/>
      <c r="C497" s="248" t="s">
        <v>2157</v>
      </c>
      <c r="D497" s="248" t="s">
        <v>491</v>
      </c>
      <c r="E497" s="249" t="s">
        <v>2158</v>
      </c>
      <c r="F497" s="250" t="s">
        <v>2159</v>
      </c>
      <c r="G497" s="251" t="s">
        <v>240</v>
      </c>
      <c r="H497" s="252">
        <v>1</v>
      </c>
      <c r="I497" s="253"/>
      <c r="J497" s="254">
        <f>ROUND(I497*H497,2)</f>
        <v>0</v>
      </c>
      <c r="K497" s="250" t="s">
        <v>534</v>
      </c>
      <c r="L497" s="255"/>
      <c r="M497" s="256" t="s">
        <v>19</v>
      </c>
      <c r="N497" s="257" t="s">
        <v>47</v>
      </c>
      <c r="O497" s="67"/>
      <c r="P497" s="190">
        <f>O497*H497</f>
        <v>0</v>
      </c>
      <c r="Q497" s="190">
        <v>0</v>
      </c>
      <c r="R497" s="190">
        <f>Q497*H497</f>
        <v>0</v>
      </c>
      <c r="S497" s="190">
        <v>0</v>
      </c>
      <c r="T497" s="191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192" t="s">
        <v>237</v>
      </c>
      <c r="AT497" s="192" t="s">
        <v>491</v>
      </c>
      <c r="AU497" s="192" t="s">
        <v>182</v>
      </c>
      <c r="AY497" s="20" t="s">
        <v>154</v>
      </c>
      <c r="BE497" s="193">
        <f>IF(N497="základní",J497,0)</f>
        <v>0</v>
      </c>
      <c r="BF497" s="193">
        <f>IF(N497="snížená",J497,0)</f>
        <v>0</v>
      </c>
      <c r="BG497" s="193">
        <f>IF(N497="zákl. přenesená",J497,0)</f>
        <v>0</v>
      </c>
      <c r="BH497" s="193">
        <f>IF(N497="sníž. přenesená",J497,0)</f>
        <v>0</v>
      </c>
      <c r="BI497" s="193">
        <f>IF(N497="nulová",J497,0)</f>
        <v>0</v>
      </c>
      <c r="BJ497" s="20" t="s">
        <v>84</v>
      </c>
      <c r="BK497" s="193">
        <f>ROUND(I497*H497,2)</f>
        <v>0</v>
      </c>
      <c r="BL497" s="20" t="s">
        <v>161</v>
      </c>
      <c r="BM497" s="192" t="s">
        <v>2160</v>
      </c>
    </row>
    <row r="498" spans="1:65" s="2" customFormat="1" ht="11.25">
      <c r="A498" s="37"/>
      <c r="B498" s="38"/>
      <c r="C498" s="39"/>
      <c r="D498" s="194" t="s">
        <v>163</v>
      </c>
      <c r="E498" s="39"/>
      <c r="F498" s="195" t="s">
        <v>2159</v>
      </c>
      <c r="G498" s="39"/>
      <c r="H498" s="39"/>
      <c r="I498" s="196"/>
      <c r="J498" s="39"/>
      <c r="K498" s="39"/>
      <c r="L498" s="42"/>
      <c r="M498" s="197"/>
      <c r="N498" s="198"/>
      <c r="O498" s="67"/>
      <c r="P498" s="67"/>
      <c r="Q498" s="67"/>
      <c r="R498" s="67"/>
      <c r="S498" s="67"/>
      <c r="T498" s="68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T498" s="20" t="s">
        <v>163</v>
      </c>
      <c r="AU498" s="20" t="s">
        <v>182</v>
      </c>
    </row>
    <row r="499" spans="1:65" s="2" customFormat="1" ht="19.5">
      <c r="A499" s="37"/>
      <c r="B499" s="38"/>
      <c r="C499" s="39"/>
      <c r="D499" s="194" t="s">
        <v>177</v>
      </c>
      <c r="E499" s="39"/>
      <c r="F499" s="222" t="s">
        <v>2161</v>
      </c>
      <c r="G499" s="39"/>
      <c r="H499" s="39"/>
      <c r="I499" s="196"/>
      <c r="J499" s="39"/>
      <c r="K499" s="39"/>
      <c r="L499" s="42"/>
      <c r="M499" s="197"/>
      <c r="N499" s="198"/>
      <c r="O499" s="67"/>
      <c r="P499" s="67"/>
      <c r="Q499" s="67"/>
      <c r="R499" s="67"/>
      <c r="S499" s="67"/>
      <c r="T499" s="68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T499" s="20" t="s">
        <v>177</v>
      </c>
      <c r="AU499" s="20" t="s">
        <v>182</v>
      </c>
    </row>
    <row r="500" spans="1:65" s="12" customFormat="1" ht="20.85" customHeight="1">
      <c r="B500" s="165"/>
      <c r="C500" s="166"/>
      <c r="D500" s="167" t="s">
        <v>75</v>
      </c>
      <c r="E500" s="179" t="s">
        <v>2162</v>
      </c>
      <c r="F500" s="179" t="s">
        <v>2163</v>
      </c>
      <c r="G500" s="166"/>
      <c r="H500" s="166"/>
      <c r="I500" s="169"/>
      <c r="J500" s="180">
        <f>BK500</f>
        <v>0</v>
      </c>
      <c r="K500" s="166"/>
      <c r="L500" s="171"/>
      <c r="M500" s="172"/>
      <c r="N500" s="173"/>
      <c r="O500" s="173"/>
      <c r="P500" s="174">
        <f>SUM(P501:P503)</f>
        <v>0</v>
      </c>
      <c r="Q500" s="173"/>
      <c r="R500" s="174">
        <f>SUM(R501:R503)</f>
        <v>0</v>
      </c>
      <c r="S500" s="173"/>
      <c r="T500" s="175">
        <f>SUM(T501:T503)</f>
        <v>0</v>
      </c>
      <c r="AR500" s="176" t="s">
        <v>84</v>
      </c>
      <c r="AT500" s="177" t="s">
        <v>75</v>
      </c>
      <c r="AU500" s="177" t="s">
        <v>86</v>
      </c>
      <c r="AY500" s="176" t="s">
        <v>154</v>
      </c>
      <c r="BK500" s="178">
        <f>SUM(BK501:BK503)</f>
        <v>0</v>
      </c>
    </row>
    <row r="501" spans="1:65" s="2" customFormat="1" ht="16.5" customHeight="1">
      <c r="A501" s="37"/>
      <c r="B501" s="38"/>
      <c r="C501" s="248" t="s">
        <v>2164</v>
      </c>
      <c r="D501" s="248" t="s">
        <v>491</v>
      </c>
      <c r="E501" s="249" t="s">
        <v>2165</v>
      </c>
      <c r="F501" s="250" t="s">
        <v>2166</v>
      </c>
      <c r="G501" s="251" t="s">
        <v>240</v>
      </c>
      <c r="H501" s="252">
        <v>12</v>
      </c>
      <c r="I501" s="253"/>
      <c r="J501" s="254">
        <f>ROUND(I501*H501,2)</f>
        <v>0</v>
      </c>
      <c r="K501" s="250" t="s">
        <v>534</v>
      </c>
      <c r="L501" s="255"/>
      <c r="M501" s="256" t="s">
        <v>19</v>
      </c>
      <c r="N501" s="257" t="s">
        <v>47</v>
      </c>
      <c r="O501" s="67"/>
      <c r="P501" s="190">
        <f>O501*H501</f>
        <v>0</v>
      </c>
      <c r="Q501" s="190">
        <v>0</v>
      </c>
      <c r="R501" s="190">
        <f>Q501*H501</f>
        <v>0</v>
      </c>
      <c r="S501" s="190">
        <v>0</v>
      </c>
      <c r="T501" s="191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92" t="s">
        <v>237</v>
      </c>
      <c r="AT501" s="192" t="s">
        <v>491</v>
      </c>
      <c r="AU501" s="192" t="s">
        <v>182</v>
      </c>
      <c r="AY501" s="20" t="s">
        <v>154</v>
      </c>
      <c r="BE501" s="193">
        <f>IF(N501="základní",J501,0)</f>
        <v>0</v>
      </c>
      <c r="BF501" s="193">
        <f>IF(N501="snížená",J501,0)</f>
        <v>0</v>
      </c>
      <c r="BG501" s="193">
        <f>IF(N501="zákl. přenesená",J501,0)</f>
        <v>0</v>
      </c>
      <c r="BH501" s="193">
        <f>IF(N501="sníž. přenesená",J501,0)</f>
        <v>0</v>
      </c>
      <c r="BI501" s="193">
        <f>IF(N501="nulová",J501,0)</f>
        <v>0</v>
      </c>
      <c r="BJ501" s="20" t="s">
        <v>84</v>
      </c>
      <c r="BK501" s="193">
        <f>ROUND(I501*H501,2)</f>
        <v>0</v>
      </c>
      <c r="BL501" s="20" t="s">
        <v>161</v>
      </c>
      <c r="BM501" s="192" t="s">
        <v>2167</v>
      </c>
    </row>
    <row r="502" spans="1:65" s="2" customFormat="1" ht="11.25">
      <c r="A502" s="37"/>
      <c r="B502" s="38"/>
      <c r="C502" s="39"/>
      <c r="D502" s="194" t="s">
        <v>163</v>
      </c>
      <c r="E502" s="39"/>
      <c r="F502" s="195" t="s">
        <v>2166</v>
      </c>
      <c r="G502" s="39"/>
      <c r="H502" s="39"/>
      <c r="I502" s="196"/>
      <c r="J502" s="39"/>
      <c r="K502" s="39"/>
      <c r="L502" s="42"/>
      <c r="M502" s="197"/>
      <c r="N502" s="198"/>
      <c r="O502" s="67"/>
      <c r="P502" s="67"/>
      <c r="Q502" s="67"/>
      <c r="R502" s="67"/>
      <c r="S502" s="67"/>
      <c r="T502" s="68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T502" s="20" t="s">
        <v>163</v>
      </c>
      <c r="AU502" s="20" t="s">
        <v>182</v>
      </c>
    </row>
    <row r="503" spans="1:65" s="2" customFormat="1" ht="19.5">
      <c r="A503" s="37"/>
      <c r="B503" s="38"/>
      <c r="C503" s="39"/>
      <c r="D503" s="194" t="s">
        <v>177</v>
      </c>
      <c r="E503" s="39"/>
      <c r="F503" s="222" t="s">
        <v>2168</v>
      </c>
      <c r="G503" s="39"/>
      <c r="H503" s="39"/>
      <c r="I503" s="196"/>
      <c r="J503" s="39"/>
      <c r="K503" s="39"/>
      <c r="L503" s="42"/>
      <c r="M503" s="197"/>
      <c r="N503" s="198"/>
      <c r="O503" s="67"/>
      <c r="P503" s="67"/>
      <c r="Q503" s="67"/>
      <c r="R503" s="67"/>
      <c r="S503" s="67"/>
      <c r="T503" s="68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T503" s="20" t="s">
        <v>177</v>
      </c>
      <c r="AU503" s="20" t="s">
        <v>182</v>
      </c>
    </row>
    <row r="504" spans="1:65" s="12" customFormat="1" ht="20.85" customHeight="1">
      <c r="B504" s="165"/>
      <c r="C504" s="166"/>
      <c r="D504" s="167" t="s">
        <v>75</v>
      </c>
      <c r="E504" s="179" t="s">
        <v>2169</v>
      </c>
      <c r="F504" s="179" t="s">
        <v>2170</v>
      </c>
      <c r="G504" s="166"/>
      <c r="H504" s="166"/>
      <c r="I504" s="169"/>
      <c r="J504" s="180">
        <f>BK504</f>
        <v>0</v>
      </c>
      <c r="K504" s="166"/>
      <c r="L504" s="171"/>
      <c r="M504" s="172"/>
      <c r="N504" s="173"/>
      <c r="O504" s="173"/>
      <c r="P504" s="174">
        <f>SUM(P505:P510)</f>
        <v>0</v>
      </c>
      <c r="Q504" s="173"/>
      <c r="R504" s="174">
        <f>SUM(R505:R510)</f>
        <v>0</v>
      </c>
      <c r="S504" s="173"/>
      <c r="T504" s="175">
        <f>SUM(T505:T510)</f>
        <v>0</v>
      </c>
      <c r="AR504" s="176" t="s">
        <v>84</v>
      </c>
      <c r="AT504" s="177" t="s">
        <v>75</v>
      </c>
      <c r="AU504" s="177" t="s">
        <v>86</v>
      </c>
      <c r="AY504" s="176" t="s">
        <v>154</v>
      </c>
      <c r="BK504" s="178">
        <f>SUM(BK505:BK510)</f>
        <v>0</v>
      </c>
    </row>
    <row r="505" spans="1:65" s="2" customFormat="1" ht="16.5" customHeight="1">
      <c r="A505" s="37"/>
      <c r="B505" s="38"/>
      <c r="C505" s="248" t="s">
        <v>2171</v>
      </c>
      <c r="D505" s="248" t="s">
        <v>491</v>
      </c>
      <c r="E505" s="249" t="s">
        <v>2172</v>
      </c>
      <c r="F505" s="250" t="s">
        <v>2173</v>
      </c>
      <c r="G505" s="251" t="s">
        <v>240</v>
      </c>
      <c r="H505" s="252">
        <v>180</v>
      </c>
      <c r="I505" s="253"/>
      <c r="J505" s="254">
        <f>ROUND(I505*H505,2)</f>
        <v>0</v>
      </c>
      <c r="K505" s="250" t="s">
        <v>534</v>
      </c>
      <c r="L505" s="255"/>
      <c r="M505" s="256" t="s">
        <v>19</v>
      </c>
      <c r="N505" s="257" t="s">
        <v>47</v>
      </c>
      <c r="O505" s="67"/>
      <c r="P505" s="190">
        <f>O505*H505</f>
        <v>0</v>
      </c>
      <c r="Q505" s="190">
        <v>0</v>
      </c>
      <c r="R505" s="190">
        <f>Q505*H505</f>
        <v>0</v>
      </c>
      <c r="S505" s="190">
        <v>0</v>
      </c>
      <c r="T505" s="191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192" t="s">
        <v>237</v>
      </c>
      <c r="AT505" s="192" t="s">
        <v>491</v>
      </c>
      <c r="AU505" s="192" t="s">
        <v>182</v>
      </c>
      <c r="AY505" s="20" t="s">
        <v>154</v>
      </c>
      <c r="BE505" s="193">
        <f>IF(N505="základní",J505,0)</f>
        <v>0</v>
      </c>
      <c r="BF505" s="193">
        <f>IF(N505="snížená",J505,0)</f>
        <v>0</v>
      </c>
      <c r="BG505" s="193">
        <f>IF(N505="zákl. přenesená",J505,0)</f>
        <v>0</v>
      </c>
      <c r="BH505" s="193">
        <f>IF(N505="sníž. přenesená",J505,0)</f>
        <v>0</v>
      </c>
      <c r="BI505" s="193">
        <f>IF(N505="nulová",J505,0)</f>
        <v>0</v>
      </c>
      <c r="BJ505" s="20" t="s">
        <v>84</v>
      </c>
      <c r="BK505" s="193">
        <f>ROUND(I505*H505,2)</f>
        <v>0</v>
      </c>
      <c r="BL505" s="20" t="s">
        <v>161</v>
      </c>
      <c r="BM505" s="192" t="s">
        <v>2174</v>
      </c>
    </row>
    <row r="506" spans="1:65" s="2" customFormat="1" ht="11.25">
      <c r="A506" s="37"/>
      <c r="B506" s="38"/>
      <c r="C506" s="39"/>
      <c r="D506" s="194" t="s">
        <v>163</v>
      </c>
      <c r="E506" s="39"/>
      <c r="F506" s="195" t="s">
        <v>2173</v>
      </c>
      <c r="G506" s="39"/>
      <c r="H506" s="39"/>
      <c r="I506" s="196"/>
      <c r="J506" s="39"/>
      <c r="K506" s="39"/>
      <c r="L506" s="42"/>
      <c r="M506" s="197"/>
      <c r="N506" s="198"/>
      <c r="O506" s="67"/>
      <c r="P506" s="67"/>
      <c r="Q506" s="67"/>
      <c r="R506" s="67"/>
      <c r="S506" s="67"/>
      <c r="T506" s="68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T506" s="20" t="s">
        <v>163</v>
      </c>
      <c r="AU506" s="20" t="s">
        <v>182</v>
      </c>
    </row>
    <row r="507" spans="1:65" s="2" customFormat="1" ht="19.5">
      <c r="A507" s="37"/>
      <c r="B507" s="38"/>
      <c r="C507" s="39"/>
      <c r="D507" s="194" t="s">
        <v>177</v>
      </c>
      <c r="E507" s="39"/>
      <c r="F507" s="222" t="s">
        <v>2175</v>
      </c>
      <c r="G507" s="39"/>
      <c r="H507" s="39"/>
      <c r="I507" s="196"/>
      <c r="J507" s="39"/>
      <c r="K507" s="39"/>
      <c r="L507" s="42"/>
      <c r="M507" s="197"/>
      <c r="N507" s="198"/>
      <c r="O507" s="67"/>
      <c r="P507" s="67"/>
      <c r="Q507" s="67"/>
      <c r="R507" s="67"/>
      <c r="S507" s="67"/>
      <c r="T507" s="68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20" t="s">
        <v>177</v>
      </c>
      <c r="AU507" s="20" t="s">
        <v>182</v>
      </c>
    </row>
    <row r="508" spans="1:65" s="2" customFormat="1" ht="16.5" customHeight="1">
      <c r="A508" s="37"/>
      <c r="B508" s="38"/>
      <c r="C508" s="248" t="s">
        <v>2176</v>
      </c>
      <c r="D508" s="248" t="s">
        <v>491</v>
      </c>
      <c r="E508" s="249" t="s">
        <v>2177</v>
      </c>
      <c r="F508" s="250" t="s">
        <v>2178</v>
      </c>
      <c r="G508" s="251" t="s">
        <v>240</v>
      </c>
      <c r="H508" s="252">
        <v>100</v>
      </c>
      <c r="I508" s="253"/>
      <c r="J508" s="254">
        <f>ROUND(I508*H508,2)</f>
        <v>0</v>
      </c>
      <c r="K508" s="250" t="s">
        <v>534</v>
      </c>
      <c r="L508" s="255"/>
      <c r="M508" s="256" t="s">
        <v>19</v>
      </c>
      <c r="N508" s="257" t="s">
        <v>47</v>
      </c>
      <c r="O508" s="67"/>
      <c r="P508" s="190">
        <f>O508*H508</f>
        <v>0</v>
      </c>
      <c r="Q508" s="190">
        <v>0</v>
      </c>
      <c r="R508" s="190">
        <f>Q508*H508</f>
        <v>0</v>
      </c>
      <c r="S508" s="190">
        <v>0</v>
      </c>
      <c r="T508" s="191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92" t="s">
        <v>237</v>
      </c>
      <c r="AT508" s="192" t="s">
        <v>491</v>
      </c>
      <c r="AU508" s="192" t="s">
        <v>182</v>
      </c>
      <c r="AY508" s="20" t="s">
        <v>154</v>
      </c>
      <c r="BE508" s="193">
        <f>IF(N508="základní",J508,0)</f>
        <v>0</v>
      </c>
      <c r="BF508" s="193">
        <f>IF(N508="snížená",J508,0)</f>
        <v>0</v>
      </c>
      <c r="BG508" s="193">
        <f>IF(N508="zákl. přenesená",J508,0)</f>
        <v>0</v>
      </c>
      <c r="BH508" s="193">
        <f>IF(N508="sníž. přenesená",J508,0)</f>
        <v>0</v>
      </c>
      <c r="BI508" s="193">
        <f>IF(N508="nulová",J508,0)</f>
        <v>0</v>
      </c>
      <c r="BJ508" s="20" t="s">
        <v>84</v>
      </c>
      <c r="BK508" s="193">
        <f>ROUND(I508*H508,2)</f>
        <v>0</v>
      </c>
      <c r="BL508" s="20" t="s">
        <v>161</v>
      </c>
      <c r="BM508" s="192" t="s">
        <v>2179</v>
      </c>
    </row>
    <row r="509" spans="1:65" s="2" customFormat="1" ht="11.25">
      <c r="A509" s="37"/>
      <c r="B509" s="38"/>
      <c r="C509" s="39"/>
      <c r="D509" s="194" t="s">
        <v>163</v>
      </c>
      <c r="E509" s="39"/>
      <c r="F509" s="195" t="s">
        <v>2178</v>
      </c>
      <c r="G509" s="39"/>
      <c r="H509" s="39"/>
      <c r="I509" s="196"/>
      <c r="J509" s="39"/>
      <c r="K509" s="39"/>
      <c r="L509" s="42"/>
      <c r="M509" s="197"/>
      <c r="N509" s="198"/>
      <c r="O509" s="67"/>
      <c r="P509" s="67"/>
      <c r="Q509" s="67"/>
      <c r="R509" s="67"/>
      <c r="S509" s="67"/>
      <c r="T509" s="68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20" t="s">
        <v>163</v>
      </c>
      <c r="AU509" s="20" t="s">
        <v>182</v>
      </c>
    </row>
    <row r="510" spans="1:65" s="2" customFormat="1" ht="19.5">
      <c r="A510" s="37"/>
      <c r="B510" s="38"/>
      <c r="C510" s="39"/>
      <c r="D510" s="194" t="s">
        <v>177</v>
      </c>
      <c r="E510" s="39"/>
      <c r="F510" s="222" t="s">
        <v>2175</v>
      </c>
      <c r="G510" s="39"/>
      <c r="H510" s="39"/>
      <c r="I510" s="196"/>
      <c r="J510" s="39"/>
      <c r="K510" s="39"/>
      <c r="L510" s="42"/>
      <c r="M510" s="197"/>
      <c r="N510" s="198"/>
      <c r="O510" s="67"/>
      <c r="P510" s="67"/>
      <c r="Q510" s="67"/>
      <c r="R510" s="67"/>
      <c r="S510" s="67"/>
      <c r="T510" s="68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20" t="s">
        <v>177</v>
      </c>
      <c r="AU510" s="20" t="s">
        <v>182</v>
      </c>
    </row>
    <row r="511" spans="1:65" s="12" customFormat="1" ht="20.85" customHeight="1">
      <c r="B511" s="165"/>
      <c r="C511" s="166"/>
      <c r="D511" s="167" t="s">
        <v>75</v>
      </c>
      <c r="E511" s="179" t="s">
        <v>2180</v>
      </c>
      <c r="F511" s="179" t="s">
        <v>2181</v>
      </c>
      <c r="G511" s="166"/>
      <c r="H511" s="166"/>
      <c r="I511" s="169"/>
      <c r="J511" s="180">
        <f>BK511</f>
        <v>0</v>
      </c>
      <c r="K511" s="166"/>
      <c r="L511" s="171"/>
      <c r="M511" s="172"/>
      <c r="N511" s="173"/>
      <c r="O511" s="173"/>
      <c r="P511" s="174">
        <f>SUM(P512:P532)</f>
        <v>0</v>
      </c>
      <c r="Q511" s="173"/>
      <c r="R511" s="174">
        <f>SUM(R512:R532)</f>
        <v>0</v>
      </c>
      <c r="S511" s="173"/>
      <c r="T511" s="175">
        <f>SUM(T512:T532)</f>
        <v>0</v>
      </c>
      <c r="AR511" s="176" t="s">
        <v>84</v>
      </c>
      <c r="AT511" s="177" t="s">
        <v>75</v>
      </c>
      <c r="AU511" s="177" t="s">
        <v>86</v>
      </c>
      <c r="AY511" s="176" t="s">
        <v>154</v>
      </c>
      <c r="BK511" s="178">
        <f>SUM(BK512:BK532)</f>
        <v>0</v>
      </c>
    </row>
    <row r="512" spans="1:65" s="2" customFormat="1" ht="16.5" customHeight="1">
      <c r="A512" s="37"/>
      <c r="B512" s="38"/>
      <c r="C512" s="248" t="s">
        <v>2182</v>
      </c>
      <c r="D512" s="248" t="s">
        <v>491</v>
      </c>
      <c r="E512" s="249" t="s">
        <v>2183</v>
      </c>
      <c r="F512" s="250" t="s">
        <v>2184</v>
      </c>
      <c r="G512" s="251" t="s">
        <v>240</v>
      </c>
      <c r="H512" s="252">
        <v>68</v>
      </c>
      <c r="I512" s="253"/>
      <c r="J512" s="254">
        <f>ROUND(I512*H512,2)</f>
        <v>0</v>
      </c>
      <c r="K512" s="250" t="s">
        <v>534</v>
      </c>
      <c r="L512" s="255"/>
      <c r="M512" s="256" t="s">
        <v>19</v>
      </c>
      <c r="N512" s="257" t="s">
        <v>47</v>
      </c>
      <c r="O512" s="67"/>
      <c r="P512" s="190">
        <f>O512*H512</f>
        <v>0</v>
      </c>
      <c r="Q512" s="190">
        <v>0</v>
      </c>
      <c r="R512" s="190">
        <f>Q512*H512</f>
        <v>0</v>
      </c>
      <c r="S512" s="190">
        <v>0</v>
      </c>
      <c r="T512" s="191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92" t="s">
        <v>237</v>
      </c>
      <c r="AT512" s="192" t="s">
        <v>491</v>
      </c>
      <c r="AU512" s="192" t="s">
        <v>182</v>
      </c>
      <c r="AY512" s="20" t="s">
        <v>154</v>
      </c>
      <c r="BE512" s="193">
        <f>IF(N512="základní",J512,0)</f>
        <v>0</v>
      </c>
      <c r="BF512" s="193">
        <f>IF(N512="snížená",J512,0)</f>
        <v>0</v>
      </c>
      <c r="BG512" s="193">
        <f>IF(N512="zákl. přenesená",J512,0)</f>
        <v>0</v>
      </c>
      <c r="BH512" s="193">
        <f>IF(N512="sníž. přenesená",J512,0)</f>
        <v>0</v>
      </c>
      <c r="BI512" s="193">
        <f>IF(N512="nulová",J512,0)</f>
        <v>0</v>
      </c>
      <c r="BJ512" s="20" t="s">
        <v>84</v>
      </c>
      <c r="BK512" s="193">
        <f>ROUND(I512*H512,2)</f>
        <v>0</v>
      </c>
      <c r="BL512" s="20" t="s">
        <v>161</v>
      </c>
      <c r="BM512" s="192" t="s">
        <v>2185</v>
      </c>
    </row>
    <row r="513" spans="1:65" s="2" customFormat="1" ht="11.25">
      <c r="A513" s="37"/>
      <c r="B513" s="38"/>
      <c r="C513" s="39"/>
      <c r="D513" s="194" t="s">
        <v>163</v>
      </c>
      <c r="E513" s="39"/>
      <c r="F513" s="195" t="s">
        <v>2184</v>
      </c>
      <c r="G513" s="39"/>
      <c r="H513" s="39"/>
      <c r="I513" s="196"/>
      <c r="J513" s="39"/>
      <c r="K513" s="39"/>
      <c r="L513" s="42"/>
      <c r="M513" s="197"/>
      <c r="N513" s="198"/>
      <c r="O513" s="67"/>
      <c r="P513" s="67"/>
      <c r="Q513" s="67"/>
      <c r="R513" s="67"/>
      <c r="S513" s="67"/>
      <c r="T513" s="68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20" t="s">
        <v>163</v>
      </c>
      <c r="AU513" s="20" t="s">
        <v>182</v>
      </c>
    </row>
    <row r="514" spans="1:65" s="2" customFormat="1" ht="19.5">
      <c r="A514" s="37"/>
      <c r="B514" s="38"/>
      <c r="C514" s="39"/>
      <c r="D514" s="194" t="s">
        <v>177</v>
      </c>
      <c r="E514" s="39"/>
      <c r="F514" s="222" t="s">
        <v>2175</v>
      </c>
      <c r="G514" s="39"/>
      <c r="H514" s="39"/>
      <c r="I514" s="196"/>
      <c r="J514" s="39"/>
      <c r="K514" s="39"/>
      <c r="L514" s="42"/>
      <c r="M514" s="197"/>
      <c r="N514" s="198"/>
      <c r="O514" s="67"/>
      <c r="P514" s="67"/>
      <c r="Q514" s="67"/>
      <c r="R514" s="67"/>
      <c r="S514" s="67"/>
      <c r="T514" s="68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T514" s="20" t="s">
        <v>177</v>
      </c>
      <c r="AU514" s="20" t="s">
        <v>182</v>
      </c>
    </row>
    <row r="515" spans="1:65" s="2" customFormat="1" ht="16.5" customHeight="1">
      <c r="A515" s="37"/>
      <c r="B515" s="38"/>
      <c r="C515" s="248" t="s">
        <v>2186</v>
      </c>
      <c r="D515" s="248" t="s">
        <v>491</v>
      </c>
      <c r="E515" s="249" t="s">
        <v>2187</v>
      </c>
      <c r="F515" s="250" t="s">
        <v>2188</v>
      </c>
      <c r="G515" s="251" t="s">
        <v>240</v>
      </c>
      <c r="H515" s="252">
        <v>48</v>
      </c>
      <c r="I515" s="253"/>
      <c r="J515" s="254">
        <f>ROUND(I515*H515,2)</f>
        <v>0</v>
      </c>
      <c r="K515" s="250" t="s">
        <v>534</v>
      </c>
      <c r="L515" s="255"/>
      <c r="M515" s="256" t="s">
        <v>19</v>
      </c>
      <c r="N515" s="257" t="s">
        <v>47</v>
      </c>
      <c r="O515" s="67"/>
      <c r="P515" s="190">
        <f>O515*H515</f>
        <v>0</v>
      </c>
      <c r="Q515" s="190">
        <v>0</v>
      </c>
      <c r="R515" s="190">
        <f>Q515*H515</f>
        <v>0</v>
      </c>
      <c r="S515" s="190">
        <v>0</v>
      </c>
      <c r="T515" s="191">
        <f>S515*H515</f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R515" s="192" t="s">
        <v>237</v>
      </c>
      <c r="AT515" s="192" t="s">
        <v>491</v>
      </c>
      <c r="AU515" s="192" t="s">
        <v>182</v>
      </c>
      <c r="AY515" s="20" t="s">
        <v>154</v>
      </c>
      <c r="BE515" s="193">
        <f>IF(N515="základní",J515,0)</f>
        <v>0</v>
      </c>
      <c r="BF515" s="193">
        <f>IF(N515="snížená",J515,0)</f>
        <v>0</v>
      </c>
      <c r="BG515" s="193">
        <f>IF(N515="zákl. přenesená",J515,0)</f>
        <v>0</v>
      </c>
      <c r="BH515" s="193">
        <f>IF(N515="sníž. přenesená",J515,0)</f>
        <v>0</v>
      </c>
      <c r="BI515" s="193">
        <f>IF(N515="nulová",J515,0)</f>
        <v>0</v>
      </c>
      <c r="BJ515" s="20" t="s">
        <v>84</v>
      </c>
      <c r="BK515" s="193">
        <f>ROUND(I515*H515,2)</f>
        <v>0</v>
      </c>
      <c r="BL515" s="20" t="s">
        <v>161</v>
      </c>
      <c r="BM515" s="192" t="s">
        <v>2189</v>
      </c>
    </row>
    <row r="516" spans="1:65" s="2" customFormat="1" ht="11.25">
      <c r="A516" s="37"/>
      <c r="B516" s="38"/>
      <c r="C516" s="39"/>
      <c r="D516" s="194" t="s">
        <v>163</v>
      </c>
      <c r="E516" s="39"/>
      <c r="F516" s="195" t="s">
        <v>2188</v>
      </c>
      <c r="G516" s="39"/>
      <c r="H516" s="39"/>
      <c r="I516" s="196"/>
      <c r="J516" s="39"/>
      <c r="K516" s="39"/>
      <c r="L516" s="42"/>
      <c r="M516" s="197"/>
      <c r="N516" s="198"/>
      <c r="O516" s="67"/>
      <c r="P516" s="67"/>
      <c r="Q516" s="67"/>
      <c r="R516" s="67"/>
      <c r="S516" s="67"/>
      <c r="T516" s="68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T516" s="20" t="s">
        <v>163</v>
      </c>
      <c r="AU516" s="20" t="s">
        <v>182</v>
      </c>
    </row>
    <row r="517" spans="1:65" s="2" customFormat="1" ht="19.5">
      <c r="A517" s="37"/>
      <c r="B517" s="38"/>
      <c r="C517" s="39"/>
      <c r="D517" s="194" t="s">
        <v>177</v>
      </c>
      <c r="E517" s="39"/>
      <c r="F517" s="222" t="s">
        <v>2175</v>
      </c>
      <c r="G517" s="39"/>
      <c r="H517" s="39"/>
      <c r="I517" s="196"/>
      <c r="J517" s="39"/>
      <c r="K517" s="39"/>
      <c r="L517" s="42"/>
      <c r="M517" s="197"/>
      <c r="N517" s="198"/>
      <c r="O517" s="67"/>
      <c r="P517" s="67"/>
      <c r="Q517" s="67"/>
      <c r="R517" s="67"/>
      <c r="S517" s="67"/>
      <c r="T517" s="68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T517" s="20" t="s">
        <v>177</v>
      </c>
      <c r="AU517" s="20" t="s">
        <v>182</v>
      </c>
    </row>
    <row r="518" spans="1:65" s="2" customFormat="1" ht="16.5" customHeight="1">
      <c r="A518" s="37"/>
      <c r="B518" s="38"/>
      <c r="C518" s="248" t="s">
        <v>2190</v>
      </c>
      <c r="D518" s="248" t="s">
        <v>491</v>
      </c>
      <c r="E518" s="249" t="s">
        <v>2191</v>
      </c>
      <c r="F518" s="250" t="s">
        <v>2192</v>
      </c>
      <c r="G518" s="251" t="s">
        <v>240</v>
      </c>
      <c r="H518" s="252">
        <v>68</v>
      </c>
      <c r="I518" s="253"/>
      <c r="J518" s="254">
        <f>ROUND(I518*H518,2)</f>
        <v>0</v>
      </c>
      <c r="K518" s="250" t="s">
        <v>534</v>
      </c>
      <c r="L518" s="255"/>
      <c r="M518" s="256" t="s">
        <v>19</v>
      </c>
      <c r="N518" s="257" t="s">
        <v>47</v>
      </c>
      <c r="O518" s="67"/>
      <c r="P518" s="190">
        <f>O518*H518</f>
        <v>0</v>
      </c>
      <c r="Q518" s="190">
        <v>0</v>
      </c>
      <c r="R518" s="190">
        <f>Q518*H518</f>
        <v>0</v>
      </c>
      <c r="S518" s="190">
        <v>0</v>
      </c>
      <c r="T518" s="191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192" t="s">
        <v>237</v>
      </c>
      <c r="AT518" s="192" t="s">
        <v>491</v>
      </c>
      <c r="AU518" s="192" t="s">
        <v>182</v>
      </c>
      <c r="AY518" s="20" t="s">
        <v>154</v>
      </c>
      <c r="BE518" s="193">
        <f>IF(N518="základní",J518,0)</f>
        <v>0</v>
      </c>
      <c r="BF518" s="193">
        <f>IF(N518="snížená",J518,0)</f>
        <v>0</v>
      </c>
      <c r="BG518" s="193">
        <f>IF(N518="zákl. přenesená",J518,0)</f>
        <v>0</v>
      </c>
      <c r="BH518" s="193">
        <f>IF(N518="sníž. přenesená",J518,0)</f>
        <v>0</v>
      </c>
      <c r="BI518" s="193">
        <f>IF(N518="nulová",J518,0)</f>
        <v>0</v>
      </c>
      <c r="BJ518" s="20" t="s">
        <v>84</v>
      </c>
      <c r="BK518" s="193">
        <f>ROUND(I518*H518,2)</f>
        <v>0</v>
      </c>
      <c r="BL518" s="20" t="s">
        <v>161</v>
      </c>
      <c r="BM518" s="192" t="s">
        <v>2193</v>
      </c>
    </row>
    <row r="519" spans="1:65" s="2" customFormat="1" ht="11.25">
      <c r="A519" s="37"/>
      <c r="B519" s="38"/>
      <c r="C519" s="39"/>
      <c r="D519" s="194" t="s">
        <v>163</v>
      </c>
      <c r="E519" s="39"/>
      <c r="F519" s="195" t="s">
        <v>2192</v>
      </c>
      <c r="G519" s="39"/>
      <c r="H519" s="39"/>
      <c r="I519" s="196"/>
      <c r="J519" s="39"/>
      <c r="K519" s="39"/>
      <c r="L519" s="42"/>
      <c r="M519" s="197"/>
      <c r="N519" s="198"/>
      <c r="O519" s="67"/>
      <c r="P519" s="67"/>
      <c r="Q519" s="67"/>
      <c r="R519" s="67"/>
      <c r="S519" s="67"/>
      <c r="T519" s="68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T519" s="20" t="s">
        <v>163</v>
      </c>
      <c r="AU519" s="20" t="s">
        <v>182</v>
      </c>
    </row>
    <row r="520" spans="1:65" s="2" customFormat="1" ht="19.5">
      <c r="A520" s="37"/>
      <c r="B520" s="38"/>
      <c r="C520" s="39"/>
      <c r="D520" s="194" t="s">
        <v>177</v>
      </c>
      <c r="E520" s="39"/>
      <c r="F520" s="222" t="s">
        <v>2175</v>
      </c>
      <c r="G520" s="39"/>
      <c r="H520" s="39"/>
      <c r="I520" s="196"/>
      <c r="J520" s="39"/>
      <c r="K520" s="39"/>
      <c r="L520" s="42"/>
      <c r="M520" s="197"/>
      <c r="N520" s="198"/>
      <c r="O520" s="67"/>
      <c r="P520" s="67"/>
      <c r="Q520" s="67"/>
      <c r="R520" s="67"/>
      <c r="S520" s="67"/>
      <c r="T520" s="68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T520" s="20" t="s">
        <v>177</v>
      </c>
      <c r="AU520" s="20" t="s">
        <v>182</v>
      </c>
    </row>
    <row r="521" spans="1:65" s="2" customFormat="1" ht="16.5" customHeight="1">
      <c r="A521" s="37"/>
      <c r="B521" s="38"/>
      <c r="C521" s="248" t="s">
        <v>2194</v>
      </c>
      <c r="D521" s="248" t="s">
        <v>491</v>
      </c>
      <c r="E521" s="249" t="s">
        <v>2195</v>
      </c>
      <c r="F521" s="250" t="s">
        <v>2196</v>
      </c>
      <c r="G521" s="251" t="s">
        <v>240</v>
      </c>
      <c r="H521" s="252">
        <v>60</v>
      </c>
      <c r="I521" s="253"/>
      <c r="J521" s="254">
        <f>ROUND(I521*H521,2)</f>
        <v>0</v>
      </c>
      <c r="K521" s="250" t="s">
        <v>534</v>
      </c>
      <c r="L521" s="255"/>
      <c r="M521" s="256" t="s">
        <v>19</v>
      </c>
      <c r="N521" s="257" t="s">
        <v>47</v>
      </c>
      <c r="O521" s="67"/>
      <c r="P521" s="190">
        <f>O521*H521</f>
        <v>0</v>
      </c>
      <c r="Q521" s="190">
        <v>0</v>
      </c>
      <c r="R521" s="190">
        <f>Q521*H521</f>
        <v>0</v>
      </c>
      <c r="S521" s="190">
        <v>0</v>
      </c>
      <c r="T521" s="191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192" t="s">
        <v>237</v>
      </c>
      <c r="AT521" s="192" t="s">
        <v>491</v>
      </c>
      <c r="AU521" s="192" t="s">
        <v>182</v>
      </c>
      <c r="AY521" s="20" t="s">
        <v>154</v>
      </c>
      <c r="BE521" s="193">
        <f>IF(N521="základní",J521,0)</f>
        <v>0</v>
      </c>
      <c r="BF521" s="193">
        <f>IF(N521="snížená",J521,0)</f>
        <v>0</v>
      </c>
      <c r="BG521" s="193">
        <f>IF(N521="zákl. přenesená",J521,0)</f>
        <v>0</v>
      </c>
      <c r="BH521" s="193">
        <f>IF(N521="sníž. přenesená",J521,0)</f>
        <v>0</v>
      </c>
      <c r="BI521" s="193">
        <f>IF(N521="nulová",J521,0)</f>
        <v>0</v>
      </c>
      <c r="BJ521" s="20" t="s">
        <v>84</v>
      </c>
      <c r="BK521" s="193">
        <f>ROUND(I521*H521,2)</f>
        <v>0</v>
      </c>
      <c r="BL521" s="20" t="s">
        <v>161</v>
      </c>
      <c r="BM521" s="192" t="s">
        <v>2197</v>
      </c>
    </row>
    <row r="522" spans="1:65" s="2" customFormat="1" ht="11.25">
      <c r="A522" s="37"/>
      <c r="B522" s="38"/>
      <c r="C522" s="39"/>
      <c r="D522" s="194" t="s">
        <v>163</v>
      </c>
      <c r="E522" s="39"/>
      <c r="F522" s="195" t="s">
        <v>2196</v>
      </c>
      <c r="G522" s="39"/>
      <c r="H522" s="39"/>
      <c r="I522" s="196"/>
      <c r="J522" s="39"/>
      <c r="K522" s="39"/>
      <c r="L522" s="42"/>
      <c r="M522" s="197"/>
      <c r="N522" s="198"/>
      <c r="O522" s="67"/>
      <c r="P522" s="67"/>
      <c r="Q522" s="67"/>
      <c r="R522" s="67"/>
      <c r="S522" s="67"/>
      <c r="T522" s="68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T522" s="20" t="s">
        <v>163</v>
      </c>
      <c r="AU522" s="20" t="s">
        <v>182</v>
      </c>
    </row>
    <row r="523" spans="1:65" s="2" customFormat="1" ht="19.5">
      <c r="A523" s="37"/>
      <c r="B523" s="38"/>
      <c r="C523" s="39"/>
      <c r="D523" s="194" t="s">
        <v>177</v>
      </c>
      <c r="E523" s="39"/>
      <c r="F523" s="222" t="s">
        <v>2175</v>
      </c>
      <c r="G523" s="39"/>
      <c r="H523" s="39"/>
      <c r="I523" s="196"/>
      <c r="J523" s="39"/>
      <c r="K523" s="39"/>
      <c r="L523" s="42"/>
      <c r="M523" s="197"/>
      <c r="N523" s="198"/>
      <c r="O523" s="67"/>
      <c r="P523" s="67"/>
      <c r="Q523" s="67"/>
      <c r="R523" s="67"/>
      <c r="S523" s="67"/>
      <c r="T523" s="68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T523" s="20" t="s">
        <v>177</v>
      </c>
      <c r="AU523" s="20" t="s">
        <v>182</v>
      </c>
    </row>
    <row r="524" spans="1:65" s="2" customFormat="1" ht="16.5" customHeight="1">
      <c r="A524" s="37"/>
      <c r="B524" s="38"/>
      <c r="C524" s="248" t="s">
        <v>2198</v>
      </c>
      <c r="D524" s="248" t="s">
        <v>491</v>
      </c>
      <c r="E524" s="249" t="s">
        <v>2199</v>
      </c>
      <c r="F524" s="250" t="s">
        <v>2200</v>
      </c>
      <c r="G524" s="251" t="s">
        <v>240</v>
      </c>
      <c r="H524" s="252">
        <v>30</v>
      </c>
      <c r="I524" s="253"/>
      <c r="J524" s="254">
        <f>ROUND(I524*H524,2)</f>
        <v>0</v>
      </c>
      <c r="K524" s="250" t="s">
        <v>534</v>
      </c>
      <c r="L524" s="255"/>
      <c r="M524" s="256" t="s">
        <v>19</v>
      </c>
      <c r="N524" s="257" t="s">
        <v>47</v>
      </c>
      <c r="O524" s="67"/>
      <c r="P524" s="190">
        <f>O524*H524</f>
        <v>0</v>
      </c>
      <c r="Q524" s="190">
        <v>0</v>
      </c>
      <c r="R524" s="190">
        <f>Q524*H524</f>
        <v>0</v>
      </c>
      <c r="S524" s="190">
        <v>0</v>
      </c>
      <c r="T524" s="191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192" t="s">
        <v>237</v>
      </c>
      <c r="AT524" s="192" t="s">
        <v>491</v>
      </c>
      <c r="AU524" s="192" t="s">
        <v>182</v>
      </c>
      <c r="AY524" s="20" t="s">
        <v>154</v>
      </c>
      <c r="BE524" s="193">
        <f>IF(N524="základní",J524,0)</f>
        <v>0</v>
      </c>
      <c r="BF524" s="193">
        <f>IF(N524="snížená",J524,0)</f>
        <v>0</v>
      </c>
      <c r="BG524" s="193">
        <f>IF(N524="zákl. přenesená",J524,0)</f>
        <v>0</v>
      </c>
      <c r="BH524" s="193">
        <f>IF(N524="sníž. přenesená",J524,0)</f>
        <v>0</v>
      </c>
      <c r="BI524" s="193">
        <f>IF(N524="nulová",J524,0)</f>
        <v>0</v>
      </c>
      <c r="BJ524" s="20" t="s">
        <v>84</v>
      </c>
      <c r="BK524" s="193">
        <f>ROUND(I524*H524,2)</f>
        <v>0</v>
      </c>
      <c r="BL524" s="20" t="s">
        <v>161</v>
      </c>
      <c r="BM524" s="192" t="s">
        <v>2201</v>
      </c>
    </row>
    <row r="525" spans="1:65" s="2" customFormat="1" ht="11.25">
      <c r="A525" s="37"/>
      <c r="B525" s="38"/>
      <c r="C525" s="39"/>
      <c r="D525" s="194" t="s">
        <v>163</v>
      </c>
      <c r="E525" s="39"/>
      <c r="F525" s="195" t="s">
        <v>2200</v>
      </c>
      <c r="G525" s="39"/>
      <c r="H525" s="39"/>
      <c r="I525" s="196"/>
      <c r="J525" s="39"/>
      <c r="K525" s="39"/>
      <c r="L525" s="42"/>
      <c r="M525" s="197"/>
      <c r="N525" s="198"/>
      <c r="O525" s="67"/>
      <c r="P525" s="67"/>
      <c r="Q525" s="67"/>
      <c r="R525" s="67"/>
      <c r="S525" s="67"/>
      <c r="T525" s="68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T525" s="20" t="s">
        <v>163</v>
      </c>
      <c r="AU525" s="20" t="s">
        <v>182</v>
      </c>
    </row>
    <row r="526" spans="1:65" s="2" customFormat="1" ht="19.5">
      <c r="A526" s="37"/>
      <c r="B526" s="38"/>
      <c r="C526" s="39"/>
      <c r="D526" s="194" t="s">
        <v>177</v>
      </c>
      <c r="E526" s="39"/>
      <c r="F526" s="222" t="s">
        <v>2175</v>
      </c>
      <c r="G526" s="39"/>
      <c r="H526" s="39"/>
      <c r="I526" s="196"/>
      <c r="J526" s="39"/>
      <c r="K526" s="39"/>
      <c r="L526" s="42"/>
      <c r="M526" s="197"/>
      <c r="N526" s="198"/>
      <c r="O526" s="67"/>
      <c r="P526" s="67"/>
      <c r="Q526" s="67"/>
      <c r="R526" s="67"/>
      <c r="S526" s="67"/>
      <c r="T526" s="68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T526" s="20" t="s">
        <v>177</v>
      </c>
      <c r="AU526" s="20" t="s">
        <v>182</v>
      </c>
    </row>
    <row r="527" spans="1:65" s="2" customFormat="1" ht="16.5" customHeight="1">
      <c r="A527" s="37"/>
      <c r="B527" s="38"/>
      <c r="C527" s="248" t="s">
        <v>2202</v>
      </c>
      <c r="D527" s="248" t="s">
        <v>491</v>
      </c>
      <c r="E527" s="249" t="s">
        <v>2203</v>
      </c>
      <c r="F527" s="250" t="s">
        <v>2204</v>
      </c>
      <c r="G527" s="251" t="s">
        <v>240</v>
      </c>
      <c r="H527" s="252">
        <v>57</v>
      </c>
      <c r="I527" s="253"/>
      <c r="J527" s="254">
        <f>ROUND(I527*H527,2)</f>
        <v>0</v>
      </c>
      <c r="K527" s="250" t="s">
        <v>534</v>
      </c>
      <c r="L527" s="255"/>
      <c r="M527" s="256" t="s">
        <v>19</v>
      </c>
      <c r="N527" s="257" t="s">
        <v>47</v>
      </c>
      <c r="O527" s="67"/>
      <c r="P527" s="190">
        <f>O527*H527</f>
        <v>0</v>
      </c>
      <c r="Q527" s="190">
        <v>0</v>
      </c>
      <c r="R527" s="190">
        <f>Q527*H527</f>
        <v>0</v>
      </c>
      <c r="S527" s="190">
        <v>0</v>
      </c>
      <c r="T527" s="191">
        <f>S527*H527</f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192" t="s">
        <v>237</v>
      </c>
      <c r="AT527" s="192" t="s">
        <v>491</v>
      </c>
      <c r="AU527" s="192" t="s">
        <v>182</v>
      </c>
      <c r="AY527" s="20" t="s">
        <v>154</v>
      </c>
      <c r="BE527" s="193">
        <f>IF(N527="základní",J527,0)</f>
        <v>0</v>
      </c>
      <c r="BF527" s="193">
        <f>IF(N527="snížená",J527,0)</f>
        <v>0</v>
      </c>
      <c r="BG527" s="193">
        <f>IF(N527="zákl. přenesená",J527,0)</f>
        <v>0</v>
      </c>
      <c r="BH527" s="193">
        <f>IF(N527="sníž. přenesená",J527,0)</f>
        <v>0</v>
      </c>
      <c r="BI527" s="193">
        <f>IF(N527="nulová",J527,0)</f>
        <v>0</v>
      </c>
      <c r="BJ527" s="20" t="s">
        <v>84</v>
      </c>
      <c r="BK527" s="193">
        <f>ROUND(I527*H527,2)</f>
        <v>0</v>
      </c>
      <c r="BL527" s="20" t="s">
        <v>161</v>
      </c>
      <c r="BM527" s="192" t="s">
        <v>2205</v>
      </c>
    </row>
    <row r="528" spans="1:65" s="2" customFormat="1" ht="11.25">
      <c r="A528" s="37"/>
      <c r="B528" s="38"/>
      <c r="C528" s="39"/>
      <c r="D528" s="194" t="s">
        <v>163</v>
      </c>
      <c r="E528" s="39"/>
      <c r="F528" s="195" t="s">
        <v>2204</v>
      </c>
      <c r="G528" s="39"/>
      <c r="H528" s="39"/>
      <c r="I528" s="196"/>
      <c r="J528" s="39"/>
      <c r="K528" s="39"/>
      <c r="L528" s="42"/>
      <c r="M528" s="197"/>
      <c r="N528" s="198"/>
      <c r="O528" s="67"/>
      <c r="P528" s="67"/>
      <c r="Q528" s="67"/>
      <c r="R528" s="67"/>
      <c r="S528" s="67"/>
      <c r="T528" s="68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20" t="s">
        <v>163</v>
      </c>
      <c r="AU528" s="20" t="s">
        <v>182</v>
      </c>
    </row>
    <row r="529" spans="1:65" s="2" customFormat="1" ht="19.5">
      <c r="A529" s="37"/>
      <c r="B529" s="38"/>
      <c r="C529" s="39"/>
      <c r="D529" s="194" t="s">
        <v>177</v>
      </c>
      <c r="E529" s="39"/>
      <c r="F529" s="222" t="s">
        <v>2175</v>
      </c>
      <c r="G529" s="39"/>
      <c r="H529" s="39"/>
      <c r="I529" s="196"/>
      <c r="J529" s="39"/>
      <c r="K529" s="39"/>
      <c r="L529" s="42"/>
      <c r="M529" s="197"/>
      <c r="N529" s="198"/>
      <c r="O529" s="67"/>
      <c r="P529" s="67"/>
      <c r="Q529" s="67"/>
      <c r="R529" s="67"/>
      <c r="S529" s="67"/>
      <c r="T529" s="68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T529" s="20" t="s">
        <v>177</v>
      </c>
      <c r="AU529" s="20" t="s">
        <v>182</v>
      </c>
    </row>
    <row r="530" spans="1:65" s="2" customFormat="1" ht="16.5" customHeight="1">
      <c r="A530" s="37"/>
      <c r="B530" s="38"/>
      <c r="C530" s="248" t="s">
        <v>2206</v>
      </c>
      <c r="D530" s="248" t="s">
        <v>491</v>
      </c>
      <c r="E530" s="249" t="s">
        <v>2207</v>
      </c>
      <c r="F530" s="250" t="s">
        <v>2208</v>
      </c>
      <c r="G530" s="251" t="s">
        <v>240</v>
      </c>
      <c r="H530" s="252">
        <v>77</v>
      </c>
      <c r="I530" s="253"/>
      <c r="J530" s="254">
        <f>ROUND(I530*H530,2)</f>
        <v>0</v>
      </c>
      <c r="K530" s="250" t="s">
        <v>534</v>
      </c>
      <c r="L530" s="255"/>
      <c r="M530" s="256" t="s">
        <v>19</v>
      </c>
      <c r="N530" s="257" t="s">
        <v>47</v>
      </c>
      <c r="O530" s="67"/>
      <c r="P530" s="190">
        <f>O530*H530</f>
        <v>0</v>
      </c>
      <c r="Q530" s="190">
        <v>0</v>
      </c>
      <c r="R530" s="190">
        <f>Q530*H530</f>
        <v>0</v>
      </c>
      <c r="S530" s="190">
        <v>0</v>
      </c>
      <c r="T530" s="191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92" t="s">
        <v>237</v>
      </c>
      <c r="AT530" s="192" t="s">
        <v>491</v>
      </c>
      <c r="AU530" s="192" t="s">
        <v>182</v>
      </c>
      <c r="AY530" s="20" t="s">
        <v>154</v>
      </c>
      <c r="BE530" s="193">
        <f>IF(N530="základní",J530,0)</f>
        <v>0</v>
      </c>
      <c r="BF530" s="193">
        <f>IF(N530="snížená",J530,0)</f>
        <v>0</v>
      </c>
      <c r="BG530" s="193">
        <f>IF(N530="zákl. přenesená",J530,0)</f>
        <v>0</v>
      </c>
      <c r="BH530" s="193">
        <f>IF(N530="sníž. přenesená",J530,0)</f>
        <v>0</v>
      </c>
      <c r="BI530" s="193">
        <f>IF(N530="nulová",J530,0)</f>
        <v>0</v>
      </c>
      <c r="BJ530" s="20" t="s">
        <v>84</v>
      </c>
      <c r="BK530" s="193">
        <f>ROUND(I530*H530,2)</f>
        <v>0</v>
      </c>
      <c r="BL530" s="20" t="s">
        <v>161</v>
      </c>
      <c r="BM530" s="192" t="s">
        <v>2209</v>
      </c>
    </row>
    <row r="531" spans="1:65" s="2" customFormat="1" ht="11.25">
      <c r="A531" s="37"/>
      <c r="B531" s="38"/>
      <c r="C531" s="39"/>
      <c r="D531" s="194" t="s">
        <v>163</v>
      </c>
      <c r="E531" s="39"/>
      <c r="F531" s="195" t="s">
        <v>2208</v>
      </c>
      <c r="G531" s="39"/>
      <c r="H531" s="39"/>
      <c r="I531" s="196"/>
      <c r="J531" s="39"/>
      <c r="K531" s="39"/>
      <c r="L531" s="42"/>
      <c r="M531" s="197"/>
      <c r="N531" s="198"/>
      <c r="O531" s="67"/>
      <c r="P531" s="67"/>
      <c r="Q531" s="67"/>
      <c r="R531" s="67"/>
      <c r="S531" s="67"/>
      <c r="T531" s="68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T531" s="20" t="s">
        <v>163</v>
      </c>
      <c r="AU531" s="20" t="s">
        <v>182</v>
      </c>
    </row>
    <row r="532" spans="1:65" s="2" customFormat="1" ht="19.5">
      <c r="A532" s="37"/>
      <c r="B532" s="38"/>
      <c r="C532" s="39"/>
      <c r="D532" s="194" t="s">
        <v>177</v>
      </c>
      <c r="E532" s="39"/>
      <c r="F532" s="222" t="s">
        <v>2175</v>
      </c>
      <c r="G532" s="39"/>
      <c r="H532" s="39"/>
      <c r="I532" s="196"/>
      <c r="J532" s="39"/>
      <c r="K532" s="39"/>
      <c r="L532" s="42"/>
      <c r="M532" s="197"/>
      <c r="N532" s="198"/>
      <c r="O532" s="67"/>
      <c r="P532" s="67"/>
      <c r="Q532" s="67"/>
      <c r="R532" s="67"/>
      <c r="S532" s="67"/>
      <c r="T532" s="68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T532" s="20" t="s">
        <v>177</v>
      </c>
      <c r="AU532" s="20" t="s">
        <v>182</v>
      </c>
    </row>
    <row r="533" spans="1:65" s="12" customFormat="1" ht="20.85" customHeight="1">
      <c r="B533" s="165"/>
      <c r="C533" s="166"/>
      <c r="D533" s="167" t="s">
        <v>75</v>
      </c>
      <c r="E533" s="179" t="s">
        <v>2210</v>
      </c>
      <c r="F533" s="179" t="s">
        <v>2211</v>
      </c>
      <c r="G533" s="166"/>
      <c r="H533" s="166"/>
      <c r="I533" s="169"/>
      <c r="J533" s="180">
        <f>BK533</f>
        <v>0</v>
      </c>
      <c r="K533" s="166"/>
      <c r="L533" s="171"/>
      <c r="M533" s="172"/>
      <c r="N533" s="173"/>
      <c r="O533" s="173"/>
      <c r="P533" s="174">
        <f>SUM(P534:P548)</f>
        <v>0</v>
      </c>
      <c r="Q533" s="173"/>
      <c r="R533" s="174">
        <f>SUM(R534:R548)</f>
        <v>0</v>
      </c>
      <c r="S533" s="173"/>
      <c r="T533" s="175">
        <f>SUM(T534:T548)</f>
        <v>0</v>
      </c>
      <c r="AR533" s="176" t="s">
        <v>84</v>
      </c>
      <c r="AT533" s="177" t="s">
        <v>75</v>
      </c>
      <c r="AU533" s="177" t="s">
        <v>86</v>
      </c>
      <c r="AY533" s="176" t="s">
        <v>154</v>
      </c>
      <c r="BK533" s="178">
        <f>SUM(BK534:BK548)</f>
        <v>0</v>
      </c>
    </row>
    <row r="534" spans="1:65" s="2" customFormat="1" ht="16.5" customHeight="1">
      <c r="A534" s="37"/>
      <c r="B534" s="38"/>
      <c r="C534" s="248" t="s">
        <v>2212</v>
      </c>
      <c r="D534" s="248" t="s">
        <v>491</v>
      </c>
      <c r="E534" s="249" t="s">
        <v>2213</v>
      </c>
      <c r="F534" s="250" t="s">
        <v>2214</v>
      </c>
      <c r="G534" s="251" t="s">
        <v>240</v>
      </c>
      <c r="H534" s="252">
        <v>245</v>
      </c>
      <c r="I534" s="253"/>
      <c r="J534" s="254">
        <f>ROUND(I534*H534,2)</f>
        <v>0</v>
      </c>
      <c r="K534" s="250" t="s">
        <v>534</v>
      </c>
      <c r="L534" s="255"/>
      <c r="M534" s="256" t="s">
        <v>19</v>
      </c>
      <c r="N534" s="257" t="s">
        <v>47</v>
      </c>
      <c r="O534" s="67"/>
      <c r="P534" s="190">
        <f>O534*H534</f>
        <v>0</v>
      </c>
      <c r="Q534" s="190">
        <v>0</v>
      </c>
      <c r="R534" s="190">
        <f>Q534*H534</f>
        <v>0</v>
      </c>
      <c r="S534" s="190">
        <v>0</v>
      </c>
      <c r="T534" s="191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92" t="s">
        <v>237</v>
      </c>
      <c r="AT534" s="192" t="s">
        <v>491</v>
      </c>
      <c r="AU534" s="192" t="s">
        <v>182</v>
      </c>
      <c r="AY534" s="20" t="s">
        <v>154</v>
      </c>
      <c r="BE534" s="193">
        <f>IF(N534="základní",J534,0)</f>
        <v>0</v>
      </c>
      <c r="BF534" s="193">
        <f>IF(N534="snížená",J534,0)</f>
        <v>0</v>
      </c>
      <c r="BG534" s="193">
        <f>IF(N534="zákl. přenesená",J534,0)</f>
        <v>0</v>
      </c>
      <c r="BH534" s="193">
        <f>IF(N534="sníž. přenesená",J534,0)</f>
        <v>0</v>
      </c>
      <c r="BI534" s="193">
        <f>IF(N534="nulová",J534,0)</f>
        <v>0</v>
      </c>
      <c r="BJ534" s="20" t="s">
        <v>84</v>
      </c>
      <c r="BK534" s="193">
        <f>ROUND(I534*H534,2)</f>
        <v>0</v>
      </c>
      <c r="BL534" s="20" t="s">
        <v>161</v>
      </c>
      <c r="BM534" s="192" t="s">
        <v>2215</v>
      </c>
    </row>
    <row r="535" spans="1:65" s="2" customFormat="1" ht="11.25">
      <c r="A535" s="37"/>
      <c r="B535" s="38"/>
      <c r="C535" s="39"/>
      <c r="D535" s="194" t="s">
        <v>163</v>
      </c>
      <c r="E535" s="39"/>
      <c r="F535" s="195" t="s">
        <v>2216</v>
      </c>
      <c r="G535" s="39"/>
      <c r="H535" s="39"/>
      <c r="I535" s="196"/>
      <c r="J535" s="39"/>
      <c r="K535" s="39"/>
      <c r="L535" s="42"/>
      <c r="M535" s="197"/>
      <c r="N535" s="198"/>
      <c r="O535" s="67"/>
      <c r="P535" s="67"/>
      <c r="Q535" s="67"/>
      <c r="R535" s="67"/>
      <c r="S535" s="67"/>
      <c r="T535" s="68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20" t="s">
        <v>163</v>
      </c>
      <c r="AU535" s="20" t="s">
        <v>182</v>
      </c>
    </row>
    <row r="536" spans="1:65" s="2" customFormat="1" ht="19.5">
      <c r="A536" s="37"/>
      <c r="B536" s="38"/>
      <c r="C536" s="39"/>
      <c r="D536" s="194" t="s">
        <v>177</v>
      </c>
      <c r="E536" s="39"/>
      <c r="F536" s="222" t="s">
        <v>2217</v>
      </c>
      <c r="G536" s="39"/>
      <c r="H536" s="39"/>
      <c r="I536" s="196"/>
      <c r="J536" s="39"/>
      <c r="K536" s="39"/>
      <c r="L536" s="42"/>
      <c r="M536" s="197"/>
      <c r="N536" s="198"/>
      <c r="O536" s="67"/>
      <c r="P536" s="67"/>
      <c r="Q536" s="67"/>
      <c r="R536" s="67"/>
      <c r="S536" s="67"/>
      <c r="T536" s="68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T536" s="20" t="s">
        <v>177</v>
      </c>
      <c r="AU536" s="20" t="s">
        <v>182</v>
      </c>
    </row>
    <row r="537" spans="1:65" s="2" customFormat="1" ht="16.5" customHeight="1">
      <c r="A537" s="37"/>
      <c r="B537" s="38"/>
      <c r="C537" s="248" t="s">
        <v>2218</v>
      </c>
      <c r="D537" s="248" t="s">
        <v>491</v>
      </c>
      <c r="E537" s="249" t="s">
        <v>2219</v>
      </c>
      <c r="F537" s="250" t="s">
        <v>2220</v>
      </c>
      <c r="G537" s="251" t="s">
        <v>240</v>
      </c>
      <c r="H537" s="252">
        <v>245</v>
      </c>
      <c r="I537" s="253"/>
      <c r="J537" s="254">
        <f>ROUND(I537*H537,2)</f>
        <v>0</v>
      </c>
      <c r="K537" s="250" t="s">
        <v>534</v>
      </c>
      <c r="L537" s="255"/>
      <c r="M537" s="256" t="s">
        <v>19</v>
      </c>
      <c r="N537" s="257" t="s">
        <v>47</v>
      </c>
      <c r="O537" s="67"/>
      <c r="P537" s="190">
        <f>O537*H537</f>
        <v>0</v>
      </c>
      <c r="Q537" s="190">
        <v>0</v>
      </c>
      <c r="R537" s="190">
        <f>Q537*H537</f>
        <v>0</v>
      </c>
      <c r="S537" s="190">
        <v>0</v>
      </c>
      <c r="T537" s="191">
        <f>S537*H537</f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192" t="s">
        <v>237</v>
      </c>
      <c r="AT537" s="192" t="s">
        <v>491</v>
      </c>
      <c r="AU537" s="192" t="s">
        <v>182</v>
      </c>
      <c r="AY537" s="20" t="s">
        <v>154</v>
      </c>
      <c r="BE537" s="193">
        <f>IF(N537="základní",J537,0)</f>
        <v>0</v>
      </c>
      <c r="BF537" s="193">
        <f>IF(N537="snížená",J537,0)</f>
        <v>0</v>
      </c>
      <c r="BG537" s="193">
        <f>IF(N537="zákl. přenesená",J537,0)</f>
        <v>0</v>
      </c>
      <c r="BH537" s="193">
        <f>IF(N537="sníž. přenesená",J537,0)</f>
        <v>0</v>
      </c>
      <c r="BI537" s="193">
        <f>IF(N537="nulová",J537,0)</f>
        <v>0</v>
      </c>
      <c r="BJ537" s="20" t="s">
        <v>84</v>
      </c>
      <c r="BK537" s="193">
        <f>ROUND(I537*H537,2)</f>
        <v>0</v>
      </c>
      <c r="BL537" s="20" t="s">
        <v>161</v>
      </c>
      <c r="BM537" s="192" t="s">
        <v>2221</v>
      </c>
    </row>
    <row r="538" spans="1:65" s="2" customFormat="1" ht="11.25">
      <c r="A538" s="37"/>
      <c r="B538" s="38"/>
      <c r="C538" s="39"/>
      <c r="D538" s="194" t="s">
        <v>163</v>
      </c>
      <c r="E538" s="39"/>
      <c r="F538" s="195" t="s">
        <v>2220</v>
      </c>
      <c r="G538" s="39"/>
      <c r="H538" s="39"/>
      <c r="I538" s="196"/>
      <c r="J538" s="39"/>
      <c r="K538" s="39"/>
      <c r="L538" s="42"/>
      <c r="M538" s="197"/>
      <c r="N538" s="198"/>
      <c r="O538" s="67"/>
      <c r="P538" s="67"/>
      <c r="Q538" s="67"/>
      <c r="R538" s="67"/>
      <c r="S538" s="67"/>
      <c r="T538" s="68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T538" s="20" t="s">
        <v>163</v>
      </c>
      <c r="AU538" s="20" t="s">
        <v>182</v>
      </c>
    </row>
    <row r="539" spans="1:65" s="2" customFormat="1" ht="19.5">
      <c r="A539" s="37"/>
      <c r="B539" s="38"/>
      <c r="C539" s="39"/>
      <c r="D539" s="194" t="s">
        <v>177</v>
      </c>
      <c r="E539" s="39"/>
      <c r="F539" s="222" t="s">
        <v>2217</v>
      </c>
      <c r="G539" s="39"/>
      <c r="H539" s="39"/>
      <c r="I539" s="196"/>
      <c r="J539" s="39"/>
      <c r="K539" s="39"/>
      <c r="L539" s="42"/>
      <c r="M539" s="197"/>
      <c r="N539" s="198"/>
      <c r="O539" s="67"/>
      <c r="P539" s="67"/>
      <c r="Q539" s="67"/>
      <c r="R539" s="67"/>
      <c r="S539" s="67"/>
      <c r="T539" s="68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T539" s="20" t="s">
        <v>177</v>
      </c>
      <c r="AU539" s="20" t="s">
        <v>182</v>
      </c>
    </row>
    <row r="540" spans="1:65" s="2" customFormat="1" ht="16.5" customHeight="1">
      <c r="A540" s="37"/>
      <c r="B540" s="38"/>
      <c r="C540" s="248" t="s">
        <v>2222</v>
      </c>
      <c r="D540" s="248" t="s">
        <v>491</v>
      </c>
      <c r="E540" s="249" t="s">
        <v>2223</v>
      </c>
      <c r="F540" s="250" t="s">
        <v>2224</v>
      </c>
      <c r="G540" s="251" t="s">
        <v>240</v>
      </c>
      <c r="H540" s="252">
        <v>160</v>
      </c>
      <c r="I540" s="253"/>
      <c r="J540" s="254">
        <f>ROUND(I540*H540,2)</f>
        <v>0</v>
      </c>
      <c r="K540" s="250" t="s">
        <v>534</v>
      </c>
      <c r="L540" s="255"/>
      <c r="M540" s="256" t="s">
        <v>19</v>
      </c>
      <c r="N540" s="257" t="s">
        <v>47</v>
      </c>
      <c r="O540" s="67"/>
      <c r="P540" s="190">
        <f>O540*H540</f>
        <v>0</v>
      </c>
      <c r="Q540" s="190">
        <v>0</v>
      </c>
      <c r="R540" s="190">
        <f>Q540*H540</f>
        <v>0</v>
      </c>
      <c r="S540" s="190">
        <v>0</v>
      </c>
      <c r="T540" s="191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192" t="s">
        <v>237</v>
      </c>
      <c r="AT540" s="192" t="s">
        <v>491</v>
      </c>
      <c r="AU540" s="192" t="s">
        <v>182</v>
      </c>
      <c r="AY540" s="20" t="s">
        <v>154</v>
      </c>
      <c r="BE540" s="193">
        <f>IF(N540="základní",J540,0)</f>
        <v>0</v>
      </c>
      <c r="BF540" s="193">
        <f>IF(N540="snížená",J540,0)</f>
        <v>0</v>
      </c>
      <c r="BG540" s="193">
        <f>IF(N540="zákl. přenesená",J540,0)</f>
        <v>0</v>
      </c>
      <c r="BH540" s="193">
        <f>IF(N540="sníž. přenesená",J540,0)</f>
        <v>0</v>
      </c>
      <c r="BI540" s="193">
        <f>IF(N540="nulová",J540,0)</f>
        <v>0</v>
      </c>
      <c r="BJ540" s="20" t="s">
        <v>84</v>
      </c>
      <c r="BK540" s="193">
        <f>ROUND(I540*H540,2)</f>
        <v>0</v>
      </c>
      <c r="BL540" s="20" t="s">
        <v>161</v>
      </c>
      <c r="BM540" s="192" t="s">
        <v>2225</v>
      </c>
    </row>
    <row r="541" spans="1:65" s="2" customFormat="1" ht="11.25">
      <c r="A541" s="37"/>
      <c r="B541" s="38"/>
      <c r="C541" s="39"/>
      <c r="D541" s="194" t="s">
        <v>163</v>
      </c>
      <c r="E541" s="39"/>
      <c r="F541" s="195" t="s">
        <v>2224</v>
      </c>
      <c r="G541" s="39"/>
      <c r="H541" s="39"/>
      <c r="I541" s="196"/>
      <c r="J541" s="39"/>
      <c r="K541" s="39"/>
      <c r="L541" s="42"/>
      <c r="M541" s="197"/>
      <c r="N541" s="198"/>
      <c r="O541" s="67"/>
      <c r="P541" s="67"/>
      <c r="Q541" s="67"/>
      <c r="R541" s="67"/>
      <c r="S541" s="67"/>
      <c r="T541" s="68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20" t="s">
        <v>163</v>
      </c>
      <c r="AU541" s="20" t="s">
        <v>182</v>
      </c>
    </row>
    <row r="542" spans="1:65" s="2" customFormat="1" ht="19.5">
      <c r="A542" s="37"/>
      <c r="B542" s="38"/>
      <c r="C542" s="39"/>
      <c r="D542" s="194" t="s">
        <v>177</v>
      </c>
      <c r="E542" s="39"/>
      <c r="F542" s="222" t="s">
        <v>2217</v>
      </c>
      <c r="G542" s="39"/>
      <c r="H542" s="39"/>
      <c r="I542" s="196"/>
      <c r="J542" s="39"/>
      <c r="K542" s="39"/>
      <c r="L542" s="42"/>
      <c r="M542" s="197"/>
      <c r="N542" s="198"/>
      <c r="O542" s="67"/>
      <c r="P542" s="67"/>
      <c r="Q542" s="67"/>
      <c r="R542" s="67"/>
      <c r="S542" s="67"/>
      <c r="T542" s="68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T542" s="20" t="s">
        <v>177</v>
      </c>
      <c r="AU542" s="20" t="s">
        <v>182</v>
      </c>
    </row>
    <row r="543" spans="1:65" s="2" customFormat="1" ht="16.5" customHeight="1">
      <c r="A543" s="37"/>
      <c r="B543" s="38"/>
      <c r="C543" s="248" t="s">
        <v>2226</v>
      </c>
      <c r="D543" s="248" t="s">
        <v>491</v>
      </c>
      <c r="E543" s="249" t="s">
        <v>2227</v>
      </c>
      <c r="F543" s="250" t="s">
        <v>2228</v>
      </c>
      <c r="G543" s="251" t="s">
        <v>240</v>
      </c>
      <c r="H543" s="252">
        <v>160</v>
      </c>
      <c r="I543" s="253"/>
      <c r="J543" s="254">
        <f>ROUND(I543*H543,2)</f>
        <v>0</v>
      </c>
      <c r="K543" s="250" t="s">
        <v>534</v>
      </c>
      <c r="L543" s="255"/>
      <c r="M543" s="256" t="s">
        <v>19</v>
      </c>
      <c r="N543" s="257" t="s">
        <v>47</v>
      </c>
      <c r="O543" s="67"/>
      <c r="P543" s="190">
        <f>O543*H543</f>
        <v>0</v>
      </c>
      <c r="Q543" s="190">
        <v>0</v>
      </c>
      <c r="R543" s="190">
        <f>Q543*H543</f>
        <v>0</v>
      </c>
      <c r="S543" s="190">
        <v>0</v>
      </c>
      <c r="T543" s="191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192" t="s">
        <v>237</v>
      </c>
      <c r="AT543" s="192" t="s">
        <v>491</v>
      </c>
      <c r="AU543" s="192" t="s">
        <v>182</v>
      </c>
      <c r="AY543" s="20" t="s">
        <v>154</v>
      </c>
      <c r="BE543" s="193">
        <f>IF(N543="základní",J543,0)</f>
        <v>0</v>
      </c>
      <c r="BF543" s="193">
        <f>IF(N543="snížená",J543,0)</f>
        <v>0</v>
      </c>
      <c r="BG543" s="193">
        <f>IF(N543="zákl. přenesená",J543,0)</f>
        <v>0</v>
      </c>
      <c r="BH543" s="193">
        <f>IF(N543="sníž. přenesená",J543,0)</f>
        <v>0</v>
      </c>
      <c r="BI543" s="193">
        <f>IF(N543="nulová",J543,0)</f>
        <v>0</v>
      </c>
      <c r="BJ543" s="20" t="s">
        <v>84</v>
      </c>
      <c r="BK543" s="193">
        <f>ROUND(I543*H543,2)</f>
        <v>0</v>
      </c>
      <c r="BL543" s="20" t="s">
        <v>161</v>
      </c>
      <c r="BM543" s="192" t="s">
        <v>2229</v>
      </c>
    </row>
    <row r="544" spans="1:65" s="2" customFormat="1" ht="11.25">
      <c r="A544" s="37"/>
      <c r="B544" s="38"/>
      <c r="C544" s="39"/>
      <c r="D544" s="194" t="s">
        <v>163</v>
      </c>
      <c r="E544" s="39"/>
      <c r="F544" s="195" t="s">
        <v>2228</v>
      </c>
      <c r="G544" s="39"/>
      <c r="H544" s="39"/>
      <c r="I544" s="196"/>
      <c r="J544" s="39"/>
      <c r="K544" s="39"/>
      <c r="L544" s="42"/>
      <c r="M544" s="197"/>
      <c r="N544" s="198"/>
      <c r="O544" s="67"/>
      <c r="P544" s="67"/>
      <c r="Q544" s="67"/>
      <c r="R544" s="67"/>
      <c r="S544" s="67"/>
      <c r="T544" s="68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T544" s="20" t="s">
        <v>163</v>
      </c>
      <c r="AU544" s="20" t="s">
        <v>182</v>
      </c>
    </row>
    <row r="545" spans="1:65" s="2" customFormat="1" ht="19.5">
      <c r="A545" s="37"/>
      <c r="B545" s="38"/>
      <c r="C545" s="39"/>
      <c r="D545" s="194" t="s">
        <v>177</v>
      </c>
      <c r="E545" s="39"/>
      <c r="F545" s="222" t="s">
        <v>2217</v>
      </c>
      <c r="G545" s="39"/>
      <c r="H545" s="39"/>
      <c r="I545" s="196"/>
      <c r="J545" s="39"/>
      <c r="K545" s="39"/>
      <c r="L545" s="42"/>
      <c r="M545" s="197"/>
      <c r="N545" s="198"/>
      <c r="O545" s="67"/>
      <c r="P545" s="67"/>
      <c r="Q545" s="67"/>
      <c r="R545" s="67"/>
      <c r="S545" s="67"/>
      <c r="T545" s="68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T545" s="20" t="s">
        <v>177</v>
      </c>
      <c r="AU545" s="20" t="s">
        <v>182</v>
      </c>
    </row>
    <row r="546" spans="1:65" s="2" customFormat="1" ht="16.5" customHeight="1">
      <c r="A546" s="37"/>
      <c r="B546" s="38"/>
      <c r="C546" s="248" t="s">
        <v>2230</v>
      </c>
      <c r="D546" s="248" t="s">
        <v>491</v>
      </c>
      <c r="E546" s="249" t="s">
        <v>2231</v>
      </c>
      <c r="F546" s="250" t="s">
        <v>2232</v>
      </c>
      <c r="G546" s="251" t="s">
        <v>240</v>
      </c>
      <c r="H546" s="252">
        <v>390</v>
      </c>
      <c r="I546" s="253"/>
      <c r="J546" s="254">
        <f>ROUND(I546*H546,2)</f>
        <v>0</v>
      </c>
      <c r="K546" s="250" t="s">
        <v>534</v>
      </c>
      <c r="L546" s="255"/>
      <c r="M546" s="256" t="s">
        <v>19</v>
      </c>
      <c r="N546" s="257" t="s">
        <v>47</v>
      </c>
      <c r="O546" s="67"/>
      <c r="P546" s="190">
        <f>O546*H546</f>
        <v>0</v>
      </c>
      <c r="Q546" s="190">
        <v>0</v>
      </c>
      <c r="R546" s="190">
        <f>Q546*H546</f>
        <v>0</v>
      </c>
      <c r="S546" s="190">
        <v>0</v>
      </c>
      <c r="T546" s="191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192" t="s">
        <v>237</v>
      </c>
      <c r="AT546" s="192" t="s">
        <v>491</v>
      </c>
      <c r="AU546" s="192" t="s">
        <v>182</v>
      </c>
      <c r="AY546" s="20" t="s">
        <v>154</v>
      </c>
      <c r="BE546" s="193">
        <f>IF(N546="základní",J546,0)</f>
        <v>0</v>
      </c>
      <c r="BF546" s="193">
        <f>IF(N546="snížená",J546,0)</f>
        <v>0</v>
      </c>
      <c r="BG546" s="193">
        <f>IF(N546="zákl. přenesená",J546,0)</f>
        <v>0</v>
      </c>
      <c r="BH546" s="193">
        <f>IF(N546="sníž. přenesená",J546,0)</f>
        <v>0</v>
      </c>
      <c r="BI546" s="193">
        <f>IF(N546="nulová",J546,0)</f>
        <v>0</v>
      </c>
      <c r="BJ546" s="20" t="s">
        <v>84</v>
      </c>
      <c r="BK546" s="193">
        <f>ROUND(I546*H546,2)</f>
        <v>0</v>
      </c>
      <c r="BL546" s="20" t="s">
        <v>161</v>
      </c>
      <c r="BM546" s="192" t="s">
        <v>2233</v>
      </c>
    </row>
    <row r="547" spans="1:65" s="2" customFormat="1" ht="11.25">
      <c r="A547" s="37"/>
      <c r="B547" s="38"/>
      <c r="C547" s="39"/>
      <c r="D547" s="194" t="s">
        <v>163</v>
      </c>
      <c r="E547" s="39"/>
      <c r="F547" s="195" t="s">
        <v>2232</v>
      </c>
      <c r="G547" s="39"/>
      <c r="H547" s="39"/>
      <c r="I547" s="196"/>
      <c r="J547" s="39"/>
      <c r="K547" s="39"/>
      <c r="L547" s="42"/>
      <c r="M547" s="197"/>
      <c r="N547" s="198"/>
      <c r="O547" s="67"/>
      <c r="P547" s="67"/>
      <c r="Q547" s="67"/>
      <c r="R547" s="67"/>
      <c r="S547" s="67"/>
      <c r="T547" s="68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T547" s="20" t="s">
        <v>163</v>
      </c>
      <c r="AU547" s="20" t="s">
        <v>182</v>
      </c>
    </row>
    <row r="548" spans="1:65" s="2" customFormat="1" ht="19.5">
      <c r="A548" s="37"/>
      <c r="B548" s="38"/>
      <c r="C548" s="39"/>
      <c r="D548" s="194" t="s">
        <v>177</v>
      </c>
      <c r="E548" s="39"/>
      <c r="F548" s="222" t="s">
        <v>2217</v>
      </c>
      <c r="G548" s="39"/>
      <c r="H548" s="39"/>
      <c r="I548" s="196"/>
      <c r="J548" s="39"/>
      <c r="K548" s="39"/>
      <c r="L548" s="42"/>
      <c r="M548" s="197"/>
      <c r="N548" s="198"/>
      <c r="O548" s="67"/>
      <c r="P548" s="67"/>
      <c r="Q548" s="67"/>
      <c r="R548" s="67"/>
      <c r="S548" s="67"/>
      <c r="T548" s="68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T548" s="20" t="s">
        <v>177</v>
      </c>
      <c r="AU548" s="20" t="s">
        <v>182</v>
      </c>
    </row>
    <row r="549" spans="1:65" s="12" customFormat="1" ht="22.9" customHeight="1">
      <c r="B549" s="165"/>
      <c r="C549" s="166"/>
      <c r="D549" s="167" t="s">
        <v>75</v>
      </c>
      <c r="E549" s="179" t="s">
        <v>2234</v>
      </c>
      <c r="F549" s="179" t="s">
        <v>2235</v>
      </c>
      <c r="G549" s="166"/>
      <c r="H549" s="166"/>
      <c r="I549" s="169"/>
      <c r="J549" s="180">
        <f>BK549</f>
        <v>0</v>
      </c>
      <c r="K549" s="166"/>
      <c r="L549" s="171"/>
      <c r="M549" s="172"/>
      <c r="N549" s="173"/>
      <c r="O549" s="173"/>
      <c r="P549" s="174">
        <f>SUM(P550:P611)</f>
        <v>0</v>
      </c>
      <c r="Q549" s="173"/>
      <c r="R549" s="174">
        <f>SUM(R550:R611)</f>
        <v>2.4590000000000005</v>
      </c>
      <c r="S549" s="173"/>
      <c r="T549" s="175">
        <f>SUM(T550:T611)</f>
        <v>0</v>
      </c>
      <c r="AR549" s="176" t="s">
        <v>84</v>
      </c>
      <c r="AT549" s="177" t="s">
        <v>75</v>
      </c>
      <c r="AU549" s="177" t="s">
        <v>84</v>
      </c>
      <c r="AY549" s="176" t="s">
        <v>154</v>
      </c>
      <c r="BK549" s="178">
        <f>SUM(BK550:BK611)</f>
        <v>0</v>
      </c>
    </row>
    <row r="550" spans="1:65" s="2" customFormat="1" ht="24.2" customHeight="1">
      <c r="A550" s="37"/>
      <c r="B550" s="38"/>
      <c r="C550" s="248" t="s">
        <v>2236</v>
      </c>
      <c r="D550" s="248" t="s">
        <v>491</v>
      </c>
      <c r="E550" s="249" t="s">
        <v>2237</v>
      </c>
      <c r="F550" s="250" t="s">
        <v>2238</v>
      </c>
      <c r="G550" s="251" t="s">
        <v>218</v>
      </c>
      <c r="H550" s="252">
        <v>9.3000000000000007</v>
      </c>
      <c r="I550" s="253"/>
      <c r="J550" s="254">
        <f>ROUND(I550*H550,2)</f>
        <v>0</v>
      </c>
      <c r="K550" s="250" t="s">
        <v>534</v>
      </c>
      <c r="L550" s="255"/>
      <c r="M550" s="256" t="s">
        <v>19</v>
      </c>
      <c r="N550" s="257" t="s">
        <v>47</v>
      </c>
      <c r="O550" s="67"/>
      <c r="P550" s="190">
        <f>O550*H550</f>
        <v>0</v>
      </c>
      <c r="Q550" s="190">
        <v>0.2</v>
      </c>
      <c r="R550" s="190">
        <f>Q550*H550</f>
        <v>1.8600000000000003</v>
      </c>
      <c r="S550" s="190">
        <v>0</v>
      </c>
      <c r="T550" s="191">
        <f>S550*H550</f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192" t="s">
        <v>237</v>
      </c>
      <c r="AT550" s="192" t="s">
        <v>491</v>
      </c>
      <c r="AU550" s="192" t="s">
        <v>86</v>
      </c>
      <c r="AY550" s="20" t="s">
        <v>154</v>
      </c>
      <c r="BE550" s="193">
        <f>IF(N550="základní",J550,0)</f>
        <v>0</v>
      </c>
      <c r="BF550" s="193">
        <f>IF(N550="snížená",J550,0)</f>
        <v>0</v>
      </c>
      <c r="BG550" s="193">
        <f>IF(N550="zákl. přenesená",J550,0)</f>
        <v>0</v>
      </c>
      <c r="BH550" s="193">
        <f>IF(N550="sníž. přenesená",J550,0)</f>
        <v>0</v>
      </c>
      <c r="BI550" s="193">
        <f>IF(N550="nulová",J550,0)</f>
        <v>0</v>
      </c>
      <c r="BJ550" s="20" t="s">
        <v>84</v>
      </c>
      <c r="BK550" s="193">
        <f>ROUND(I550*H550,2)</f>
        <v>0</v>
      </c>
      <c r="BL550" s="20" t="s">
        <v>161</v>
      </c>
      <c r="BM550" s="192" t="s">
        <v>2239</v>
      </c>
    </row>
    <row r="551" spans="1:65" s="2" customFormat="1" ht="19.5">
      <c r="A551" s="37"/>
      <c r="B551" s="38"/>
      <c r="C551" s="39"/>
      <c r="D551" s="194" t="s">
        <v>163</v>
      </c>
      <c r="E551" s="39"/>
      <c r="F551" s="195" t="s">
        <v>2238</v>
      </c>
      <c r="G551" s="39"/>
      <c r="H551" s="39"/>
      <c r="I551" s="196"/>
      <c r="J551" s="39"/>
      <c r="K551" s="39"/>
      <c r="L551" s="42"/>
      <c r="M551" s="197"/>
      <c r="N551" s="198"/>
      <c r="O551" s="67"/>
      <c r="P551" s="67"/>
      <c r="Q551" s="67"/>
      <c r="R551" s="67"/>
      <c r="S551" s="67"/>
      <c r="T551" s="68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20" t="s">
        <v>163</v>
      </c>
      <c r="AU551" s="20" t="s">
        <v>86</v>
      </c>
    </row>
    <row r="552" spans="1:65" s="2" customFormat="1" ht="19.5">
      <c r="A552" s="37"/>
      <c r="B552" s="38"/>
      <c r="C552" s="39"/>
      <c r="D552" s="194" t="s">
        <v>177</v>
      </c>
      <c r="E552" s="39"/>
      <c r="F552" s="222" t="s">
        <v>2240</v>
      </c>
      <c r="G552" s="39"/>
      <c r="H552" s="39"/>
      <c r="I552" s="196"/>
      <c r="J552" s="39"/>
      <c r="K552" s="39"/>
      <c r="L552" s="42"/>
      <c r="M552" s="197"/>
      <c r="N552" s="198"/>
      <c r="O552" s="67"/>
      <c r="P552" s="67"/>
      <c r="Q552" s="67"/>
      <c r="R552" s="67"/>
      <c r="S552" s="67"/>
      <c r="T552" s="68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T552" s="20" t="s">
        <v>177</v>
      </c>
      <c r="AU552" s="20" t="s">
        <v>86</v>
      </c>
    </row>
    <row r="553" spans="1:65" s="14" customFormat="1" ht="11.25">
      <c r="B553" s="211"/>
      <c r="C553" s="212"/>
      <c r="D553" s="194" t="s">
        <v>167</v>
      </c>
      <c r="E553" s="213" t="s">
        <v>19</v>
      </c>
      <c r="F553" s="214" t="s">
        <v>1876</v>
      </c>
      <c r="G553" s="212"/>
      <c r="H553" s="215">
        <v>9.3000000000000007</v>
      </c>
      <c r="I553" s="216"/>
      <c r="J553" s="212"/>
      <c r="K553" s="212"/>
      <c r="L553" s="217"/>
      <c r="M553" s="218"/>
      <c r="N553" s="219"/>
      <c r="O553" s="219"/>
      <c r="P553" s="219"/>
      <c r="Q553" s="219"/>
      <c r="R553" s="219"/>
      <c r="S553" s="219"/>
      <c r="T553" s="220"/>
      <c r="AT553" s="221" t="s">
        <v>167</v>
      </c>
      <c r="AU553" s="221" t="s">
        <v>86</v>
      </c>
      <c r="AV553" s="14" t="s">
        <v>86</v>
      </c>
      <c r="AW553" s="14" t="s">
        <v>36</v>
      </c>
      <c r="AX553" s="14" t="s">
        <v>84</v>
      </c>
      <c r="AY553" s="221" t="s">
        <v>154</v>
      </c>
    </row>
    <row r="554" spans="1:65" s="2" customFormat="1" ht="24.2" customHeight="1">
      <c r="A554" s="37"/>
      <c r="B554" s="38"/>
      <c r="C554" s="248" t="s">
        <v>2241</v>
      </c>
      <c r="D554" s="248" t="s">
        <v>491</v>
      </c>
      <c r="E554" s="249" t="s">
        <v>2242</v>
      </c>
      <c r="F554" s="250" t="s">
        <v>2243</v>
      </c>
      <c r="G554" s="251" t="s">
        <v>218</v>
      </c>
      <c r="H554" s="252">
        <v>2.9950000000000001</v>
      </c>
      <c r="I554" s="253"/>
      <c r="J554" s="254">
        <f>ROUND(I554*H554,2)</f>
        <v>0</v>
      </c>
      <c r="K554" s="250" t="s">
        <v>534</v>
      </c>
      <c r="L554" s="255"/>
      <c r="M554" s="256" t="s">
        <v>19</v>
      </c>
      <c r="N554" s="257" t="s">
        <v>47</v>
      </c>
      <c r="O554" s="67"/>
      <c r="P554" s="190">
        <f>O554*H554</f>
        <v>0</v>
      </c>
      <c r="Q554" s="190">
        <v>0.2</v>
      </c>
      <c r="R554" s="190">
        <f>Q554*H554</f>
        <v>0.59900000000000009</v>
      </c>
      <c r="S554" s="190">
        <v>0</v>
      </c>
      <c r="T554" s="191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192" t="s">
        <v>237</v>
      </c>
      <c r="AT554" s="192" t="s">
        <v>491</v>
      </c>
      <c r="AU554" s="192" t="s">
        <v>86</v>
      </c>
      <c r="AY554" s="20" t="s">
        <v>154</v>
      </c>
      <c r="BE554" s="193">
        <f>IF(N554="základní",J554,0)</f>
        <v>0</v>
      </c>
      <c r="BF554" s="193">
        <f>IF(N554="snížená",J554,0)</f>
        <v>0</v>
      </c>
      <c r="BG554" s="193">
        <f>IF(N554="zákl. přenesená",J554,0)</f>
        <v>0</v>
      </c>
      <c r="BH554" s="193">
        <f>IF(N554="sníž. přenesená",J554,0)</f>
        <v>0</v>
      </c>
      <c r="BI554" s="193">
        <f>IF(N554="nulová",J554,0)</f>
        <v>0</v>
      </c>
      <c r="BJ554" s="20" t="s">
        <v>84</v>
      </c>
      <c r="BK554" s="193">
        <f>ROUND(I554*H554,2)</f>
        <v>0</v>
      </c>
      <c r="BL554" s="20" t="s">
        <v>161</v>
      </c>
      <c r="BM554" s="192" t="s">
        <v>2244</v>
      </c>
    </row>
    <row r="555" spans="1:65" s="2" customFormat="1" ht="19.5">
      <c r="A555" s="37"/>
      <c r="B555" s="38"/>
      <c r="C555" s="39"/>
      <c r="D555" s="194" t="s">
        <v>163</v>
      </c>
      <c r="E555" s="39"/>
      <c r="F555" s="195" t="s">
        <v>2243</v>
      </c>
      <c r="G555" s="39"/>
      <c r="H555" s="39"/>
      <c r="I555" s="196"/>
      <c r="J555" s="39"/>
      <c r="K555" s="39"/>
      <c r="L555" s="42"/>
      <c r="M555" s="197"/>
      <c r="N555" s="198"/>
      <c r="O555" s="67"/>
      <c r="P555" s="67"/>
      <c r="Q555" s="67"/>
      <c r="R555" s="67"/>
      <c r="S555" s="67"/>
      <c r="T555" s="68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T555" s="20" t="s">
        <v>163</v>
      </c>
      <c r="AU555" s="20" t="s">
        <v>86</v>
      </c>
    </row>
    <row r="556" spans="1:65" s="2" customFormat="1" ht="19.5">
      <c r="A556" s="37"/>
      <c r="B556" s="38"/>
      <c r="C556" s="39"/>
      <c r="D556" s="194" t="s">
        <v>177</v>
      </c>
      <c r="E556" s="39"/>
      <c r="F556" s="222" t="s">
        <v>2245</v>
      </c>
      <c r="G556" s="39"/>
      <c r="H556" s="39"/>
      <c r="I556" s="196"/>
      <c r="J556" s="39"/>
      <c r="K556" s="39"/>
      <c r="L556" s="42"/>
      <c r="M556" s="197"/>
      <c r="N556" s="198"/>
      <c r="O556" s="67"/>
      <c r="P556" s="67"/>
      <c r="Q556" s="67"/>
      <c r="R556" s="67"/>
      <c r="S556" s="67"/>
      <c r="T556" s="68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T556" s="20" t="s">
        <v>177</v>
      </c>
      <c r="AU556" s="20" t="s">
        <v>86</v>
      </c>
    </row>
    <row r="557" spans="1:65" s="14" customFormat="1" ht="11.25">
      <c r="B557" s="211"/>
      <c r="C557" s="212"/>
      <c r="D557" s="194" t="s">
        <v>167</v>
      </c>
      <c r="E557" s="213" t="s">
        <v>19</v>
      </c>
      <c r="F557" s="214" t="s">
        <v>2246</v>
      </c>
      <c r="G557" s="212"/>
      <c r="H557" s="215">
        <v>2.9950000000000001</v>
      </c>
      <c r="I557" s="216"/>
      <c r="J557" s="212"/>
      <c r="K557" s="212"/>
      <c r="L557" s="217"/>
      <c r="M557" s="218"/>
      <c r="N557" s="219"/>
      <c r="O557" s="219"/>
      <c r="P557" s="219"/>
      <c r="Q557" s="219"/>
      <c r="R557" s="219"/>
      <c r="S557" s="219"/>
      <c r="T557" s="220"/>
      <c r="AT557" s="221" t="s">
        <v>167</v>
      </c>
      <c r="AU557" s="221" t="s">
        <v>86</v>
      </c>
      <c r="AV557" s="14" t="s">
        <v>86</v>
      </c>
      <c r="AW557" s="14" t="s">
        <v>36</v>
      </c>
      <c r="AX557" s="14" t="s">
        <v>84</v>
      </c>
      <c r="AY557" s="221" t="s">
        <v>154</v>
      </c>
    </row>
    <row r="558" spans="1:65" s="2" customFormat="1" ht="16.5" customHeight="1">
      <c r="A558" s="37"/>
      <c r="B558" s="38"/>
      <c r="C558" s="248" t="s">
        <v>2247</v>
      </c>
      <c r="D558" s="248" t="s">
        <v>491</v>
      </c>
      <c r="E558" s="249" t="s">
        <v>2248</v>
      </c>
      <c r="F558" s="250" t="s">
        <v>2249</v>
      </c>
      <c r="G558" s="251" t="s">
        <v>240</v>
      </c>
      <c r="H558" s="252">
        <v>4</v>
      </c>
      <c r="I558" s="253"/>
      <c r="J558" s="254">
        <f>ROUND(I558*H558,2)</f>
        <v>0</v>
      </c>
      <c r="K558" s="250" t="s">
        <v>534</v>
      </c>
      <c r="L558" s="255"/>
      <c r="M558" s="256" t="s">
        <v>19</v>
      </c>
      <c r="N558" s="257" t="s">
        <v>47</v>
      </c>
      <c r="O558" s="67"/>
      <c r="P558" s="190">
        <f>O558*H558</f>
        <v>0</v>
      </c>
      <c r="Q558" s="190">
        <v>0</v>
      </c>
      <c r="R558" s="190">
        <f>Q558*H558</f>
        <v>0</v>
      </c>
      <c r="S558" s="190">
        <v>0</v>
      </c>
      <c r="T558" s="191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92" t="s">
        <v>237</v>
      </c>
      <c r="AT558" s="192" t="s">
        <v>491</v>
      </c>
      <c r="AU558" s="192" t="s">
        <v>86</v>
      </c>
      <c r="AY558" s="20" t="s">
        <v>154</v>
      </c>
      <c r="BE558" s="193">
        <f>IF(N558="základní",J558,0)</f>
        <v>0</v>
      </c>
      <c r="BF558" s="193">
        <f>IF(N558="snížená",J558,0)</f>
        <v>0</v>
      </c>
      <c r="BG558" s="193">
        <f>IF(N558="zákl. přenesená",J558,0)</f>
        <v>0</v>
      </c>
      <c r="BH558" s="193">
        <f>IF(N558="sníž. přenesená",J558,0)</f>
        <v>0</v>
      </c>
      <c r="BI558" s="193">
        <f>IF(N558="nulová",J558,0)</f>
        <v>0</v>
      </c>
      <c r="BJ558" s="20" t="s">
        <v>84</v>
      </c>
      <c r="BK558" s="193">
        <f>ROUND(I558*H558,2)</f>
        <v>0</v>
      </c>
      <c r="BL558" s="20" t="s">
        <v>161</v>
      </c>
      <c r="BM558" s="192" t="s">
        <v>2250</v>
      </c>
    </row>
    <row r="559" spans="1:65" s="2" customFormat="1" ht="11.25">
      <c r="A559" s="37"/>
      <c r="B559" s="38"/>
      <c r="C559" s="39"/>
      <c r="D559" s="194" t="s">
        <v>163</v>
      </c>
      <c r="E559" s="39"/>
      <c r="F559" s="195" t="s">
        <v>2249</v>
      </c>
      <c r="G559" s="39"/>
      <c r="H559" s="39"/>
      <c r="I559" s="196"/>
      <c r="J559" s="39"/>
      <c r="K559" s="39"/>
      <c r="L559" s="42"/>
      <c r="M559" s="197"/>
      <c r="N559" s="198"/>
      <c r="O559" s="67"/>
      <c r="P559" s="67"/>
      <c r="Q559" s="67"/>
      <c r="R559" s="67"/>
      <c r="S559" s="67"/>
      <c r="T559" s="68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20" t="s">
        <v>163</v>
      </c>
      <c r="AU559" s="20" t="s">
        <v>86</v>
      </c>
    </row>
    <row r="560" spans="1:65" s="2" customFormat="1" ht="19.5">
      <c r="A560" s="37"/>
      <c r="B560" s="38"/>
      <c r="C560" s="39"/>
      <c r="D560" s="194" t="s">
        <v>177</v>
      </c>
      <c r="E560" s="39"/>
      <c r="F560" s="222" t="s">
        <v>2251</v>
      </c>
      <c r="G560" s="39"/>
      <c r="H560" s="39"/>
      <c r="I560" s="196"/>
      <c r="J560" s="39"/>
      <c r="K560" s="39"/>
      <c r="L560" s="42"/>
      <c r="M560" s="197"/>
      <c r="N560" s="198"/>
      <c r="O560" s="67"/>
      <c r="P560" s="67"/>
      <c r="Q560" s="67"/>
      <c r="R560" s="67"/>
      <c r="S560" s="67"/>
      <c r="T560" s="68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20" t="s">
        <v>177</v>
      </c>
      <c r="AU560" s="20" t="s">
        <v>86</v>
      </c>
    </row>
    <row r="561" spans="1:65" s="2" customFormat="1" ht="16.5" customHeight="1">
      <c r="A561" s="37"/>
      <c r="B561" s="38"/>
      <c r="C561" s="248" t="s">
        <v>2252</v>
      </c>
      <c r="D561" s="248" t="s">
        <v>491</v>
      </c>
      <c r="E561" s="249" t="s">
        <v>2253</v>
      </c>
      <c r="F561" s="250" t="s">
        <v>2254</v>
      </c>
      <c r="G561" s="251" t="s">
        <v>240</v>
      </c>
      <c r="H561" s="252">
        <v>12</v>
      </c>
      <c r="I561" s="253"/>
      <c r="J561" s="254">
        <f>ROUND(I561*H561,2)</f>
        <v>0</v>
      </c>
      <c r="K561" s="250" t="s">
        <v>534</v>
      </c>
      <c r="L561" s="255"/>
      <c r="M561" s="256" t="s">
        <v>19</v>
      </c>
      <c r="N561" s="257" t="s">
        <v>47</v>
      </c>
      <c r="O561" s="67"/>
      <c r="P561" s="190">
        <f>O561*H561</f>
        <v>0</v>
      </c>
      <c r="Q561" s="190">
        <v>0</v>
      </c>
      <c r="R561" s="190">
        <f>Q561*H561</f>
        <v>0</v>
      </c>
      <c r="S561" s="190">
        <v>0</v>
      </c>
      <c r="T561" s="191">
        <f>S561*H561</f>
        <v>0</v>
      </c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R561" s="192" t="s">
        <v>237</v>
      </c>
      <c r="AT561" s="192" t="s">
        <v>491</v>
      </c>
      <c r="AU561" s="192" t="s">
        <v>86</v>
      </c>
      <c r="AY561" s="20" t="s">
        <v>154</v>
      </c>
      <c r="BE561" s="193">
        <f>IF(N561="základní",J561,0)</f>
        <v>0</v>
      </c>
      <c r="BF561" s="193">
        <f>IF(N561="snížená",J561,0)</f>
        <v>0</v>
      </c>
      <c r="BG561" s="193">
        <f>IF(N561="zákl. přenesená",J561,0)</f>
        <v>0</v>
      </c>
      <c r="BH561" s="193">
        <f>IF(N561="sníž. přenesená",J561,0)</f>
        <v>0</v>
      </c>
      <c r="BI561" s="193">
        <f>IF(N561="nulová",J561,0)</f>
        <v>0</v>
      </c>
      <c r="BJ561" s="20" t="s">
        <v>84</v>
      </c>
      <c r="BK561" s="193">
        <f>ROUND(I561*H561,2)</f>
        <v>0</v>
      </c>
      <c r="BL561" s="20" t="s">
        <v>161</v>
      </c>
      <c r="BM561" s="192" t="s">
        <v>2255</v>
      </c>
    </row>
    <row r="562" spans="1:65" s="2" customFormat="1" ht="11.25">
      <c r="A562" s="37"/>
      <c r="B562" s="38"/>
      <c r="C562" s="39"/>
      <c r="D562" s="194" t="s">
        <v>163</v>
      </c>
      <c r="E562" s="39"/>
      <c r="F562" s="195" t="s">
        <v>2254</v>
      </c>
      <c r="G562" s="39"/>
      <c r="H562" s="39"/>
      <c r="I562" s="196"/>
      <c r="J562" s="39"/>
      <c r="K562" s="39"/>
      <c r="L562" s="42"/>
      <c r="M562" s="197"/>
      <c r="N562" s="198"/>
      <c r="O562" s="67"/>
      <c r="P562" s="67"/>
      <c r="Q562" s="67"/>
      <c r="R562" s="67"/>
      <c r="S562" s="67"/>
      <c r="T562" s="68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T562" s="20" t="s">
        <v>163</v>
      </c>
      <c r="AU562" s="20" t="s">
        <v>86</v>
      </c>
    </row>
    <row r="563" spans="1:65" s="13" customFormat="1" ht="11.25">
      <c r="B563" s="201"/>
      <c r="C563" s="202"/>
      <c r="D563" s="194" t="s">
        <v>167</v>
      </c>
      <c r="E563" s="203" t="s">
        <v>19</v>
      </c>
      <c r="F563" s="204" t="s">
        <v>2256</v>
      </c>
      <c r="G563" s="202"/>
      <c r="H563" s="203" t="s">
        <v>19</v>
      </c>
      <c r="I563" s="205"/>
      <c r="J563" s="202"/>
      <c r="K563" s="202"/>
      <c r="L563" s="206"/>
      <c r="M563" s="207"/>
      <c r="N563" s="208"/>
      <c r="O563" s="208"/>
      <c r="P563" s="208"/>
      <c r="Q563" s="208"/>
      <c r="R563" s="208"/>
      <c r="S563" s="208"/>
      <c r="T563" s="209"/>
      <c r="AT563" s="210" t="s">
        <v>167</v>
      </c>
      <c r="AU563" s="210" t="s">
        <v>86</v>
      </c>
      <c r="AV563" s="13" t="s">
        <v>84</v>
      </c>
      <c r="AW563" s="13" t="s">
        <v>36</v>
      </c>
      <c r="AX563" s="13" t="s">
        <v>76</v>
      </c>
      <c r="AY563" s="210" t="s">
        <v>154</v>
      </c>
    </row>
    <row r="564" spans="1:65" s="14" customFormat="1" ht="11.25">
      <c r="B564" s="211"/>
      <c r="C564" s="212"/>
      <c r="D564" s="194" t="s">
        <v>167</v>
      </c>
      <c r="E564" s="213" t="s">
        <v>19</v>
      </c>
      <c r="F564" s="214" t="s">
        <v>8</v>
      </c>
      <c r="G564" s="212"/>
      <c r="H564" s="215">
        <v>12</v>
      </c>
      <c r="I564" s="216"/>
      <c r="J564" s="212"/>
      <c r="K564" s="212"/>
      <c r="L564" s="217"/>
      <c r="M564" s="218"/>
      <c r="N564" s="219"/>
      <c r="O564" s="219"/>
      <c r="P564" s="219"/>
      <c r="Q564" s="219"/>
      <c r="R564" s="219"/>
      <c r="S564" s="219"/>
      <c r="T564" s="220"/>
      <c r="AT564" s="221" t="s">
        <v>167</v>
      </c>
      <c r="AU564" s="221" t="s">
        <v>86</v>
      </c>
      <c r="AV564" s="14" t="s">
        <v>86</v>
      </c>
      <c r="AW564" s="14" t="s">
        <v>36</v>
      </c>
      <c r="AX564" s="14" t="s">
        <v>84</v>
      </c>
      <c r="AY564" s="221" t="s">
        <v>154</v>
      </c>
    </row>
    <row r="565" spans="1:65" s="2" customFormat="1" ht="16.5" customHeight="1">
      <c r="A565" s="37"/>
      <c r="B565" s="38"/>
      <c r="C565" s="248" t="s">
        <v>2257</v>
      </c>
      <c r="D565" s="248" t="s">
        <v>491</v>
      </c>
      <c r="E565" s="249" t="s">
        <v>2258</v>
      </c>
      <c r="F565" s="250" t="s">
        <v>2259</v>
      </c>
      <c r="G565" s="251" t="s">
        <v>240</v>
      </c>
      <c r="H565" s="252">
        <v>12</v>
      </c>
      <c r="I565" s="253"/>
      <c r="J565" s="254">
        <f>ROUND(I565*H565,2)</f>
        <v>0</v>
      </c>
      <c r="K565" s="250" t="s">
        <v>534</v>
      </c>
      <c r="L565" s="255"/>
      <c r="M565" s="256" t="s">
        <v>19</v>
      </c>
      <c r="N565" s="257" t="s">
        <v>47</v>
      </c>
      <c r="O565" s="67"/>
      <c r="P565" s="190">
        <f>O565*H565</f>
        <v>0</v>
      </c>
      <c r="Q565" s="190">
        <v>0</v>
      </c>
      <c r="R565" s="190">
        <f>Q565*H565</f>
        <v>0</v>
      </c>
      <c r="S565" s="190">
        <v>0</v>
      </c>
      <c r="T565" s="191">
        <f>S565*H565</f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192" t="s">
        <v>237</v>
      </c>
      <c r="AT565" s="192" t="s">
        <v>491</v>
      </c>
      <c r="AU565" s="192" t="s">
        <v>86</v>
      </c>
      <c r="AY565" s="20" t="s">
        <v>154</v>
      </c>
      <c r="BE565" s="193">
        <f>IF(N565="základní",J565,0)</f>
        <v>0</v>
      </c>
      <c r="BF565" s="193">
        <f>IF(N565="snížená",J565,0)</f>
        <v>0</v>
      </c>
      <c r="BG565" s="193">
        <f>IF(N565="zákl. přenesená",J565,0)</f>
        <v>0</v>
      </c>
      <c r="BH565" s="193">
        <f>IF(N565="sníž. přenesená",J565,0)</f>
        <v>0</v>
      </c>
      <c r="BI565" s="193">
        <f>IF(N565="nulová",J565,0)</f>
        <v>0</v>
      </c>
      <c r="BJ565" s="20" t="s">
        <v>84</v>
      </c>
      <c r="BK565" s="193">
        <f>ROUND(I565*H565,2)</f>
        <v>0</v>
      </c>
      <c r="BL565" s="20" t="s">
        <v>161</v>
      </c>
      <c r="BM565" s="192" t="s">
        <v>2260</v>
      </c>
    </row>
    <row r="566" spans="1:65" s="2" customFormat="1" ht="11.25">
      <c r="A566" s="37"/>
      <c r="B566" s="38"/>
      <c r="C566" s="39"/>
      <c r="D566" s="194" t="s">
        <v>163</v>
      </c>
      <c r="E566" s="39"/>
      <c r="F566" s="195" t="s">
        <v>2259</v>
      </c>
      <c r="G566" s="39"/>
      <c r="H566" s="39"/>
      <c r="I566" s="196"/>
      <c r="J566" s="39"/>
      <c r="K566" s="39"/>
      <c r="L566" s="42"/>
      <c r="M566" s="197"/>
      <c r="N566" s="198"/>
      <c r="O566" s="67"/>
      <c r="P566" s="67"/>
      <c r="Q566" s="67"/>
      <c r="R566" s="67"/>
      <c r="S566" s="67"/>
      <c r="T566" s="68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T566" s="20" t="s">
        <v>163</v>
      </c>
      <c r="AU566" s="20" t="s">
        <v>86</v>
      </c>
    </row>
    <row r="567" spans="1:65" s="13" customFormat="1" ht="11.25">
      <c r="B567" s="201"/>
      <c r="C567" s="202"/>
      <c r="D567" s="194" t="s">
        <v>167</v>
      </c>
      <c r="E567" s="203" t="s">
        <v>19</v>
      </c>
      <c r="F567" s="204" t="s">
        <v>2256</v>
      </c>
      <c r="G567" s="202"/>
      <c r="H567" s="203" t="s">
        <v>19</v>
      </c>
      <c r="I567" s="205"/>
      <c r="J567" s="202"/>
      <c r="K567" s="202"/>
      <c r="L567" s="206"/>
      <c r="M567" s="207"/>
      <c r="N567" s="208"/>
      <c r="O567" s="208"/>
      <c r="P567" s="208"/>
      <c r="Q567" s="208"/>
      <c r="R567" s="208"/>
      <c r="S567" s="208"/>
      <c r="T567" s="209"/>
      <c r="AT567" s="210" t="s">
        <v>167</v>
      </c>
      <c r="AU567" s="210" t="s">
        <v>86</v>
      </c>
      <c r="AV567" s="13" t="s">
        <v>84</v>
      </c>
      <c r="AW567" s="13" t="s">
        <v>36</v>
      </c>
      <c r="AX567" s="13" t="s">
        <v>76</v>
      </c>
      <c r="AY567" s="210" t="s">
        <v>154</v>
      </c>
    </row>
    <row r="568" spans="1:65" s="14" customFormat="1" ht="11.25">
      <c r="B568" s="211"/>
      <c r="C568" s="212"/>
      <c r="D568" s="194" t="s">
        <v>167</v>
      </c>
      <c r="E568" s="213" t="s">
        <v>19</v>
      </c>
      <c r="F568" s="214" t="s">
        <v>8</v>
      </c>
      <c r="G568" s="212"/>
      <c r="H568" s="215">
        <v>12</v>
      </c>
      <c r="I568" s="216"/>
      <c r="J568" s="212"/>
      <c r="K568" s="212"/>
      <c r="L568" s="217"/>
      <c r="M568" s="218"/>
      <c r="N568" s="219"/>
      <c r="O568" s="219"/>
      <c r="P568" s="219"/>
      <c r="Q568" s="219"/>
      <c r="R568" s="219"/>
      <c r="S568" s="219"/>
      <c r="T568" s="220"/>
      <c r="AT568" s="221" t="s">
        <v>167</v>
      </c>
      <c r="AU568" s="221" t="s">
        <v>86</v>
      </c>
      <c r="AV568" s="14" t="s">
        <v>86</v>
      </c>
      <c r="AW568" s="14" t="s">
        <v>36</v>
      </c>
      <c r="AX568" s="14" t="s">
        <v>84</v>
      </c>
      <c r="AY568" s="221" t="s">
        <v>154</v>
      </c>
    </row>
    <row r="569" spans="1:65" s="2" customFormat="1" ht="24.2" customHeight="1">
      <c r="A569" s="37"/>
      <c r="B569" s="38"/>
      <c r="C569" s="248" t="s">
        <v>2261</v>
      </c>
      <c r="D569" s="248" t="s">
        <v>491</v>
      </c>
      <c r="E569" s="249" t="s">
        <v>2262</v>
      </c>
      <c r="F569" s="250" t="s">
        <v>2263</v>
      </c>
      <c r="G569" s="251" t="s">
        <v>208</v>
      </c>
      <c r="H569" s="252">
        <v>67.8</v>
      </c>
      <c r="I569" s="253"/>
      <c r="J569" s="254">
        <f>ROUND(I569*H569,2)</f>
        <v>0</v>
      </c>
      <c r="K569" s="250" t="s">
        <v>534</v>
      </c>
      <c r="L569" s="255"/>
      <c r="M569" s="256" t="s">
        <v>19</v>
      </c>
      <c r="N569" s="257" t="s">
        <v>47</v>
      </c>
      <c r="O569" s="67"/>
      <c r="P569" s="190">
        <f>O569*H569</f>
        <v>0</v>
      </c>
      <c r="Q569" s="190">
        <v>0</v>
      </c>
      <c r="R569" s="190">
        <f>Q569*H569</f>
        <v>0</v>
      </c>
      <c r="S569" s="190">
        <v>0</v>
      </c>
      <c r="T569" s="191">
        <f>S569*H569</f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R569" s="192" t="s">
        <v>237</v>
      </c>
      <c r="AT569" s="192" t="s">
        <v>491</v>
      </c>
      <c r="AU569" s="192" t="s">
        <v>86</v>
      </c>
      <c r="AY569" s="20" t="s">
        <v>154</v>
      </c>
      <c r="BE569" s="193">
        <f>IF(N569="základní",J569,0)</f>
        <v>0</v>
      </c>
      <c r="BF569" s="193">
        <f>IF(N569="snížená",J569,0)</f>
        <v>0</v>
      </c>
      <c r="BG569" s="193">
        <f>IF(N569="zákl. přenesená",J569,0)</f>
        <v>0</v>
      </c>
      <c r="BH569" s="193">
        <f>IF(N569="sníž. přenesená",J569,0)</f>
        <v>0</v>
      </c>
      <c r="BI569" s="193">
        <f>IF(N569="nulová",J569,0)</f>
        <v>0</v>
      </c>
      <c r="BJ569" s="20" t="s">
        <v>84</v>
      </c>
      <c r="BK569" s="193">
        <f>ROUND(I569*H569,2)</f>
        <v>0</v>
      </c>
      <c r="BL569" s="20" t="s">
        <v>161</v>
      </c>
      <c r="BM569" s="192" t="s">
        <v>2264</v>
      </c>
    </row>
    <row r="570" spans="1:65" s="2" customFormat="1" ht="19.5">
      <c r="A570" s="37"/>
      <c r="B570" s="38"/>
      <c r="C570" s="39"/>
      <c r="D570" s="194" t="s">
        <v>163</v>
      </c>
      <c r="E570" s="39"/>
      <c r="F570" s="195" t="s">
        <v>2263</v>
      </c>
      <c r="G570" s="39"/>
      <c r="H570" s="39"/>
      <c r="I570" s="196"/>
      <c r="J570" s="39"/>
      <c r="K570" s="39"/>
      <c r="L570" s="42"/>
      <c r="M570" s="197"/>
      <c r="N570" s="198"/>
      <c r="O570" s="67"/>
      <c r="P570" s="67"/>
      <c r="Q570" s="67"/>
      <c r="R570" s="67"/>
      <c r="S570" s="67"/>
      <c r="T570" s="68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T570" s="20" t="s">
        <v>163</v>
      </c>
      <c r="AU570" s="20" t="s">
        <v>86</v>
      </c>
    </row>
    <row r="571" spans="1:65" s="2" customFormat="1" ht="39">
      <c r="A571" s="37"/>
      <c r="B571" s="38"/>
      <c r="C571" s="39"/>
      <c r="D571" s="194" t="s">
        <v>177</v>
      </c>
      <c r="E571" s="39"/>
      <c r="F571" s="222" t="s">
        <v>2265</v>
      </c>
      <c r="G571" s="39"/>
      <c r="H571" s="39"/>
      <c r="I571" s="196"/>
      <c r="J571" s="39"/>
      <c r="K571" s="39"/>
      <c r="L571" s="42"/>
      <c r="M571" s="197"/>
      <c r="N571" s="198"/>
      <c r="O571" s="67"/>
      <c r="P571" s="67"/>
      <c r="Q571" s="67"/>
      <c r="R571" s="67"/>
      <c r="S571" s="67"/>
      <c r="T571" s="68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T571" s="20" t="s">
        <v>177</v>
      </c>
      <c r="AU571" s="20" t="s">
        <v>86</v>
      </c>
    </row>
    <row r="572" spans="1:65" s="2" customFormat="1" ht="24.2" customHeight="1">
      <c r="A572" s="37"/>
      <c r="B572" s="38"/>
      <c r="C572" s="248" t="s">
        <v>2266</v>
      </c>
      <c r="D572" s="248" t="s">
        <v>491</v>
      </c>
      <c r="E572" s="249" t="s">
        <v>2267</v>
      </c>
      <c r="F572" s="250" t="s">
        <v>2268</v>
      </c>
      <c r="G572" s="251" t="s">
        <v>240</v>
      </c>
      <c r="H572" s="252">
        <v>1</v>
      </c>
      <c r="I572" s="253"/>
      <c r="J572" s="254">
        <f>ROUND(I572*H572,2)</f>
        <v>0</v>
      </c>
      <c r="K572" s="250" t="s">
        <v>534</v>
      </c>
      <c r="L572" s="255"/>
      <c r="M572" s="256" t="s">
        <v>19</v>
      </c>
      <c r="N572" s="257" t="s">
        <v>47</v>
      </c>
      <c r="O572" s="67"/>
      <c r="P572" s="190">
        <f>O572*H572</f>
        <v>0</v>
      </c>
      <c r="Q572" s="190">
        <v>0</v>
      </c>
      <c r="R572" s="190">
        <f>Q572*H572</f>
        <v>0</v>
      </c>
      <c r="S572" s="190">
        <v>0</v>
      </c>
      <c r="T572" s="191">
        <f>S572*H572</f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R572" s="192" t="s">
        <v>237</v>
      </c>
      <c r="AT572" s="192" t="s">
        <v>491</v>
      </c>
      <c r="AU572" s="192" t="s">
        <v>86</v>
      </c>
      <c r="AY572" s="20" t="s">
        <v>154</v>
      </c>
      <c r="BE572" s="193">
        <f>IF(N572="základní",J572,0)</f>
        <v>0</v>
      </c>
      <c r="BF572" s="193">
        <f>IF(N572="snížená",J572,0)</f>
        <v>0</v>
      </c>
      <c r="BG572" s="193">
        <f>IF(N572="zákl. přenesená",J572,0)</f>
        <v>0</v>
      </c>
      <c r="BH572" s="193">
        <f>IF(N572="sníž. přenesená",J572,0)</f>
        <v>0</v>
      </c>
      <c r="BI572" s="193">
        <f>IF(N572="nulová",J572,0)</f>
        <v>0</v>
      </c>
      <c r="BJ572" s="20" t="s">
        <v>84</v>
      </c>
      <c r="BK572" s="193">
        <f>ROUND(I572*H572,2)</f>
        <v>0</v>
      </c>
      <c r="BL572" s="20" t="s">
        <v>161</v>
      </c>
      <c r="BM572" s="192" t="s">
        <v>2269</v>
      </c>
    </row>
    <row r="573" spans="1:65" s="2" customFormat="1" ht="19.5">
      <c r="A573" s="37"/>
      <c r="B573" s="38"/>
      <c r="C573" s="39"/>
      <c r="D573" s="194" t="s">
        <v>163</v>
      </c>
      <c r="E573" s="39"/>
      <c r="F573" s="195" t="s">
        <v>2268</v>
      </c>
      <c r="G573" s="39"/>
      <c r="H573" s="39"/>
      <c r="I573" s="196"/>
      <c r="J573" s="39"/>
      <c r="K573" s="39"/>
      <c r="L573" s="42"/>
      <c r="M573" s="197"/>
      <c r="N573" s="198"/>
      <c r="O573" s="67"/>
      <c r="P573" s="67"/>
      <c r="Q573" s="67"/>
      <c r="R573" s="67"/>
      <c r="S573" s="67"/>
      <c r="T573" s="68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T573" s="20" t="s">
        <v>163</v>
      </c>
      <c r="AU573" s="20" t="s">
        <v>86</v>
      </c>
    </row>
    <row r="574" spans="1:65" s="2" customFormat="1" ht="19.5">
      <c r="A574" s="37"/>
      <c r="B574" s="38"/>
      <c r="C574" s="39"/>
      <c r="D574" s="194" t="s">
        <v>177</v>
      </c>
      <c r="E574" s="39"/>
      <c r="F574" s="222" t="s">
        <v>2270</v>
      </c>
      <c r="G574" s="39"/>
      <c r="H574" s="39"/>
      <c r="I574" s="196"/>
      <c r="J574" s="39"/>
      <c r="K574" s="39"/>
      <c r="L574" s="42"/>
      <c r="M574" s="197"/>
      <c r="N574" s="198"/>
      <c r="O574" s="67"/>
      <c r="P574" s="67"/>
      <c r="Q574" s="67"/>
      <c r="R574" s="67"/>
      <c r="S574" s="67"/>
      <c r="T574" s="68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T574" s="20" t="s">
        <v>177</v>
      </c>
      <c r="AU574" s="20" t="s">
        <v>86</v>
      </c>
    </row>
    <row r="575" spans="1:65" s="2" customFormat="1" ht="24.2" customHeight="1">
      <c r="A575" s="37"/>
      <c r="B575" s="38"/>
      <c r="C575" s="248" t="s">
        <v>2271</v>
      </c>
      <c r="D575" s="248" t="s">
        <v>491</v>
      </c>
      <c r="E575" s="249" t="s">
        <v>2272</v>
      </c>
      <c r="F575" s="250" t="s">
        <v>2273</v>
      </c>
      <c r="G575" s="251" t="s">
        <v>843</v>
      </c>
      <c r="H575" s="252">
        <v>8.9009999999999998</v>
      </c>
      <c r="I575" s="253"/>
      <c r="J575" s="254">
        <f>ROUND(I575*H575,2)</f>
        <v>0</v>
      </c>
      <c r="K575" s="250" t="s">
        <v>534</v>
      </c>
      <c r="L575" s="255"/>
      <c r="M575" s="256" t="s">
        <v>19</v>
      </c>
      <c r="N575" s="257" t="s">
        <v>47</v>
      </c>
      <c r="O575" s="67"/>
      <c r="P575" s="190">
        <f>O575*H575</f>
        <v>0</v>
      </c>
      <c r="Q575" s="190">
        <v>0</v>
      </c>
      <c r="R575" s="190">
        <f>Q575*H575</f>
        <v>0</v>
      </c>
      <c r="S575" s="190">
        <v>0</v>
      </c>
      <c r="T575" s="191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192" t="s">
        <v>237</v>
      </c>
      <c r="AT575" s="192" t="s">
        <v>491</v>
      </c>
      <c r="AU575" s="192" t="s">
        <v>86</v>
      </c>
      <c r="AY575" s="20" t="s">
        <v>154</v>
      </c>
      <c r="BE575" s="193">
        <f>IF(N575="základní",J575,0)</f>
        <v>0</v>
      </c>
      <c r="BF575" s="193">
        <f>IF(N575="snížená",J575,0)</f>
        <v>0</v>
      </c>
      <c r="BG575" s="193">
        <f>IF(N575="zákl. přenesená",J575,0)</f>
        <v>0</v>
      </c>
      <c r="BH575" s="193">
        <f>IF(N575="sníž. přenesená",J575,0)</f>
        <v>0</v>
      </c>
      <c r="BI575" s="193">
        <f>IF(N575="nulová",J575,0)</f>
        <v>0</v>
      </c>
      <c r="BJ575" s="20" t="s">
        <v>84</v>
      </c>
      <c r="BK575" s="193">
        <f>ROUND(I575*H575,2)</f>
        <v>0</v>
      </c>
      <c r="BL575" s="20" t="s">
        <v>161</v>
      </c>
      <c r="BM575" s="192" t="s">
        <v>2274</v>
      </c>
    </row>
    <row r="576" spans="1:65" s="2" customFormat="1" ht="11.25">
      <c r="A576" s="37"/>
      <c r="B576" s="38"/>
      <c r="C576" s="39"/>
      <c r="D576" s="194" t="s">
        <v>163</v>
      </c>
      <c r="E576" s="39"/>
      <c r="F576" s="195" t="s">
        <v>2273</v>
      </c>
      <c r="G576" s="39"/>
      <c r="H576" s="39"/>
      <c r="I576" s="196"/>
      <c r="J576" s="39"/>
      <c r="K576" s="39"/>
      <c r="L576" s="42"/>
      <c r="M576" s="197"/>
      <c r="N576" s="198"/>
      <c r="O576" s="67"/>
      <c r="P576" s="67"/>
      <c r="Q576" s="67"/>
      <c r="R576" s="67"/>
      <c r="S576" s="67"/>
      <c r="T576" s="68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T576" s="20" t="s">
        <v>163</v>
      </c>
      <c r="AU576" s="20" t="s">
        <v>86</v>
      </c>
    </row>
    <row r="577" spans="1:65" s="13" customFormat="1" ht="11.25">
      <c r="B577" s="201"/>
      <c r="C577" s="202"/>
      <c r="D577" s="194" t="s">
        <v>167</v>
      </c>
      <c r="E577" s="203" t="s">
        <v>19</v>
      </c>
      <c r="F577" s="204" t="s">
        <v>2275</v>
      </c>
      <c r="G577" s="202"/>
      <c r="H577" s="203" t="s">
        <v>19</v>
      </c>
      <c r="I577" s="205"/>
      <c r="J577" s="202"/>
      <c r="K577" s="202"/>
      <c r="L577" s="206"/>
      <c r="M577" s="207"/>
      <c r="N577" s="208"/>
      <c r="O577" s="208"/>
      <c r="P577" s="208"/>
      <c r="Q577" s="208"/>
      <c r="R577" s="208"/>
      <c r="S577" s="208"/>
      <c r="T577" s="209"/>
      <c r="AT577" s="210" t="s">
        <v>167</v>
      </c>
      <c r="AU577" s="210" t="s">
        <v>86</v>
      </c>
      <c r="AV577" s="13" t="s">
        <v>84</v>
      </c>
      <c r="AW577" s="13" t="s">
        <v>36</v>
      </c>
      <c r="AX577" s="13" t="s">
        <v>76</v>
      </c>
      <c r="AY577" s="210" t="s">
        <v>154</v>
      </c>
    </row>
    <row r="578" spans="1:65" s="14" customFormat="1" ht="11.25">
      <c r="B578" s="211"/>
      <c r="C578" s="212"/>
      <c r="D578" s="194" t="s">
        <v>167</v>
      </c>
      <c r="E578" s="213" t="s">
        <v>19</v>
      </c>
      <c r="F578" s="214" t="s">
        <v>2276</v>
      </c>
      <c r="G578" s="212"/>
      <c r="H578" s="215">
        <v>8.9009999999999998</v>
      </c>
      <c r="I578" s="216"/>
      <c r="J578" s="212"/>
      <c r="K578" s="212"/>
      <c r="L578" s="217"/>
      <c r="M578" s="218"/>
      <c r="N578" s="219"/>
      <c r="O578" s="219"/>
      <c r="P578" s="219"/>
      <c r="Q578" s="219"/>
      <c r="R578" s="219"/>
      <c r="S578" s="219"/>
      <c r="T578" s="220"/>
      <c r="AT578" s="221" t="s">
        <v>167</v>
      </c>
      <c r="AU578" s="221" t="s">
        <v>86</v>
      </c>
      <c r="AV578" s="14" t="s">
        <v>86</v>
      </c>
      <c r="AW578" s="14" t="s">
        <v>36</v>
      </c>
      <c r="AX578" s="14" t="s">
        <v>84</v>
      </c>
      <c r="AY578" s="221" t="s">
        <v>154</v>
      </c>
    </row>
    <row r="579" spans="1:65" s="2" customFormat="1" ht="16.5" customHeight="1">
      <c r="A579" s="37"/>
      <c r="B579" s="38"/>
      <c r="C579" s="248" t="s">
        <v>2277</v>
      </c>
      <c r="D579" s="248" t="s">
        <v>491</v>
      </c>
      <c r="E579" s="249" t="s">
        <v>2278</v>
      </c>
      <c r="F579" s="250" t="s">
        <v>2279</v>
      </c>
      <c r="G579" s="251" t="s">
        <v>843</v>
      </c>
      <c r="H579" s="252">
        <v>0.8</v>
      </c>
      <c r="I579" s="253"/>
      <c r="J579" s="254">
        <f>ROUND(I579*H579,2)</f>
        <v>0</v>
      </c>
      <c r="K579" s="250" t="s">
        <v>534</v>
      </c>
      <c r="L579" s="255"/>
      <c r="M579" s="256" t="s">
        <v>19</v>
      </c>
      <c r="N579" s="257" t="s">
        <v>47</v>
      </c>
      <c r="O579" s="67"/>
      <c r="P579" s="190">
        <f>O579*H579</f>
        <v>0</v>
      </c>
      <c r="Q579" s="190">
        <v>0</v>
      </c>
      <c r="R579" s="190">
        <f>Q579*H579</f>
        <v>0</v>
      </c>
      <c r="S579" s="190">
        <v>0</v>
      </c>
      <c r="T579" s="191">
        <f>S579*H579</f>
        <v>0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192" t="s">
        <v>237</v>
      </c>
      <c r="AT579" s="192" t="s">
        <v>491</v>
      </c>
      <c r="AU579" s="192" t="s">
        <v>86</v>
      </c>
      <c r="AY579" s="20" t="s">
        <v>154</v>
      </c>
      <c r="BE579" s="193">
        <f>IF(N579="základní",J579,0)</f>
        <v>0</v>
      </c>
      <c r="BF579" s="193">
        <f>IF(N579="snížená",J579,0)</f>
        <v>0</v>
      </c>
      <c r="BG579" s="193">
        <f>IF(N579="zákl. přenesená",J579,0)</f>
        <v>0</v>
      </c>
      <c r="BH579" s="193">
        <f>IF(N579="sníž. přenesená",J579,0)</f>
        <v>0</v>
      </c>
      <c r="BI579" s="193">
        <f>IF(N579="nulová",J579,0)</f>
        <v>0</v>
      </c>
      <c r="BJ579" s="20" t="s">
        <v>84</v>
      </c>
      <c r="BK579" s="193">
        <f>ROUND(I579*H579,2)</f>
        <v>0</v>
      </c>
      <c r="BL579" s="20" t="s">
        <v>161</v>
      </c>
      <c r="BM579" s="192" t="s">
        <v>2280</v>
      </c>
    </row>
    <row r="580" spans="1:65" s="2" customFormat="1" ht="11.25">
      <c r="A580" s="37"/>
      <c r="B580" s="38"/>
      <c r="C580" s="39"/>
      <c r="D580" s="194" t="s">
        <v>163</v>
      </c>
      <c r="E580" s="39"/>
      <c r="F580" s="195" t="s">
        <v>2279</v>
      </c>
      <c r="G580" s="39"/>
      <c r="H580" s="39"/>
      <c r="I580" s="196"/>
      <c r="J580" s="39"/>
      <c r="K580" s="39"/>
      <c r="L580" s="42"/>
      <c r="M580" s="197"/>
      <c r="N580" s="198"/>
      <c r="O580" s="67"/>
      <c r="P580" s="67"/>
      <c r="Q580" s="67"/>
      <c r="R580" s="67"/>
      <c r="S580" s="67"/>
      <c r="T580" s="68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T580" s="20" t="s">
        <v>163</v>
      </c>
      <c r="AU580" s="20" t="s">
        <v>86</v>
      </c>
    </row>
    <row r="581" spans="1:65" s="13" customFormat="1" ht="11.25">
      <c r="B581" s="201"/>
      <c r="C581" s="202"/>
      <c r="D581" s="194" t="s">
        <v>167</v>
      </c>
      <c r="E581" s="203" t="s">
        <v>19</v>
      </c>
      <c r="F581" s="204" t="s">
        <v>2281</v>
      </c>
      <c r="G581" s="202"/>
      <c r="H581" s="203" t="s">
        <v>19</v>
      </c>
      <c r="I581" s="205"/>
      <c r="J581" s="202"/>
      <c r="K581" s="202"/>
      <c r="L581" s="206"/>
      <c r="M581" s="207"/>
      <c r="N581" s="208"/>
      <c r="O581" s="208"/>
      <c r="P581" s="208"/>
      <c r="Q581" s="208"/>
      <c r="R581" s="208"/>
      <c r="S581" s="208"/>
      <c r="T581" s="209"/>
      <c r="AT581" s="210" t="s">
        <v>167</v>
      </c>
      <c r="AU581" s="210" t="s">
        <v>86</v>
      </c>
      <c r="AV581" s="13" t="s">
        <v>84</v>
      </c>
      <c r="AW581" s="13" t="s">
        <v>36</v>
      </c>
      <c r="AX581" s="13" t="s">
        <v>76</v>
      </c>
      <c r="AY581" s="210" t="s">
        <v>154</v>
      </c>
    </row>
    <row r="582" spans="1:65" s="14" customFormat="1" ht="11.25">
      <c r="B582" s="211"/>
      <c r="C582" s="212"/>
      <c r="D582" s="194" t="s">
        <v>167</v>
      </c>
      <c r="E582" s="213" t="s">
        <v>19</v>
      </c>
      <c r="F582" s="214" t="s">
        <v>2282</v>
      </c>
      <c r="G582" s="212"/>
      <c r="H582" s="215">
        <v>0.8</v>
      </c>
      <c r="I582" s="216"/>
      <c r="J582" s="212"/>
      <c r="K582" s="212"/>
      <c r="L582" s="217"/>
      <c r="M582" s="218"/>
      <c r="N582" s="219"/>
      <c r="O582" s="219"/>
      <c r="P582" s="219"/>
      <c r="Q582" s="219"/>
      <c r="R582" s="219"/>
      <c r="S582" s="219"/>
      <c r="T582" s="220"/>
      <c r="AT582" s="221" t="s">
        <v>167</v>
      </c>
      <c r="AU582" s="221" t="s">
        <v>86</v>
      </c>
      <c r="AV582" s="14" t="s">
        <v>86</v>
      </c>
      <c r="AW582" s="14" t="s">
        <v>36</v>
      </c>
      <c r="AX582" s="14" t="s">
        <v>84</v>
      </c>
      <c r="AY582" s="221" t="s">
        <v>154</v>
      </c>
    </row>
    <row r="583" spans="1:65" s="2" customFormat="1" ht="16.5" customHeight="1">
      <c r="A583" s="37"/>
      <c r="B583" s="38"/>
      <c r="C583" s="248" t="s">
        <v>1638</v>
      </c>
      <c r="D583" s="248" t="s">
        <v>491</v>
      </c>
      <c r="E583" s="249" t="s">
        <v>2283</v>
      </c>
      <c r="F583" s="250" t="s">
        <v>2284</v>
      </c>
      <c r="G583" s="251" t="s">
        <v>843</v>
      </c>
      <c r="H583" s="252">
        <v>8.9009999999999998</v>
      </c>
      <c r="I583" s="253"/>
      <c r="J583" s="254">
        <f>ROUND(I583*H583,2)</f>
        <v>0</v>
      </c>
      <c r="K583" s="250" t="s">
        <v>534</v>
      </c>
      <c r="L583" s="255"/>
      <c r="M583" s="256" t="s">
        <v>19</v>
      </c>
      <c r="N583" s="257" t="s">
        <v>47</v>
      </c>
      <c r="O583" s="67"/>
      <c r="P583" s="190">
        <f>O583*H583</f>
        <v>0</v>
      </c>
      <c r="Q583" s="190">
        <v>0</v>
      </c>
      <c r="R583" s="190">
        <f>Q583*H583</f>
        <v>0</v>
      </c>
      <c r="S583" s="190">
        <v>0</v>
      </c>
      <c r="T583" s="191">
        <f>S583*H583</f>
        <v>0</v>
      </c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R583" s="192" t="s">
        <v>237</v>
      </c>
      <c r="AT583" s="192" t="s">
        <v>491</v>
      </c>
      <c r="AU583" s="192" t="s">
        <v>86</v>
      </c>
      <c r="AY583" s="20" t="s">
        <v>154</v>
      </c>
      <c r="BE583" s="193">
        <f>IF(N583="základní",J583,0)</f>
        <v>0</v>
      </c>
      <c r="BF583" s="193">
        <f>IF(N583="snížená",J583,0)</f>
        <v>0</v>
      </c>
      <c r="BG583" s="193">
        <f>IF(N583="zákl. přenesená",J583,0)</f>
        <v>0</v>
      </c>
      <c r="BH583" s="193">
        <f>IF(N583="sníž. přenesená",J583,0)</f>
        <v>0</v>
      </c>
      <c r="BI583" s="193">
        <f>IF(N583="nulová",J583,0)</f>
        <v>0</v>
      </c>
      <c r="BJ583" s="20" t="s">
        <v>84</v>
      </c>
      <c r="BK583" s="193">
        <f>ROUND(I583*H583,2)</f>
        <v>0</v>
      </c>
      <c r="BL583" s="20" t="s">
        <v>161</v>
      </c>
      <c r="BM583" s="192" t="s">
        <v>2285</v>
      </c>
    </row>
    <row r="584" spans="1:65" s="2" customFormat="1" ht="11.25">
      <c r="A584" s="37"/>
      <c r="B584" s="38"/>
      <c r="C584" s="39"/>
      <c r="D584" s="194" t="s">
        <v>163</v>
      </c>
      <c r="E584" s="39"/>
      <c r="F584" s="195" t="s">
        <v>2284</v>
      </c>
      <c r="G584" s="39"/>
      <c r="H584" s="39"/>
      <c r="I584" s="196"/>
      <c r="J584" s="39"/>
      <c r="K584" s="39"/>
      <c r="L584" s="42"/>
      <c r="M584" s="197"/>
      <c r="N584" s="198"/>
      <c r="O584" s="67"/>
      <c r="P584" s="67"/>
      <c r="Q584" s="67"/>
      <c r="R584" s="67"/>
      <c r="S584" s="67"/>
      <c r="T584" s="68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T584" s="20" t="s">
        <v>163</v>
      </c>
      <c r="AU584" s="20" t="s">
        <v>86</v>
      </c>
    </row>
    <row r="585" spans="1:65" s="13" customFormat="1" ht="11.25">
      <c r="B585" s="201"/>
      <c r="C585" s="202"/>
      <c r="D585" s="194" t="s">
        <v>167</v>
      </c>
      <c r="E585" s="203" t="s">
        <v>19</v>
      </c>
      <c r="F585" s="204" t="s">
        <v>2128</v>
      </c>
      <c r="G585" s="202"/>
      <c r="H585" s="203" t="s">
        <v>19</v>
      </c>
      <c r="I585" s="205"/>
      <c r="J585" s="202"/>
      <c r="K585" s="202"/>
      <c r="L585" s="206"/>
      <c r="M585" s="207"/>
      <c r="N585" s="208"/>
      <c r="O585" s="208"/>
      <c r="P585" s="208"/>
      <c r="Q585" s="208"/>
      <c r="R585" s="208"/>
      <c r="S585" s="208"/>
      <c r="T585" s="209"/>
      <c r="AT585" s="210" t="s">
        <v>167</v>
      </c>
      <c r="AU585" s="210" t="s">
        <v>86</v>
      </c>
      <c r="AV585" s="13" t="s">
        <v>84</v>
      </c>
      <c r="AW585" s="13" t="s">
        <v>36</v>
      </c>
      <c r="AX585" s="13" t="s">
        <v>76</v>
      </c>
      <c r="AY585" s="210" t="s">
        <v>154</v>
      </c>
    </row>
    <row r="586" spans="1:65" s="14" customFormat="1" ht="11.25">
      <c r="B586" s="211"/>
      <c r="C586" s="212"/>
      <c r="D586" s="194" t="s">
        <v>167</v>
      </c>
      <c r="E586" s="213" t="s">
        <v>19</v>
      </c>
      <c r="F586" s="214" t="s">
        <v>2276</v>
      </c>
      <c r="G586" s="212"/>
      <c r="H586" s="215">
        <v>8.9009999999999998</v>
      </c>
      <c r="I586" s="216"/>
      <c r="J586" s="212"/>
      <c r="K586" s="212"/>
      <c r="L586" s="217"/>
      <c r="M586" s="218"/>
      <c r="N586" s="219"/>
      <c r="O586" s="219"/>
      <c r="P586" s="219"/>
      <c r="Q586" s="219"/>
      <c r="R586" s="219"/>
      <c r="S586" s="219"/>
      <c r="T586" s="220"/>
      <c r="AT586" s="221" t="s">
        <v>167</v>
      </c>
      <c r="AU586" s="221" t="s">
        <v>86</v>
      </c>
      <c r="AV586" s="14" t="s">
        <v>86</v>
      </c>
      <c r="AW586" s="14" t="s">
        <v>36</v>
      </c>
      <c r="AX586" s="14" t="s">
        <v>84</v>
      </c>
      <c r="AY586" s="221" t="s">
        <v>154</v>
      </c>
    </row>
    <row r="587" spans="1:65" s="2" customFormat="1" ht="16.5" customHeight="1">
      <c r="A587" s="37"/>
      <c r="B587" s="38"/>
      <c r="C587" s="248" t="s">
        <v>2286</v>
      </c>
      <c r="D587" s="248" t="s">
        <v>491</v>
      </c>
      <c r="E587" s="249" t="s">
        <v>2287</v>
      </c>
      <c r="F587" s="250" t="s">
        <v>2288</v>
      </c>
      <c r="G587" s="251" t="s">
        <v>218</v>
      </c>
      <c r="H587" s="252">
        <v>14.835000000000001</v>
      </c>
      <c r="I587" s="253"/>
      <c r="J587" s="254">
        <f>ROUND(I587*H587,2)</f>
        <v>0</v>
      </c>
      <c r="K587" s="250" t="s">
        <v>534</v>
      </c>
      <c r="L587" s="255"/>
      <c r="M587" s="256" t="s">
        <v>19</v>
      </c>
      <c r="N587" s="257" t="s">
        <v>47</v>
      </c>
      <c r="O587" s="67"/>
      <c r="P587" s="190">
        <f>O587*H587</f>
        <v>0</v>
      </c>
      <c r="Q587" s="190">
        <v>0</v>
      </c>
      <c r="R587" s="190">
        <f>Q587*H587</f>
        <v>0</v>
      </c>
      <c r="S587" s="190">
        <v>0</v>
      </c>
      <c r="T587" s="191">
        <f>S587*H587</f>
        <v>0</v>
      </c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R587" s="192" t="s">
        <v>237</v>
      </c>
      <c r="AT587" s="192" t="s">
        <v>491</v>
      </c>
      <c r="AU587" s="192" t="s">
        <v>86</v>
      </c>
      <c r="AY587" s="20" t="s">
        <v>154</v>
      </c>
      <c r="BE587" s="193">
        <f>IF(N587="základní",J587,0)</f>
        <v>0</v>
      </c>
      <c r="BF587" s="193">
        <f>IF(N587="snížená",J587,0)</f>
        <v>0</v>
      </c>
      <c r="BG587" s="193">
        <f>IF(N587="zákl. přenesená",J587,0)</f>
        <v>0</v>
      </c>
      <c r="BH587" s="193">
        <f>IF(N587="sníž. přenesená",J587,0)</f>
        <v>0</v>
      </c>
      <c r="BI587" s="193">
        <f>IF(N587="nulová",J587,0)</f>
        <v>0</v>
      </c>
      <c r="BJ587" s="20" t="s">
        <v>84</v>
      </c>
      <c r="BK587" s="193">
        <f>ROUND(I587*H587,2)</f>
        <v>0</v>
      </c>
      <c r="BL587" s="20" t="s">
        <v>161</v>
      </c>
      <c r="BM587" s="192" t="s">
        <v>2289</v>
      </c>
    </row>
    <row r="588" spans="1:65" s="2" customFormat="1" ht="11.25">
      <c r="A588" s="37"/>
      <c r="B588" s="38"/>
      <c r="C588" s="39"/>
      <c r="D588" s="194" t="s">
        <v>163</v>
      </c>
      <c r="E588" s="39"/>
      <c r="F588" s="195" t="s">
        <v>2288</v>
      </c>
      <c r="G588" s="39"/>
      <c r="H588" s="39"/>
      <c r="I588" s="196"/>
      <c r="J588" s="39"/>
      <c r="K588" s="39"/>
      <c r="L588" s="42"/>
      <c r="M588" s="197"/>
      <c r="N588" s="198"/>
      <c r="O588" s="67"/>
      <c r="P588" s="67"/>
      <c r="Q588" s="67"/>
      <c r="R588" s="67"/>
      <c r="S588" s="67"/>
      <c r="T588" s="68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T588" s="20" t="s">
        <v>163</v>
      </c>
      <c r="AU588" s="20" t="s">
        <v>86</v>
      </c>
    </row>
    <row r="589" spans="1:65" s="13" customFormat="1" ht="22.5">
      <c r="B589" s="201"/>
      <c r="C589" s="202"/>
      <c r="D589" s="194" t="s">
        <v>167</v>
      </c>
      <c r="E589" s="203" t="s">
        <v>19</v>
      </c>
      <c r="F589" s="204" t="s">
        <v>2290</v>
      </c>
      <c r="G589" s="202"/>
      <c r="H589" s="203" t="s">
        <v>19</v>
      </c>
      <c r="I589" s="205"/>
      <c r="J589" s="202"/>
      <c r="K589" s="202"/>
      <c r="L589" s="206"/>
      <c r="M589" s="207"/>
      <c r="N589" s="208"/>
      <c r="O589" s="208"/>
      <c r="P589" s="208"/>
      <c r="Q589" s="208"/>
      <c r="R589" s="208"/>
      <c r="S589" s="208"/>
      <c r="T589" s="209"/>
      <c r="AT589" s="210" t="s">
        <v>167</v>
      </c>
      <c r="AU589" s="210" t="s">
        <v>86</v>
      </c>
      <c r="AV589" s="13" t="s">
        <v>84</v>
      </c>
      <c r="AW589" s="13" t="s">
        <v>36</v>
      </c>
      <c r="AX589" s="13" t="s">
        <v>76</v>
      </c>
      <c r="AY589" s="210" t="s">
        <v>154</v>
      </c>
    </row>
    <row r="590" spans="1:65" s="14" customFormat="1" ht="11.25">
      <c r="B590" s="211"/>
      <c r="C590" s="212"/>
      <c r="D590" s="194" t="s">
        <v>167</v>
      </c>
      <c r="E590" s="213" t="s">
        <v>19</v>
      </c>
      <c r="F590" s="214" t="s">
        <v>2291</v>
      </c>
      <c r="G590" s="212"/>
      <c r="H590" s="215">
        <v>14.835000000000001</v>
      </c>
      <c r="I590" s="216"/>
      <c r="J590" s="212"/>
      <c r="K590" s="212"/>
      <c r="L590" s="217"/>
      <c r="M590" s="218"/>
      <c r="N590" s="219"/>
      <c r="O590" s="219"/>
      <c r="P590" s="219"/>
      <c r="Q590" s="219"/>
      <c r="R590" s="219"/>
      <c r="S590" s="219"/>
      <c r="T590" s="220"/>
      <c r="AT590" s="221" t="s">
        <v>167</v>
      </c>
      <c r="AU590" s="221" t="s">
        <v>86</v>
      </c>
      <c r="AV590" s="14" t="s">
        <v>86</v>
      </c>
      <c r="AW590" s="14" t="s">
        <v>36</v>
      </c>
      <c r="AX590" s="14" t="s">
        <v>84</v>
      </c>
      <c r="AY590" s="221" t="s">
        <v>154</v>
      </c>
    </row>
    <row r="591" spans="1:65" s="2" customFormat="1" ht="16.5" customHeight="1">
      <c r="A591" s="37"/>
      <c r="B591" s="38"/>
      <c r="C591" s="248" t="s">
        <v>2292</v>
      </c>
      <c r="D591" s="248" t="s">
        <v>491</v>
      </c>
      <c r="E591" s="249" t="s">
        <v>2293</v>
      </c>
      <c r="F591" s="250" t="s">
        <v>2294</v>
      </c>
      <c r="G591" s="251" t="s">
        <v>218</v>
      </c>
      <c r="H591" s="252">
        <v>12.186</v>
      </c>
      <c r="I591" s="253"/>
      <c r="J591" s="254">
        <f>ROUND(I591*H591,2)</f>
        <v>0</v>
      </c>
      <c r="K591" s="250" t="s">
        <v>534</v>
      </c>
      <c r="L591" s="255"/>
      <c r="M591" s="256" t="s">
        <v>19</v>
      </c>
      <c r="N591" s="257" t="s">
        <v>47</v>
      </c>
      <c r="O591" s="67"/>
      <c r="P591" s="190">
        <f>O591*H591</f>
        <v>0</v>
      </c>
      <c r="Q591" s="190">
        <v>0</v>
      </c>
      <c r="R591" s="190">
        <f>Q591*H591</f>
        <v>0</v>
      </c>
      <c r="S591" s="190">
        <v>0</v>
      </c>
      <c r="T591" s="191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192" t="s">
        <v>237</v>
      </c>
      <c r="AT591" s="192" t="s">
        <v>491</v>
      </c>
      <c r="AU591" s="192" t="s">
        <v>86</v>
      </c>
      <c r="AY591" s="20" t="s">
        <v>154</v>
      </c>
      <c r="BE591" s="193">
        <f>IF(N591="základní",J591,0)</f>
        <v>0</v>
      </c>
      <c r="BF591" s="193">
        <f>IF(N591="snížená",J591,0)</f>
        <v>0</v>
      </c>
      <c r="BG591" s="193">
        <f>IF(N591="zákl. přenesená",J591,0)</f>
        <v>0</v>
      </c>
      <c r="BH591" s="193">
        <f>IF(N591="sníž. přenesená",J591,0)</f>
        <v>0</v>
      </c>
      <c r="BI591" s="193">
        <f>IF(N591="nulová",J591,0)</f>
        <v>0</v>
      </c>
      <c r="BJ591" s="20" t="s">
        <v>84</v>
      </c>
      <c r="BK591" s="193">
        <f>ROUND(I591*H591,2)</f>
        <v>0</v>
      </c>
      <c r="BL591" s="20" t="s">
        <v>161</v>
      </c>
      <c r="BM591" s="192" t="s">
        <v>2295</v>
      </c>
    </row>
    <row r="592" spans="1:65" s="2" customFormat="1" ht="11.25">
      <c r="A592" s="37"/>
      <c r="B592" s="38"/>
      <c r="C592" s="39"/>
      <c r="D592" s="194" t="s">
        <v>163</v>
      </c>
      <c r="E592" s="39"/>
      <c r="F592" s="195" t="s">
        <v>2294</v>
      </c>
      <c r="G592" s="39"/>
      <c r="H592" s="39"/>
      <c r="I592" s="196"/>
      <c r="J592" s="39"/>
      <c r="K592" s="39"/>
      <c r="L592" s="42"/>
      <c r="M592" s="197"/>
      <c r="N592" s="198"/>
      <c r="O592" s="67"/>
      <c r="P592" s="67"/>
      <c r="Q592" s="67"/>
      <c r="R592" s="67"/>
      <c r="S592" s="67"/>
      <c r="T592" s="68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T592" s="20" t="s">
        <v>163</v>
      </c>
      <c r="AU592" s="20" t="s">
        <v>86</v>
      </c>
    </row>
    <row r="593" spans="1:65" s="13" customFormat="1" ht="22.5">
      <c r="B593" s="201"/>
      <c r="C593" s="202"/>
      <c r="D593" s="194" t="s">
        <v>167</v>
      </c>
      <c r="E593" s="203" t="s">
        <v>19</v>
      </c>
      <c r="F593" s="204" t="s">
        <v>2296</v>
      </c>
      <c r="G593" s="202"/>
      <c r="H593" s="203" t="s">
        <v>19</v>
      </c>
      <c r="I593" s="205"/>
      <c r="J593" s="202"/>
      <c r="K593" s="202"/>
      <c r="L593" s="206"/>
      <c r="M593" s="207"/>
      <c r="N593" s="208"/>
      <c r="O593" s="208"/>
      <c r="P593" s="208"/>
      <c r="Q593" s="208"/>
      <c r="R593" s="208"/>
      <c r="S593" s="208"/>
      <c r="T593" s="209"/>
      <c r="AT593" s="210" t="s">
        <v>167</v>
      </c>
      <c r="AU593" s="210" t="s">
        <v>86</v>
      </c>
      <c r="AV593" s="13" t="s">
        <v>84</v>
      </c>
      <c r="AW593" s="13" t="s">
        <v>36</v>
      </c>
      <c r="AX593" s="13" t="s">
        <v>76</v>
      </c>
      <c r="AY593" s="210" t="s">
        <v>154</v>
      </c>
    </row>
    <row r="594" spans="1:65" s="14" customFormat="1" ht="11.25">
      <c r="B594" s="211"/>
      <c r="C594" s="212"/>
      <c r="D594" s="194" t="s">
        <v>167</v>
      </c>
      <c r="E594" s="213" t="s">
        <v>19</v>
      </c>
      <c r="F594" s="214" t="s">
        <v>2297</v>
      </c>
      <c r="G594" s="212"/>
      <c r="H594" s="215">
        <v>12.186</v>
      </c>
      <c r="I594" s="216"/>
      <c r="J594" s="212"/>
      <c r="K594" s="212"/>
      <c r="L594" s="217"/>
      <c r="M594" s="218"/>
      <c r="N594" s="219"/>
      <c r="O594" s="219"/>
      <c r="P594" s="219"/>
      <c r="Q594" s="219"/>
      <c r="R594" s="219"/>
      <c r="S594" s="219"/>
      <c r="T594" s="220"/>
      <c r="AT594" s="221" t="s">
        <v>167</v>
      </c>
      <c r="AU594" s="221" t="s">
        <v>86</v>
      </c>
      <c r="AV594" s="14" t="s">
        <v>86</v>
      </c>
      <c r="AW594" s="14" t="s">
        <v>36</v>
      </c>
      <c r="AX594" s="14" t="s">
        <v>84</v>
      </c>
      <c r="AY594" s="221" t="s">
        <v>154</v>
      </c>
    </row>
    <row r="595" spans="1:65" s="2" customFormat="1" ht="16.5" customHeight="1">
      <c r="A595" s="37"/>
      <c r="B595" s="38"/>
      <c r="C595" s="248" t="s">
        <v>2298</v>
      </c>
      <c r="D595" s="248" t="s">
        <v>491</v>
      </c>
      <c r="E595" s="249" t="s">
        <v>2299</v>
      </c>
      <c r="F595" s="250" t="s">
        <v>2300</v>
      </c>
      <c r="G595" s="251" t="s">
        <v>218</v>
      </c>
      <c r="H595" s="252">
        <v>10.978</v>
      </c>
      <c r="I595" s="253"/>
      <c r="J595" s="254">
        <f>ROUND(I595*H595,2)</f>
        <v>0</v>
      </c>
      <c r="K595" s="250" t="s">
        <v>534</v>
      </c>
      <c r="L595" s="255"/>
      <c r="M595" s="256" t="s">
        <v>19</v>
      </c>
      <c r="N595" s="257" t="s">
        <v>47</v>
      </c>
      <c r="O595" s="67"/>
      <c r="P595" s="190">
        <f>O595*H595</f>
        <v>0</v>
      </c>
      <c r="Q595" s="190">
        <v>0</v>
      </c>
      <c r="R595" s="190">
        <f>Q595*H595</f>
        <v>0</v>
      </c>
      <c r="S595" s="190">
        <v>0</v>
      </c>
      <c r="T595" s="191">
        <f>S595*H595</f>
        <v>0</v>
      </c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R595" s="192" t="s">
        <v>237</v>
      </c>
      <c r="AT595" s="192" t="s">
        <v>491</v>
      </c>
      <c r="AU595" s="192" t="s">
        <v>86</v>
      </c>
      <c r="AY595" s="20" t="s">
        <v>154</v>
      </c>
      <c r="BE595" s="193">
        <f>IF(N595="základní",J595,0)</f>
        <v>0</v>
      </c>
      <c r="BF595" s="193">
        <f>IF(N595="snížená",J595,0)</f>
        <v>0</v>
      </c>
      <c r="BG595" s="193">
        <f>IF(N595="zákl. přenesená",J595,0)</f>
        <v>0</v>
      </c>
      <c r="BH595" s="193">
        <f>IF(N595="sníž. přenesená",J595,0)</f>
        <v>0</v>
      </c>
      <c r="BI595" s="193">
        <f>IF(N595="nulová",J595,0)</f>
        <v>0</v>
      </c>
      <c r="BJ595" s="20" t="s">
        <v>84</v>
      </c>
      <c r="BK595" s="193">
        <f>ROUND(I595*H595,2)</f>
        <v>0</v>
      </c>
      <c r="BL595" s="20" t="s">
        <v>161</v>
      </c>
      <c r="BM595" s="192" t="s">
        <v>2301</v>
      </c>
    </row>
    <row r="596" spans="1:65" s="2" customFormat="1" ht="11.25">
      <c r="A596" s="37"/>
      <c r="B596" s="38"/>
      <c r="C596" s="39"/>
      <c r="D596" s="194" t="s">
        <v>163</v>
      </c>
      <c r="E596" s="39"/>
      <c r="F596" s="195" t="s">
        <v>2300</v>
      </c>
      <c r="G596" s="39"/>
      <c r="H596" s="39"/>
      <c r="I596" s="196"/>
      <c r="J596" s="39"/>
      <c r="K596" s="39"/>
      <c r="L596" s="42"/>
      <c r="M596" s="197"/>
      <c r="N596" s="198"/>
      <c r="O596" s="67"/>
      <c r="P596" s="67"/>
      <c r="Q596" s="67"/>
      <c r="R596" s="67"/>
      <c r="S596" s="67"/>
      <c r="T596" s="68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T596" s="20" t="s">
        <v>163</v>
      </c>
      <c r="AU596" s="20" t="s">
        <v>86</v>
      </c>
    </row>
    <row r="597" spans="1:65" s="13" customFormat="1" ht="33.75">
      <c r="B597" s="201"/>
      <c r="C597" s="202"/>
      <c r="D597" s="194" t="s">
        <v>167</v>
      </c>
      <c r="E597" s="203" t="s">
        <v>19</v>
      </c>
      <c r="F597" s="204" t="s">
        <v>2302</v>
      </c>
      <c r="G597" s="202"/>
      <c r="H597" s="203" t="s">
        <v>19</v>
      </c>
      <c r="I597" s="205"/>
      <c r="J597" s="202"/>
      <c r="K597" s="202"/>
      <c r="L597" s="206"/>
      <c r="M597" s="207"/>
      <c r="N597" s="208"/>
      <c r="O597" s="208"/>
      <c r="P597" s="208"/>
      <c r="Q597" s="208"/>
      <c r="R597" s="208"/>
      <c r="S597" s="208"/>
      <c r="T597" s="209"/>
      <c r="AT597" s="210" t="s">
        <v>167</v>
      </c>
      <c r="AU597" s="210" t="s">
        <v>86</v>
      </c>
      <c r="AV597" s="13" t="s">
        <v>84</v>
      </c>
      <c r="AW597" s="13" t="s">
        <v>36</v>
      </c>
      <c r="AX597" s="13" t="s">
        <v>76</v>
      </c>
      <c r="AY597" s="210" t="s">
        <v>154</v>
      </c>
    </row>
    <row r="598" spans="1:65" s="14" customFormat="1" ht="11.25">
      <c r="B598" s="211"/>
      <c r="C598" s="212"/>
      <c r="D598" s="194" t="s">
        <v>167</v>
      </c>
      <c r="E598" s="213" t="s">
        <v>19</v>
      </c>
      <c r="F598" s="214" t="s">
        <v>2303</v>
      </c>
      <c r="G598" s="212"/>
      <c r="H598" s="215">
        <v>10.978</v>
      </c>
      <c r="I598" s="216"/>
      <c r="J598" s="212"/>
      <c r="K598" s="212"/>
      <c r="L598" s="217"/>
      <c r="M598" s="218"/>
      <c r="N598" s="219"/>
      <c r="O598" s="219"/>
      <c r="P598" s="219"/>
      <c r="Q598" s="219"/>
      <c r="R598" s="219"/>
      <c r="S598" s="219"/>
      <c r="T598" s="220"/>
      <c r="AT598" s="221" t="s">
        <v>167</v>
      </c>
      <c r="AU598" s="221" t="s">
        <v>86</v>
      </c>
      <c r="AV598" s="14" t="s">
        <v>86</v>
      </c>
      <c r="AW598" s="14" t="s">
        <v>36</v>
      </c>
      <c r="AX598" s="14" t="s">
        <v>84</v>
      </c>
      <c r="AY598" s="221" t="s">
        <v>154</v>
      </c>
    </row>
    <row r="599" spans="1:65" s="2" customFormat="1" ht="24.2" customHeight="1">
      <c r="A599" s="37"/>
      <c r="B599" s="38"/>
      <c r="C599" s="248" t="s">
        <v>2304</v>
      </c>
      <c r="D599" s="248" t="s">
        <v>491</v>
      </c>
      <c r="E599" s="249" t="s">
        <v>2305</v>
      </c>
      <c r="F599" s="250" t="s">
        <v>2306</v>
      </c>
      <c r="G599" s="251" t="s">
        <v>218</v>
      </c>
      <c r="H599" s="252">
        <v>3.5379999999999998</v>
      </c>
      <c r="I599" s="253"/>
      <c r="J599" s="254">
        <f>ROUND(I599*H599,2)</f>
        <v>0</v>
      </c>
      <c r="K599" s="250" t="s">
        <v>534</v>
      </c>
      <c r="L599" s="255"/>
      <c r="M599" s="256" t="s">
        <v>19</v>
      </c>
      <c r="N599" s="257" t="s">
        <v>47</v>
      </c>
      <c r="O599" s="67"/>
      <c r="P599" s="190">
        <f>O599*H599</f>
        <v>0</v>
      </c>
      <c r="Q599" s="190">
        <v>0</v>
      </c>
      <c r="R599" s="190">
        <f>Q599*H599</f>
        <v>0</v>
      </c>
      <c r="S599" s="190">
        <v>0</v>
      </c>
      <c r="T599" s="191">
        <f>S599*H599</f>
        <v>0</v>
      </c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R599" s="192" t="s">
        <v>237</v>
      </c>
      <c r="AT599" s="192" t="s">
        <v>491</v>
      </c>
      <c r="AU599" s="192" t="s">
        <v>86</v>
      </c>
      <c r="AY599" s="20" t="s">
        <v>154</v>
      </c>
      <c r="BE599" s="193">
        <f>IF(N599="základní",J599,0)</f>
        <v>0</v>
      </c>
      <c r="BF599" s="193">
        <f>IF(N599="snížená",J599,0)</f>
        <v>0</v>
      </c>
      <c r="BG599" s="193">
        <f>IF(N599="zákl. přenesená",J599,0)</f>
        <v>0</v>
      </c>
      <c r="BH599" s="193">
        <f>IF(N599="sníž. přenesená",J599,0)</f>
        <v>0</v>
      </c>
      <c r="BI599" s="193">
        <f>IF(N599="nulová",J599,0)</f>
        <v>0</v>
      </c>
      <c r="BJ599" s="20" t="s">
        <v>84</v>
      </c>
      <c r="BK599" s="193">
        <f>ROUND(I599*H599,2)</f>
        <v>0</v>
      </c>
      <c r="BL599" s="20" t="s">
        <v>161</v>
      </c>
      <c r="BM599" s="192" t="s">
        <v>2307</v>
      </c>
    </row>
    <row r="600" spans="1:65" s="2" customFormat="1" ht="19.5">
      <c r="A600" s="37"/>
      <c r="B600" s="38"/>
      <c r="C600" s="39"/>
      <c r="D600" s="194" t="s">
        <v>163</v>
      </c>
      <c r="E600" s="39"/>
      <c r="F600" s="195" t="s">
        <v>2306</v>
      </c>
      <c r="G600" s="39"/>
      <c r="H600" s="39"/>
      <c r="I600" s="196"/>
      <c r="J600" s="39"/>
      <c r="K600" s="39"/>
      <c r="L600" s="42"/>
      <c r="M600" s="197"/>
      <c r="N600" s="198"/>
      <c r="O600" s="67"/>
      <c r="P600" s="67"/>
      <c r="Q600" s="67"/>
      <c r="R600" s="67"/>
      <c r="S600" s="67"/>
      <c r="T600" s="68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T600" s="20" t="s">
        <v>163</v>
      </c>
      <c r="AU600" s="20" t="s">
        <v>86</v>
      </c>
    </row>
    <row r="601" spans="1:65" s="13" customFormat="1" ht="22.5">
      <c r="B601" s="201"/>
      <c r="C601" s="202"/>
      <c r="D601" s="194" t="s">
        <v>167</v>
      </c>
      <c r="E601" s="203" t="s">
        <v>19</v>
      </c>
      <c r="F601" s="204" t="s">
        <v>2308</v>
      </c>
      <c r="G601" s="202"/>
      <c r="H601" s="203" t="s">
        <v>19</v>
      </c>
      <c r="I601" s="205"/>
      <c r="J601" s="202"/>
      <c r="K601" s="202"/>
      <c r="L601" s="206"/>
      <c r="M601" s="207"/>
      <c r="N601" s="208"/>
      <c r="O601" s="208"/>
      <c r="P601" s="208"/>
      <c r="Q601" s="208"/>
      <c r="R601" s="208"/>
      <c r="S601" s="208"/>
      <c r="T601" s="209"/>
      <c r="AT601" s="210" t="s">
        <v>167</v>
      </c>
      <c r="AU601" s="210" t="s">
        <v>86</v>
      </c>
      <c r="AV601" s="13" t="s">
        <v>84</v>
      </c>
      <c r="AW601" s="13" t="s">
        <v>36</v>
      </c>
      <c r="AX601" s="13" t="s">
        <v>76</v>
      </c>
      <c r="AY601" s="210" t="s">
        <v>154</v>
      </c>
    </row>
    <row r="602" spans="1:65" s="14" customFormat="1" ht="11.25">
      <c r="B602" s="211"/>
      <c r="C602" s="212"/>
      <c r="D602" s="194" t="s">
        <v>167</v>
      </c>
      <c r="E602" s="213" t="s">
        <v>19</v>
      </c>
      <c r="F602" s="214" t="s">
        <v>2309</v>
      </c>
      <c r="G602" s="212"/>
      <c r="H602" s="215">
        <v>3.5379999999999998</v>
      </c>
      <c r="I602" s="216"/>
      <c r="J602" s="212"/>
      <c r="K602" s="212"/>
      <c r="L602" s="217"/>
      <c r="M602" s="218"/>
      <c r="N602" s="219"/>
      <c r="O602" s="219"/>
      <c r="P602" s="219"/>
      <c r="Q602" s="219"/>
      <c r="R602" s="219"/>
      <c r="S602" s="219"/>
      <c r="T602" s="220"/>
      <c r="AT602" s="221" t="s">
        <v>167</v>
      </c>
      <c r="AU602" s="221" t="s">
        <v>86</v>
      </c>
      <c r="AV602" s="14" t="s">
        <v>86</v>
      </c>
      <c r="AW602" s="14" t="s">
        <v>36</v>
      </c>
      <c r="AX602" s="14" t="s">
        <v>84</v>
      </c>
      <c r="AY602" s="221" t="s">
        <v>154</v>
      </c>
    </row>
    <row r="603" spans="1:65" s="2" customFormat="1" ht="16.5" customHeight="1">
      <c r="A603" s="37"/>
      <c r="B603" s="38"/>
      <c r="C603" s="248" t="s">
        <v>2310</v>
      </c>
      <c r="D603" s="248" t="s">
        <v>491</v>
      </c>
      <c r="E603" s="249" t="s">
        <v>2311</v>
      </c>
      <c r="F603" s="250" t="s">
        <v>2312</v>
      </c>
      <c r="G603" s="251" t="s">
        <v>218</v>
      </c>
      <c r="H603" s="252">
        <v>121.69499999999999</v>
      </c>
      <c r="I603" s="253"/>
      <c r="J603" s="254">
        <f>ROUND(I603*H603,2)</f>
        <v>0</v>
      </c>
      <c r="K603" s="250" t="s">
        <v>534</v>
      </c>
      <c r="L603" s="255"/>
      <c r="M603" s="256" t="s">
        <v>19</v>
      </c>
      <c r="N603" s="257" t="s">
        <v>47</v>
      </c>
      <c r="O603" s="67"/>
      <c r="P603" s="190">
        <f>O603*H603</f>
        <v>0</v>
      </c>
      <c r="Q603" s="190">
        <v>0</v>
      </c>
      <c r="R603" s="190">
        <f>Q603*H603</f>
        <v>0</v>
      </c>
      <c r="S603" s="190">
        <v>0</v>
      </c>
      <c r="T603" s="191">
        <f>S603*H603</f>
        <v>0</v>
      </c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R603" s="192" t="s">
        <v>237</v>
      </c>
      <c r="AT603" s="192" t="s">
        <v>491</v>
      </c>
      <c r="AU603" s="192" t="s">
        <v>86</v>
      </c>
      <c r="AY603" s="20" t="s">
        <v>154</v>
      </c>
      <c r="BE603" s="193">
        <f>IF(N603="základní",J603,0)</f>
        <v>0</v>
      </c>
      <c r="BF603" s="193">
        <f>IF(N603="snížená",J603,0)</f>
        <v>0</v>
      </c>
      <c r="BG603" s="193">
        <f>IF(N603="zákl. přenesená",J603,0)</f>
        <v>0</v>
      </c>
      <c r="BH603" s="193">
        <f>IF(N603="sníž. přenesená",J603,0)</f>
        <v>0</v>
      </c>
      <c r="BI603" s="193">
        <f>IF(N603="nulová",J603,0)</f>
        <v>0</v>
      </c>
      <c r="BJ603" s="20" t="s">
        <v>84</v>
      </c>
      <c r="BK603" s="193">
        <f>ROUND(I603*H603,2)</f>
        <v>0</v>
      </c>
      <c r="BL603" s="20" t="s">
        <v>161</v>
      </c>
      <c r="BM603" s="192" t="s">
        <v>2313</v>
      </c>
    </row>
    <row r="604" spans="1:65" s="2" customFormat="1" ht="11.25">
      <c r="A604" s="37"/>
      <c r="B604" s="38"/>
      <c r="C604" s="39"/>
      <c r="D604" s="194" t="s">
        <v>163</v>
      </c>
      <c r="E604" s="39"/>
      <c r="F604" s="195" t="s">
        <v>2312</v>
      </c>
      <c r="G604" s="39"/>
      <c r="H604" s="39"/>
      <c r="I604" s="196"/>
      <c r="J604" s="39"/>
      <c r="K604" s="39"/>
      <c r="L604" s="42"/>
      <c r="M604" s="197"/>
      <c r="N604" s="198"/>
      <c r="O604" s="67"/>
      <c r="P604" s="67"/>
      <c r="Q604" s="67"/>
      <c r="R604" s="67"/>
      <c r="S604" s="67"/>
      <c r="T604" s="68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T604" s="20" t="s">
        <v>163</v>
      </c>
      <c r="AU604" s="20" t="s">
        <v>86</v>
      </c>
    </row>
    <row r="605" spans="1:65" s="13" customFormat="1" ht="11.25">
      <c r="B605" s="201"/>
      <c r="C605" s="202"/>
      <c r="D605" s="194" t="s">
        <v>167</v>
      </c>
      <c r="E605" s="203" t="s">
        <v>19</v>
      </c>
      <c r="F605" s="204" t="s">
        <v>2314</v>
      </c>
      <c r="G605" s="202"/>
      <c r="H605" s="203" t="s">
        <v>19</v>
      </c>
      <c r="I605" s="205"/>
      <c r="J605" s="202"/>
      <c r="K605" s="202"/>
      <c r="L605" s="206"/>
      <c r="M605" s="207"/>
      <c r="N605" s="208"/>
      <c r="O605" s="208"/>
      <c r="P605" s="208"/>
      <c r="Q605" s="208"/>
      <c r="R605" s="208"/>
      <c r="S605" s="208"/>
      <c r="T605" s="209"/>
      <c r="AT605" s="210" t="s">
        <v>167</v>
      </c>
      <c r="AU605" s="210" t="s">
        <v>86</v>
      </c>
      <c r="AV605" s="13" t="s">
        <v>84</v>
      </c>
      <c r="AW605" s="13" t="s">
        <v>36</v>
      </c>
      <c r="AX605" s="13" t="s">
        <v>76</v>
      </c>
      <c r="AY605" s="210" t="s">
        <v>154</v>
      </c>
    </row>
    <row r="606" spans="1:65" s="13" customFormat="1" ht="11.25">
      <c r="B606" s="201"/>
      <c r="C606" s="202"/>
      <c r="D606" s="194" t="s">
        <v>167</v>
      </c>
      <c r="E606" s="203" t="s">
        <v>19</v>
      </c>
      <c r="F606" s="204" t="s">
        <v>2315</v>
      </c>
      <c r="G606" s="202"/>
      <c r="H606" s="203" t="s">
        <v>19</v>
      </c>
      <c r="I606" s="205"/>
      <c r="J606" s="202"/>
      <c r="K606" s="202"/>
      <c r="L606" s="206"/>
      <c r="M606" s="207"/>
      <c r="N606" s="208"/>
      <c r="O606" s="208"/>
      <c r="P606" s="208"/>
      <c r="Q606" s="208"/>
      <c r="R606" s="208"/>
      <c r="S606" s="208"/>
      <c r="T606" s="209"/>
      <c r="AT606" s="210" t="s">
        <v>167</v>
      </c>
      <c r="AU606" s="210" t="s">
        <v>86</v>
      </c>
      <c r="AV606" s="13" t="s">
        <v>84</v>
      </c>
      <c r="AW606" s="13" t="s">
        <v>36</v>
      </c>
      <c r="AX606" s="13" t="s">
        <v>76</v>
      </c>
      <c r="AY606" s="210" t="s">
        <v>154</v>
      </c>
    </row>
    <row r="607" spans="1:65" s="13" customFormat="1" ht="33.75">
      <c r="B607" s="201"/>
      <c r="C607" s="202"/>
      <c r="D607" s="194" t="s">
        <v>167</v>
      </c>
      <c r="E607" s="203" t="s">
        <v>19</v>
      </c>
      <c r="F607" s="204" t="s">
        <v>2316</v>
      </c>
      <c r="G607" s="202"/>
      <c r="H607" s="203" t="s">
        <v>19</v>
      </c>
      <c r="I607" s="205"/>
      <c r="J607" s="202"/>
      <c r="K607" s="202"/>
      <c r="L607" s="206"/>
      <c r="M607" s="207"/>
      <c r="N607" s="208"/>
      <c r="O607" s="208"/>
      <c r="P607" s="208"/>
      <c r="Q607" s="208"/>
      <c r="R607" s="208"/>
      <c r="S607" s="208"/>
      <c r="T607" s="209"/>
      <c r="AT607" s="210" t="s">
        <v>167</v>
      </c>
      <c r="AU607" s="210" t="s">
        <v>86</v>
      </c>
      <c r="AV607" s="13" t="s">
        <v>84</v>
      </c>
      <c r="AW607" s="13" t="s">
        <v>36</v>
      </c>
      <c r="AX607" s="13" t="s">
        <v>76</v>
      </c>
      <c r="AY607" s="210" t="s">
        <v>154</v>
      </c>
    </row>
    <row r="608" spans="1:65" s="14" customFormat="1" ht="22.5">
      <c r="B608" s="211"/>
      <c r="C608" s="212"/>
      <c r="D608" s="194" t="s">
        <v>167</v>
      </c>
      <c r="E608" s="213" t="s">
        <v>19</v>
      </c>
      <c r="F608" s="214" t="s">
        <v>2317</v>
      </c>
      <c r="G608" s="212"/>
      <c r="H608" s="215">
        <v>105.217</v>
      </c>
      <c r="I608" s="216"/>
      <c r="J608" s="212"/>
      <c r="K608" s="212"/>
      <c r="L608" s="217"/>
      <c r="M608" s="218"/>
      <c r="N608" s="219"/>
      <c r="O608" s="219"/>
      <c r="P608" s="219"/>
      <c r="Q608" s="219"/>
      <c r="R608" s="219"/>
      <c r="S608" s="219"/>
      <c r="T608" s="220"/>
      <c r="AT608" s="221" t="s">
        <v>167</v>
      </c>
      <c r="AU608" s="221" t="s">
        <v>86</v>
      </c>
      <c r="AV608" s="14" t="s">
        <v>86</v>
      </c>
      <c r="AW608" s="14" t="s">
        <v>36</v>
      </c>
      <c r="AX608" s="14" t="s">
        <v>76</v>
      </c>
      <c r="AY608" s="221" t="s">
        <v>154</v>
      </c>
    </row>
    <row r="609" spans="1:51" s="13" customFormat="1" ht="33.75">
      <c r="B609" s="201"/>
      <c r="C609" s="202"/>
      <c r="D609" s="194" t="s">
        <v>167</v>
      </c>
      <c r="E609" s="203" t="s">
        <v>19</v>
      </c>
      <c r="F609" s="204" t="s">
        <v>2318</v>
      </c>
      <c r="G609" s="202"/>
      <c r="H609" s="203" t="s">
        <v>19</v>
      </c>
      <c r="I609" s="205"/>
      <c r="J609" s="202"/>
      <c r="K609" s="202"/>
      <c r="L609" s="206"/>
      <c r="M609" s="207"/>
      <c r="N609" s="208"/>
      <c r="O609" s="208"/>
      <c r="P609" s="208"/>
      <c r="Q609" s="208"/>
      <c r="R609" s="208"/>
      <c r="S609" s="208"/>
      <c r="T609" s="209"/>
      <c r="AT609" s="210" t="s">
        <v>167</v>
      </c>
      <c r="AU609" s="210" t="s">
        <v>86</v>
      </c>
      <c r="AV609" s="13" t="s">
        <v>84</v>
      </c>
      <c r="AW609" s="13" t="s">
        <v>36</v>
      </c>
      <c r="AX609" s="13" t="s">
        <v>76</v>
      </c>
      <c r="AY609" s="210" t="s">
        <v>154</v>
      </c>
    </row>
    <row r="610" spans="1:51" s="14" customFormat="1" ht="11.25">
      <c r="B610" s="211"/>
      <c r="C610" s="212"/>
      <c r="D610" s="194" t="s">
        <v>167</v>
      </c>
      <c r="E610" s="213" t="s">
        <v>19</v>
      </c>
      <c r="F610" s="214" t="s">
        <v>2319</v>
      </c>
      <c r="G610" s="212"/>
      <c r="H610" s="215">
        <v>16.478000000000002</v>
      </c>
      <c r="I610" s="216"/>
      <c r="J610" s="212"/>
      <c r="K610" s="212"/>
      <c r="L610" s="217"/>
      <c r="M610" s="218"/>
      <c r="N610" s="219"/>
      <c r="O610" s="219"/>
      <c r="P610" s="219"/>
      <c r="Q610" s="219"/>
      <c r="R610" s="219"/>
      <c r="S610" s="219"/>
      <c r="T610" s="220"/>
      <c r="AT610" s="221" t="s">
        <v>167</v>
      </c>
      <c r="AU610" s="221" t="s">
        <v>86</v>
      </c>
      <c r="AV610" s="14" t="s">
        <v>86</v>
      </c>
      <c r="AW610" s="14" t="s">
        <v>36</v>
      </c>
      <c r="AX610" s="14" t="s">
        <v>76</v>
      </c>
      <c r="AY610" s="221" t="s">
        <v>154</v>
      </c>
    </row>
    <row r="611" spans="1:51" s="15" customFormat="1" ht="11.25">
      <c r="B611" s="223"/>
      <c r="C611" s="224"/>
      <c r="D611" s="194" t="s">
        <v>167</v>
      </c>
      <c r="E611" s="225" t="s">
        <v>19</v>
      </c>
      <c r="F611" s="226" t="s">
        <v>194</v>
      </c>
      <c r="G611" s="224"/>
      <c r="H611" s="227">
        <v>121.69499999999999</v>
      </c>
      <c r="I611" s="228"/>
      <c r="J611" s="224"/>
      <c r="K611" s="224"/>
      <c r="L611" s="229"/>
      <c r="M611" s="258"/>
      <c r="N611" s="259"/>
      <c r="O611" s="259"/>
      <c r="P611" s="259"/>
      <c r="Q611" s="259"/>
      <c r="R611" s="259"/>
      <c r="S611" s="259"/>
      <c r="T611" s="260"/>
      <c r="AT611" s="233" t="s">
        <v>167</v>
      </c>
      <c r="AU611" s="233" t="s">
        <v>86</v>
      </c>
      <c r="AV611" s="15" t="s">
        <v>161</v>
      </c>
      <c r="AW611" s="15" t="s">
        <v>36</v>
      </c>
      <c r="AX611" s="15" t="s">
        <v>84</v>
      </c>
      <c r="AY611" s="233" t="s">
        <v>154</v>
      </c>
    </row>
    <row r="612" spans="1:51" s="2" customFormat="1" ht="6.95" customHeight="1">
      <c r="A612" s="37"/>
      <c r="B612" s="50"/>
      <c r="C612" s="51"/>
      <c r="D612" s="51"/>
      <c r="E612" s="51"/>
      <c r="F612" s="51"/>
      <c r="G612" s="51"/>
      <c r="H612" s="51"/>
      <c r="I612" s="51"/>
      <c r="J612" s="51"/>
      <c r="K612" s="51"/>
      <c r="L612" s="42"/>
      <c r="M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</row>
  </sheetData>
  <sheetProtection algorithmName="SHA-512" hashValue="jWWrkxidiBBo1LH3VeofsN8eJ8DZtxfE71QLj+K1JU+9WQrztNcoSu1Ad/IQghczOWiLACn3Ix+0DRW0x22J8Q==" saltValue="f0y+/E88ZF8rNNAHEIuuI/P4OGZfgY00I0YR2yEDNzUEyiNYgubqo/9qgYVXFLA+bvH1wkCDXEMo5tF5psNbwg==" spinCount="100000" sheet="1" objects="1" scenarios="1" formatColumns="0" formatRows="0" autoFilter="0"/>
  <autoFilter ref="C99:K611"/>
  <mergeCells count="9">
    <mergeCell ref="E50:H50"/>
    <mergeCell ref="E90:H90"/>
    <mergeCell ref="E92:H92"/>
    <mergeCell ref="L2:V2"/>
    <mergeCell ref="E7:H7"/>
    <mergeCell ref="E9:H9"/>
    <mergeCell ref="E18:H18"/>
    <mergeCell ref="E27:H27"/>
    <mergeCell ref="E48:H48"/>
  </mergeCells>
  <hyperlinks>
    <hyperlink ref="F106" r:id="rId1"/>
    <hyperlink ref="F112" r:id="rId2"/>
    <hyperlink ref="F119" r:id="rId3"/>
    <hyperlink ref="F127" r:id="rId4"/>
    <hyperlink ref="F132" r:id="rId5"/>
    <hyperlink ref="F143" r:id="rId6"/>
    <hyperlink ref="F151" r:id="rId7"/>
    <hyperlink ref="F160" r:id="rId8"/>
    <hyperlink ref="F166" r:id="rId9"/>
    <hyperlink ref="F171" r:id="rId10"/>
    <hyperlink ref="F181" r:id="rId11"/>
    <hyperlink ref="F189" r:id="rId12"/>
    <hyperlink ref="F197" r:id="rId13"/>
    <hyperlink ref="F202" r:id="rId14"/>
    <hyperlink ref="F208" r:id="rId15"/>
    <hyperlink ref="F213" r:id="rId16"/>
    <hyperlink ref="F218" r:id="rId17"/>
    <hyperlink ref="F232" r:id="rId18"/>
    <hyperlink ref="F241" r:id="rId19"/>
    <hyperlink ref="F247" r:id="rId20"/>
    <hyperlink ref="F255" r:id="rId21"/>
    <hyperlink ref="F264" r:id="rId22"/>
    <hyperlink ref="F279" r:id="rId23"/>
    <hyperlink ref="F282" r:id="rId24"/>
    <hyperlink ref="F287" r:id="rId25"/>
    <hyperlink ref="F292" r:id="rId26"/>
    <hyperlink ref="F297" r:id="rId27"/>
    <hyperlink ref="F315" r:id="rId28"/>
    <hyperlink ref="F318" r:id="rId29"/>
    <hyperlink ref="F321" r:id="rId30"/>
    <hyperlink ref="F326" r:id="rId31"/>
    <hyperlink ref="F340" r:id="rId32"/>
    <hyperlink ref="F354" r:id="rId33"/>
    <hyperlink ref="F363" r:id="rId34"/>
    <hyperlink ref="F368" r:id="rId35"/>
    <hyperlink ref="F373" r:id="rId36"/>
    <hyperlink ref="F378" r:id="rId37"/>
    <hyperlink ref="F388" r:id="rId38"/>
    <hyperlink ref="F397" r:id="rId39"/>
    <hyperlink ref="F402" r:id="rId40"/>
    <hyperlink ref="F407" r:id="rId41"/>
    <hyperlink ref="F412" r:id="rId42"/>
    <hyperlink ref="F422" r:id="rId43"/>
    <hyperlink ref="F431" r:id="rId44"/>
    <hyperlink ref="F436" r:id="rId45"/>
    <hyperlink ref="F441" r:id="rId46"/>
    <hyperlink ref="F446" r:id="rId47"/>
    <hyperlink ref="F455" r:id="rId48"/>
    <hyperlink ref="F460" r:id="rId49"/>
    <hyperlink ref="F463" r:id="rId50"/>
    <hyperlink ref="F466" r:id="rId51"/>
    <hyperlink ref="F469" r:id="rId52"/>
    <hyperlink ref="F475" r:id="rId53"/>
    <hyperlink ref="F478" r:id="rId54"/>
    <hyperlink ref="F483" r:id="rId55"/>
    <hyperlink ref="F489" r:id="rId5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4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121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1" customFormat="1" ht="12" customHeight="1">
      <c r="B8" s="23"/>
      <c r="D8" s="115" t="s">
        <v>127</v>
      </c>
      <c r="L8" s="23"/>
    </row>
    <row r="9" spans="1:46" s="2" customFormat="1" ht="16.5" customHeight="1">
      <c r="A9" s="37"/>
      <c r="B9" s="42"/>
      <c r="C9" s="37"/>
      <c r="D9" s="37"/>
      <c r="E9" s="397" t="s">
        <v>1740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657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9" t="s">
        <v>2320</v>
      </c>
      <c r="F11" s="400"/>
      <c r="G11" s="400"/>
      <c r="H11" s="400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29. 4. 2025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401" t="str">
        <f>'Rekapitulace stavby'!E14</f>
        <v>Vyplň údaj</v>
      </c>
      <c r="F20" s="402"/>
      <c r="G20" s="402"/>
      <c r="H20" s="40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37</v>
      </c>
      <c r="E25" s="37"/>
      <c r="F25" s="37"/>
      <c r="G25" s="37"/>
      <c r="H25" s="37"/>
      <c r="I25" s="115" t="s">
        <v>26</v>
      </c>
      <c r="J25" s="106" t="s">
        <v>38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39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40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>
      <c r="A29" s="118"/>
      <c r="B29" s="119"/>
      <c r="C29" s="118"/>
      <c r="D29" s="118"/>
      <c r="E29" s="403" t="s">
        <v>19</v>
      </c>
      <c r="F29" s="403"/>
      <c r="G29" s="403"/>
      <c r="H29" s="40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42</v>
      </c>
      <c r="E32" s="37"/>
      <c r="F32" s="37"/>
      <c r="G32" s="37"/>
      <c r="H32" s="37"/>
      <c r="I32" s="37"/>
      <c r="J32" s="123">
        <f>ROUND(J94,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44</v>
      </c>
      <c r="G34" s="37"/>
      <c r="H34" s="37"/>
      <c r="I34" s="124" t="s">
        <v>43</v>
      </c>
      <c r="J34" s="124" t="s">
        <v>45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46</v>
      </c>
      <c r="E35" s="115" t="s">
        <v>47</v>
      </c>
      <c r="F35" s="126">
        <f>ROUND((SUM(BE94:BE303)),  2)</f>
        <v>0</v>
      </c>
      <c r="G35" s="37"/>
      <c r="H35" s="37"/>
      <c r="I35" s="127">
        <v>0.21</v>
      </c>
      <c r="J35" s="126">
        <f>ROUND(((SUM(BE94:BE303))*I35),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48</v>
      </c>
      <c r="F36" s="126">
        <f>ROUND((SUM(BF94:BF303)),  2)</f>
        <v>0</v>
      </c>
      <c r="G36" s="37"/>
      <c r="H36" s="37"/>
      <c r="I36" s="127">
        <v>0.12</v>
      </c>
      <c r="J36" s="126">
        <f>ROUND(((SUM(BF94:BF303))*I36),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49</v>
      </c>
      <c r="F37" s="126">
        <f>ROUND((SUM(BG94:BG303)),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50</v>
      </c>
      <c r="F38" s="126">
        <f>ROUND((SUM(BH94:BH303)),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51</v>
      </c>
      <c r="F39" s="126">
        <f>ROUND((SUM(BI94:BI303)),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52</v>
      </c>
      <c r="E41" s="130"/>
      <c r="F41" s="130"/>
      <c r="G41" s="131" t="s">
        <v>53</v>
      </c>
      <c r="H41" s="132" t="s">
        <v>54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129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4" t="str">
        <f>E7</f>
        <v>Krajinářské úpravy prostoru u sochy J. Hrzána</v>
      </c>
      <c r="F50" s="405"/>
      <c r="G50" s="405"/>
      <c r="H50" s="40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4" t="s">
        <v>1740</v>
      </c>
      <c r="F52" s="406"/>
      <c r="G52" s="406"/>
      <c r="H52" s="40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657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8" t="str">
        <f>E11</f>
        <v>601 - Následná péče o vysazenou zeleň - 3 roky</v>
      </c>
      <c r="F54" s="406"/>
      <c r="G54" s="406"/>
      <c r="H54" s="40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Tábor, parc. č. 1889</v>
      </c>
      <c r="G56" s="39"/>
      <c r="H56" s="39"/>
      <c r="I56" s="32" t="s">
        <v>23</v>
      </c>
      <c r="J56" s="62" t="str">
        <f>IF(J14="","",J14)</f>
        <v>29. 4. 2025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Ing. Magdalena Smetanová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37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130</v>
      </c>
      <c r="D61" s="140"/>
      <c r="E61" s="140"/>
      <c r="F61" s="140"/>
      <c r="G61" s="140"/>
      <c r="H61" s="140"/>
      <c r="I61" s="140"/>
      <c r="J61" s="141" t="s">
        <v>131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74</v>
      </c>
      <c r="D63" s="39"/>
      <c r="E63" s="39"/>
      <c r="F63" s="39"/>
      <c r="G63" s="39"/>
      <c r="H63" s="39"/>
      <c r="I63" s="39"/>
      <c r="J63" s="80">
        <f>J94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132</v>
      </c>
    </row>
    <row r="64" spans="1:47" s="9" customFormat="1" ht="24.95" customHeight="1">
      <c r="B64" s="143"/>
      <c r="C64" s="144"/>
      <c r="D64" s="145" t="s">
        <v>2321</v>
      </c>
      <c r="E64" s="146"/>
      <c r="F64" s="146"/>
      <c r="G64" s="146"/>
      <c r="H64" s="146"/>
      <c r="I64" s="146"/>
      <c r="J64" s="147">
        <f>J95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2322</v>
      </c>
      <c r="E65" s="151"/>
      <c r="F65" s="151"/>
      <c r="G65" s="151"/>
      <c r="H65" s="151"/>
      <c r="I65" s="151"/>
      <c r="J65" s="152">
        <f>J96</f>
        <v>0</v>
      </c>
      <c r="K65" s="100"/>
      <c r="L65" s="153"/>
    </row>
    <row r="66" spans="1:31" s="10" customFormat="1" ht="14.85" customHeight="1">
      <c r="B66" s="149"/>
      <c r="C66" s="100"/>
      <c r="D66" s="150" t="s">
        <v>2323</v>
      </c>
      <c r="E66" s="151"/>
      <c r="F66" s="151"/>
      <c r="G66" s="151"/>
      <c r="H66" s="151"/>
      <c r="I66" s="151"/>
      <c r="J66" s="152">
        <f>J97</f>
        <v>0</v>
      </c>
      <c r="K66" s="100"/>
      <c r="L66" s="153"/>
    </row>
    <row r="67" spans="1:31" s="10" customFormat="1" ht="14.85" customHeight="1">
      <c r="B67" s="149"/>
      <c r="C67" s="100"/>
      <c r="D67" s="150" t="s">
        <v>2324</v>
      </c>
      <c r="E67" s="151"/>
      <c r="F67" s="151"/>
      <c r="G67" s="151"/>
      <c r="H67" s="151"/>
      <c r="I67" s="151"/>
      <c r="J67" s="152">
        <f>J103</f>
        <v>0</v>
      </c>
      <c r="K67" s="100"/>
      <c r="L67" s="153"/>
    </row>
    <row r="68" spans="1:31" s="10" customFormat="1" ht="14.85" customHeight="1">
      <c r="B68" s="149"/>
      <c r="C68" s="100"/>
      <c r="D68" s="150" t="s">
        <v>2325</v>
      </c>
      <c r="E68" s="151"/>
      <c r="F68" s="151"/>
      <c r="G68" s="151"/>
      <c r="H68" s="151"/>
      <c r="I68" s="151"/>
      <c r="J68" s="152">
        <f>J138</f>
        <v>0</v>
      </c>
      <c r="K68" s="100"/>
      <c r="L68" s="153"/>
    </row>
    <row r="69" spans="1:31" s="10" customFormat="1" ht="14.85" customHeight="1">
      <c r="B69" s="149"/>
      <c r="C69" s="100"/>
      <c r="D69" s="150" t="s">
        <v>2326</v>
      </c>
      <c r="E69" s="151"/>
      <c r="F69" s="151"/>
      <c r="G69" s="151"/>
      <c r="H69" s="151"/>
      <c r="I69" s="151"/>
      <c r="J69" s="152">
        <f>J178</f>
        <v>0</v>
      </c>
      <c r="K69" s="100"/>
      <c r="L69" s="153"/>
    </row>
    <row r="70" spans="1:31" s="10" customFormat="1" ht="14.85" customHeight="1">
      <c r="B70" s="149"/>
      <c r="C70" s="100"/>
      <c r="D70" s="150" t="s">
        <v>2327</v>
      </c>
      <c r="E70" s="151"/>
      <c r="F70" s="151"/>
      <c r="G70" s="151"/>
      <c r="H70" s="151"/>
      <c r="I70" s="151"/>
      <c r="J70" s="152">
        <f>J240</f>
        <v>0</v>
      </c>
      <c r="K70" s="100"/>
      <c r="L70" s="153"/>
    </row>
    <row r="71" spans="1:31" s="10" customFormat="1" ht="19.899999999999999" customHeight="1">
      <c r="B71" s="149"/>
      <c r="C71" s="100"/>
      <c r="D71" s="150" t="s">
        <v>346</v>
      </c>
      <c r="E71" s="151"/>
      <c r="F71" s="151"/>
      <c r="G71" s="151"/>
      <c r="H71" s="151"/>
      <c r="I71" s="151"/>
      <c r="J71" s="152">
        <f>J278</f>
        <v>0</v>
      </c>
      <c r="K71" s="100"/>
      <c r="L71" s="153"/>
    </row>
    <row r="72" spans="1:31" s="10" customFormat="1" ht="19.899999999999999" customHeight="1">
      <c r="B72" s="149"/>
      <c r="C72" s="100"/>
      <c r="D72" s="150" t="s">
        <v>1759</v>
      </c>
      <c r="E72" s="151"/>
      <c r="F72" s="151"/>
      <c r="G72" s="151"/>
      <c r="H72" s="151"/>
      <c r="I72" s="151"/>
      <c r="J72" s="152">
        <f>J284</f>
        <v>0</v>
      </c>
      <c r="K72" s="100"/>
      <c r="L72" s="153"/>
    </row>
    <row r="73" spans="1:31" s="2" customFormat="1" ht="21.7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8" spans="1:31" s="2" customFormat="1" ht="6.95" customHeight="1">
      <c r="A78" s="37"/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4.95" customHeight="1">
      <c r="A79" s="37"/>
      <c r="B79" s="38"/>
      <c r="C79" s="26" t="s">
        <v>139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12" customHeight="1">
      <c r="A81" s="37"/>
      <c r="B81" s="38"/>
      <c r="C81" s="32" t="s">
        <v>16</v>
      </c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6.5" customHeight="1">
      <c r="A82" s="37"/>
      <c r="B82" s="38"/>
      <c r="C82" s="39"/>
      <c r="D82" s="39"/>
      <c r="E82" s="404" t="str">
        <f>E7</f>
        <v>Krajinářské úpravy prostoru u sochy J. Hrzána</v>
      </c>
      <c r="F82" s="405"/>
      <c r="G82" s="405"/>
      <c r="H82" s="405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1" customFormat="1" ht="12" customHeight="1">
      <c r="B83" s="24"/>
      <c r="C83" s="32" t="s">
        <v>127</v>
      </c>
      <c r="D83" s="25"/>
      <c r="E83" s="25"/>
      <c r="F83" s="25"/>
      <c r="G83" s="25"/>
      <c r="H83" s="25"/>
      <c r="I83" s="25"/>
      <c r="J83" s="25"/>
      <c r="K83" s="25"/>
      <c r="L83" s="23"/>
    </row>
    <row r="84" spans="1:63" s="2" customFormat="1" ht="16.5" customHeight="1">
      <c r="A84" s="37"/>
      <c r="B84" s="38"/>
      <c r="C84" s="39"/>
      <c r="D84" s="39"/>
      <c r="E84" s="404" t="s">
        <v>1740</v>
      </c>
      <c r="F84" s="406"/>
      <c r="G84" s="406"/>
      <c r="H84" s="406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2" customHeight="1">
      <c r="A85" s="37"/>
      <c r="B85" s="38"/>
      <c r="C85" s="32" t="s">
        <v>657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6.5" customHeight="1">
      <c r="A86" s="37"/>
      <c r="B86" s="38"/>
      <c r="C86" s="39"/>
      <c r="D86" s="39"/>
      <c r="E86" s="358" t="str">
        <f>E11</f>
        <v>601 - Následná péče o vysazenou zeleň - 3 roky</v>
      </c>
      <c r="F86" s="406"/>
      <c r="G86" s="406"/>
      <c r="H86" s="406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12" customHeight="1">
      <c r="A88" s="37"/>
      <c r="B88" s="38"/>
      <c r="C88" s="32" t="s">
        <v>21</v>
      </c>
      <c r="D88" s="39"/>
      <c r="E88" s="39"/>
      <c r="F88" s="30" t="str">
        <f>F14</f>
        <v>k.ú. Tábor, parc. č. 1889</v>
      </c>
      <c r="G88" s="39"/>
      <c r="H88" s="39"/>
      <c r="I88" s="32" t="s">
        <v>23</v>
      </c>
      <c r="J88" s="62" t="str">
        <f>IF(J14="","",J14)</f>
        <v>29. 4. 2025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6.9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25.7" customHeight="1">
      <c r="A90" s="37"/>
      <c r="B90" s="38"/>
      <c r="C90" s="32" t="s">
        <v>25</v>
      </c>
      <c r="D90" s="39"/>
      <c r="E90" s="39"/>
      <c r="F90" s="30" t="str">
        <f>E17</f>
        <v>MĚSTO TÁBOR</v>
      </c>
      <c r="G90" s="39"/>
      <c r="H90" s="39"/>
      <c r="I90" s="32" t="s">
        <v>33</v>
      </c>
      <c r="J90" s="35" t="str">
        <f>E23</f>
        <v>Ing. Magdalena Smetanová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15.2" customHeight="1">
      <c r="A91" s="37"/>
      <c r="B91" s="38"/>
      <c r="C91" s="32" t="s">
        <v>31</v>
      </c>
      <c r="D91" s="39"/>
      <c r="E91" s="39"/>
      <c r="F91" s="30" t="str">
        <f>IF(E20="","",E20)</f>
        <v>Vyplň údaj</v>
      </c>
      <c r="G91" s="39"/>
      <c r="H91" s="39"/>
      <c r="I91" s="32" t="s">
        <v>37</v>
      </c>
      <c r="J91" s="35" t="str">
        <f>E26</f>
        <v>Ing. Pavel Vochozka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0.35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11" customFormat="1" ht="29.25" customHeight="1">
      <c r="A93" s="154"/>
      <c r="B93" s="155"/>
      <c r="C93" s="156" t="s">
        <v>140</v>
      </c>
      <c r="D93" s="157" t="s">
        <v>61</v>
      </c>
      <c r="E93" s="157" t="s">
        <v>57</v>
      </c>
      <c r="F93" s="157" t="s">
        <v>58</v>
      </c>
      <c r="G93" s="157" t="s">
        <v>141</v>
      </c>
      <c r="H93" s="157" t="s">
        <v>142</v>
      </c>
      <c r="I93" s="157" t="s">
        <v>143</v>
      </c>
      <c r="J93" s="157" t="s">
        <v>131</v>
      </c>
      <c r="K93" s="158" t="s">
        <v>144</v>
      </c>
      <c r="L93" s="159"/>
      <c r="M93" s="71" t="s">
        <v>19</v>
      </c>
      <c r="N93" s="72" t="s">
        <v>46</v>
      </c>
      <c r="O93" s="72" t="s">
        <v>145</v>
      </c>
      <c r="P93" s="72" t="s">
        <v>146</v>
      </c>
      <c r="Q93" s="72" t="s">
        <v>147</v>
      </c>
      <c r="R93" s="72" t="s">
        <v>148</v>
      </c>
      <c r="S93" s="72" t="s">
        <v>149</v>
      </c>
      <c r="T93" s="73" t="s">
        <v>150</v>
      </c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</row>
    <row r="94" spans="1:63" s="2" customFormat="1" ht="22.9" customHeight="1">
      <c r="A94" s="37"/>
      <c r="B94" s="38"/>
      <c r="C94" s="78" t="s">
        <v>151</v>
      </c>
      <c r="D94" s="39"/>
      <c r="E94" s="39"/>
      <c r="F94" s="39"/>
      <c r="G94" s="39"/>
      <c r="H94" s="39"/>
      <c r="I94" s="39"/>
      <c r="J94" s="160">
        <f>BK94</f>
        <v>0</v>
      </c>
      <c r="K94" s="39"/>
      <c r="L94" s="42"/>
      <c r="M94" s="74"/>
      <c r="N94" s="161"/>
      <c r="O94" s="75"/>
      <c r="P94" s="162">
        <f>P95</f>
        <v>0</v>
      </c>
      <c r="Q94" s="75"/>
      <c r="R94" s="162">
        <f>R95</f>
        <v>0</v>
      </c>
      <c r="S94" s="75"/>
      <c r="T94" s="163">
        <f>T95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75</v>
      </c>
      <c r="AU94" s="20" t="s">
        <v>132</v>
      </c>
      <c r="BK94" s="164">
        <f>BK95</f>
        <v>0</v>
      </c>
    </row>
    <row r="95" spans="1:63" s="12" customFormat="1" ht="25.9" customHeight="1">
      <c r="B95" s="165"/>
      <c r="C95" s="166"/>
      <c r="D95" s="167" t="s">
        <v>75</v>
      </c>
      <c r="E95" s="168" t="s">
        <v>152</v>
      </c>
      <c r="F95" s="168" t="s">
        <v>152</v>
      </c>
      <c r="G95" s="166"/>
      <c r="H95" s="166"/>
      <c r="I95" s="169"/>
      <c r="J95" s="170">
        <f>BK95</f>
        <v>0</v>
      </c>
      <c r="K95" s="166"/>
      <c r="L95" s="171"/>
      <c r="M95" s="172"/>
      <c r="N95" s="173"/>
      <c r="O95" s="173"/>
      <c r="P95" s="174">
        <f>P96+P278+P284</f>
        <v>0</v>
      </c>
      <c r="Q95" s="173"/>
      <c r="R95" s="174">
        <f>R96+R278+R284</f>
        <v>0</v>
      </c>
      <c r="S95" s="173"/>
      <c r="T95" s="175">
        <f>T96+T278+T284</f>
        <v>0</v>
      </c>
      <c r="AR95" s="176" t="s">
        <v>84</v>
      </c>
      <c r="AT95" s="177" t="s">
        <v>75</v>
      </c>
      <c r="AU95" s="177" t="s">
        <v>76</v>
      </c>
      <c r="AY95" s="176" t="s">
        <v>154</v>
      </c>
      <c r="BK95" s="178">
        <f>BK96+BK278+BK284</f>
        <v>0</v>
      </c>
    </row>
    <row r="96" spans="1:63" s="12" customFormat="1" ht="22.9" customHeight="1">
      <c r="B96" s="165"/>
      <c r="C96" s="166"/>
      <c r="D96" s="167" t="s">
        <v>75</v>
      </c>
      <c r="E96" s="179" t="s">
        <v>2328</v>
      </c>
      <c r="F96" s="179" t="s">
        <v>2329</v>
      </c>
      <c r="G96" s="166"/>
      <c r="H96" s="166"/>
      <c r="I96" s="169"/>
      <c r="J96" s="180">
        <f>BK96</f>
        <v>0</v>
      </c>
      <c r="K96" s="166"/>
      <c r="L96" s="171"/>
      <c r="M96" s="172"/>
      <c r="N96" s="173"/>
      <c r="O96" s="173"/>
      <c r="P96" s="174">
        <f>P97+P103+P138+P178+P240</f>
        <v>0</v>
      </c>
      <c r="Q96" s="173"/>
      <c r="R96" s="174">
        <f>R97+R103+R138+R178+R240</f>
        <v>0</v>
      </c>
      <c r="S96" s="173"/>
      <c r="T96" s="175">
        <f>T97+T103+T138+T178+T240</f>
        <v>0</v>
      </c>
      <c r="AR96" s="176" t="s">
        <v>84</v>
      </c>
      <c r="AT96" s="177" t="s">
        <v>75</v>
      </c>
      <c r="AU96" s="177" t="s">
        <v>84</v>
      </c>
      <c r="AY96" s="176" t="s">
        <v>154</v>
      </c>
      <c r="BK96" s="178">
        <f>BK97+BK103+BK138+BK178+BK240</f>
        <v>0</v>
      </c>
    </row>
    <row r="97" spans="1:65" s="12" customFormat="1" ht="20.85" customHeight="1">
      <c r="B97" s="165"/>
      <c r="C97" s="166"/>
      <c r="D97" s="167" t="s">
        <v>75</v>
      </c>
      <c r="E97" s="179" t="s">
        <v>2330</v>
      </c>
      <c r="F97" s="179" t="s">
        <v>2331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SUM(P98:P102)</f>
        <v>0</v>
      </c>
      <c r="Q97" s="173"/>
      <c r="R97" s="174">
        <f>SUM(R98:R102)</f>
        <v>0</v>
      </c>
      <c r="S97" s="173"/>
      <c r="T97" s="175">
        <f>SUM(T98:T102)</f>
        <v>0</v>
      </c>
      <c r="AR97" s="176" t="s">
        <v>84</v>
      </c>
      <c r="AT97" s="177" t="s">
        <v>75</v>
      </c>
      <c r="AU97" s="177" t="s">
        <v>86</v>
      </c>
      <c r="AY97" s="176" t="s">
        <v>154</v>
      </c>
      <c r="BK97" s="178">
        <f>SUM(BK98:BK102)</f>
        <v>0</v>
      </c>
    </row>
    <row r="98" spans="1:65" s="2" customFormat="1" ht="33" customHeight="1">
      <c r="A98" s="37"/>
      <c r="B98" s="38"/>
      <c r="C98" s="181" t="s">
        <v>84</v>
      </c>
      <c r="D98" s="181" t="s">
        <v>156</v>
      </c>
      <c r="E98" s="182" t="s">
        <v>2332</v>
      </c>
      <c r="F98" s="183" t="s">
        <v>2333</v>
      </c>
      <c r="G98" s="184" t="s">
        <v>240</v>
      </c>
      <c r="H98" s="185">
        <v>6</v>
      </c>
      <c r="I98" s="186"/>
      <c r="J98" s="187">
        <f>ROUND(I98*H98,2)</f>
        <v>0</v>
      </c>
      <c r="K98" s="183" t="s">
        <v>241</v>
      </c>
      <c r="L98" s="42"/>
      <c r="M98" s="188" t="s">
        <v>19</v>
      </c>
      <c r="N98" s="189" t="s">
        <v>47</v>
      </c>
      <c r="O98" s="67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161</v>
      </c>
      <c r="AT98" s="192" t="s">
        <v>156</v>
      </c>
      <c r="AU98" s="192" t="s">
        <v>182</v>
      </c>
      <c r="AY98" s="20" t="s">
        <v>154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84</v>
      </c>
      <c r="BK98" s="193">
        <f>ROUND(I98*H98,2)</f>
        <v>0</v>
      </c>
      <c r="BL98" s="20" t="s">
        <v>161</v>
      </c>
      <c r="BM98" s="192" t="s">
        <v>2334</v>
      </c>
    </row>
    <row r="99" spans="1:65" s="2" customFormat="1" ht="19.5">
      <c r="A99" s="37"/>
      <c r="B99" s="38"/>
      <c r="C99" s="39"/>
      <c r="D99" s="194" t="s">
        <v>163</v>
      </c>
      <c r="E99" s="39"/>
      <c r="F99" s="195" t="s">
        <v>2333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163</v>
      </c>
      <c r="AU99" s="20" t="s">
        <v>182</v>
      </c>
    </row>
    <row r="100" spans="1:65" s="13" customFormat="1" ht="11.25">
      <c r="B100" s="201"/>
      <c r="C100" s="202"/>
      <c r="D100" s="194" t="s">
        <v>167</v>
      </c>
      <c r="E100" s="203" t="s">
        <v>19</v>
      </c>
      <c r="F100" s="204" t="s">
        <v>2335</v>
      </c>
      <c r="G100" s="202"/>
      <c r="H100" s="203" t="s">
        <v>19</v>
      </c>
      <c r="I100" s="205"/>
      <c r="J100" s="202"/>
      <c r="K100" s="202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167</v>
      </c>
      <c r="AU100" s="210" t="s">
        <v>182</v>
      </c>
      <c r="AV100" s="13" t="s">
        <v>84</v>
      </c>
      <c r="AW100" s="13" t="s">
        <v>36</v>
      </c>
      <c r="AX100" s="13" t="s">
        <v>76</v>
      </c>
      <c r="AY100" s="210" t="s">
        <v>154</v>
      </c>
    </row>
    <row r="101" spans="1:65" s="13" customFormat="1" ht="11.25">
      <c r="B101" s="201"/>
      <c r="C101" s="202"/>
      <c r="D101" s="194" t="s">
        <v>167</v>
      </c>
      <c r="E101" s="203" t="s">
        <v>19</v>
      </c>
      <c r="F101" s="204" t="s">
        <v>2336</v>
      </c>
      <c r="G101" s="202"/>
      <c r="H101" s="203" t="s">
        <v>19</v>
      </c>
      <c r="I101" s="205"/>
      <c r="J101" s="202"/>
      <c r="K101" s="202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167</v>
      </c>
      <c r="AU101" s="210" t="s">
        <v>182</v>
      </c>
      <c r="AV101" s="13" t="s">
        <v>84</v>
      </c>
      <c r="AW101" s="13" t="s">
        <v>36</v>
      </c>
      <c r="AX101" s="13" t="s">
        <v>76</v>
      </c>
      <c r="AY101" s="210" t="s">
        <v>154</v>
      </c>
    </row>
    <row r="102" spans="1:65" s="14" customFormat="1" ht="11.25">
      <c r="B102" s="211"/>
      <c r="C102" s="212"/>
      <c r="D102" s="194" t="s">
        <v>167</v>
      </c>
      <c r="E102" s="213" t="s">
        <v>19</v>
      </c>
      <c r="F102" s="214" t="s">
        <v>1262</v>
      </c>
      <c r="G102" s="212"/>
      <c r="H102" s="215">
        <v>6</v>
      </c>
      <c r="I102" s="216"/>
      <c r="J102" s="212"/>
      <c r="K102" s="212"/>
      <c r="L102" s="217"/>
      <c r="M102" s="218"/>
      <c r="N102" s="219"/>
      <c r="O102" s="219"/>
      <c r="P102" s="219"/>
      <c r="Q102" s="219"/>
      <c r="R102" s="219"/>
      <c r="S102" s="219"/>
      <c r="T102" s="220"/>
      <c r="AT102" s="221" t="s">
        <v>167</v>
      </c>
      <c r="AU102" s="221" t="s">
        <v>182</v>
      </c>
      <c r="AV102" s="14" t="s">
        <v>86</v>
      </c>
      <c r="AW102" s="14" t="s">
        <v>36</v>
      </c>
      <c r="AX102" s="14" t="s">
        <v>84</v>
      </c>
      <c r="AY102" s="221" t="s">
        <v>154</v>
      </c>
    </row>
    <row r="103" spans="1:65" s="12" customFormat="1" ht="20.85" customHeight="1">
      <c r="B103" s="165"/>
      <c r="C103" s="166"/>
      <c r="D103" s="167" t="s">
        <v>75</v>
      </c>
      <c r="E103" s="179" t="s">
        <v>2337</v>
      </c>
      <c r="F103" s="179" t="s">
        <v>2338</v>
      </c>
      <c r="G103" s="166"/>
      <c r="H103" s="166"/>
      <c r="I103" s="169"/>
      <c r="J103" s="180">
        <f>BK103</f>
        <v>0</v>
      </c>
      <c r="K103" s="166"/>
      <c r="L103" s="171"/>
      <c r="M103" s="172"/>
      <c r="N103" s="173"/>
      <c r="O103" s="173"/>
      <c r="P103" s="174">
        <f>SUM(P104:P137)</f>
        <v>0</v>
      </c>
      <c r="Q103" s="173"/>
      <c r="R103" s="174">
        <f>SUM(R104:R137)</f>
        <v>0</v>
      </c>
      <c r="S103" s="173"/>
      <c r="T103" s="175">
        <f>SUM(T104:T137)</f>
        <v>0</v>
      </c>
      <c r="AR103" s="176" t="s">
        <v>84</v>
      </c>
      <c r="AT103" s="177" t="s">
        <v>75</v>
      </c>
      <c r="AU103" s="177" t="s">
        <v>86</v>
      </c>
      <c r="AY103" s="176" t="s">
        <v>154</v>
      </c>
      <c r="BK103" s="178">
        <f>SUM(BK104:BK137)</f>
        <v>0</v>
      </c>
    </row>
    <row r="104" spans="1:65" s="2" customFormat="1" ht="24.2" customHeight="1">
      <c r="A104" s="37"/>
      <c r="B104" s="38"/>
      <c r="C104" s="181" t="s">
        <v>86</v>
      </c>
      <c r="D104" s="181" t="s">
        <v>156</v>
      </c>
      <c r="E104" s="182" t="s">
        <v>1952</v>
      </c>
      <c r="F104" s="183" t="s">
        <v>1953</v>
      </c>
      <c r="G104" s="184" t="s">
        <v>240</v>
      </c>
      <c r="H104" s="185">
        <v>4</v>
      </c>
      <c r="I104" s="186"/>
      <c r="J104" s="187">
        <f>ROUND(I104*H104,2)</f>
        <v>0</v>
      </c>
      <c r="K104" s="183" t="s">
        <v>160</v>
      </c>
      <c r="L104" s="42"/>
      <c r="M104" s="188" t="s">
        <v>19</v>
      </c>
      <c r="N104" s="189" t="s">
        <v>47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161</v>
      </c>
      <c r="AT104" s="192" t="s">
        <v>156</v>
      </c>
      <c r="AU104" s="192" t="s">
        <v>182</v>
      </c>
      <c r="AY104" s="20" t="s">
        <v>154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84</v>
      </c>
      <c r="BK104" s="193">
        <f>ROUND(I104*H104,2)</f>
        <v>0</v>
      </c>
      <c r="BL104" s="20" t="s">
        <v>161</v>
      </c>
      <c r="BM104" s="192" t="s">
        <v>2339</v>
      </c>
    </row>
    <row r="105" spans="1:65" s="2" customFormat="1" ht="19.5">
      <c r="A105" s="37"/>
      <c r="B105" s="38"/>
      <c r="C105" s="39"/>
      <c r="D105" s="194" t="s">
        <v>163</v>
      </c>
      <c r="E105" s="39"/>
      <c r="F105" s="195" t="s">
        <v>1955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163</v>
      </c>
      <c r="AU105" s="20" t="s">
        <v>182</v>
      </c>
    </row>
    <row r="106" spans="1:65" s="2" customFormat="1" ht="11.25">
      <c r="A106" s="37"/>
      <c r="B106" s="38"/>
      <c r="C106" s="39"/>
      <c r="D106" s="199" t="s">
        <v>165</v>
      </c>
      <c r="E106" s="39"/>
      <c r="F106" s="200" t="s">
        <v>1956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165</v>
      </c>
      <c r="AU106" s="20" t="s">
        <v>182</v>
      </c>
    </row>
    <row r="107" spans="1:65" s="13" customFormat="1" ht="11.25">
      <c r="B107" s="201"/>
      <c r="C107" s="202"/>
      <c r="D107" s="194" t="s">
        <v>167</v>
      </c>
      <c r="E107" s="203" t="s">
        <v>19</v>
      </c>
      <c r="F107" s="204" t="s">
        <v>2340</v>
      </c>
      <c r="G107" s="202"/>
      <c r="H107" s="203" t="s">
        <v>19</v>
      </c>
      <c r="I107" s="205"/>
      <c r="J107" s="202"/>
      <c r="K107" s="202"/>
      <c r="L107" s="206"/>
      <c r="M107" s="207"/>
      <c r="N107" s="208"/>
      <c r="O107" s="208"/>
      <c r="P107" s="208"/>
      <c r="Q107" s="208"/>
      <c r="R107" s="208"/>
      <c r="S107" s="208"/>
      <c r="T107" s="209"/>
      <c r="AT107" s="210" t="s">
        <v>167</v>
      </c>
      <c r="AU107" s="210" t="s">
        <v>182</v>
      </c>
      <c r="AV107" s="13" t="s">
        <v>84</v>
      </c>
      <c r="AW107" s="13" t="s">
        <v>36</v>
      </c>
      <c r="AX107" s="13" t="s">
        <v>76</v>
      </c>
      <c r="AY107" s="210" t="s">
        <v>154</v>
      </c>
    </row>
    <row r="108" spans="1:65" s="13" customFormat="1" ht="22.5">
      <c r="B108" s="201"/>
      <c r="C108" s="202"/>
      <c r="D108" s="194" t="s">
        <v>167</v>
      </c>
      <c r="E108" s="203" t="s">
        <v>19</v>
      </c>
      <c r="F108" s="204" t="s">
        <v>2341</v>
      </c>
      <c r="G108" s="202"/>
      <c r="H108" s="203" t="s">
        <v>19</v>
      </c>
      <c r="I108" s="205"/>
      <c r="J108" s="202"/>
      <c r="K108" s="202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167</v>
      </c>
      <c r="AU108" s="210" t="s">
        <v>182</v>
      </c>
      <c r="AV108" s="13" t="s">
        <v>84</v>
      </c>
      <c r="AW108" s="13" t="s">
        <v>36</v>
      </c>
      <c r="AX108" s="13" t="s">
        <v>76</v>
      </c>
      <c r="AY108" s="210" t="s">
        <v>154</v>
      </c>
    </row>
    <row r="109" spans="1:65" s="14" customFormat="1" ht="11.25">
      <c r="B109" s="211"/>
      <c r="C109" s="212"/>
      <c r="D109" s="194" t="s">
        <v>167</v>
      </c>
      <c r="E109" s="213" t="s">
        <v>19</v>
      </c>
      <c r="F109" s="214" t="s">
        <v>2342</v>
      </c>
      <c r="G109" s="212"/>
      <c r="H109" s="215">
        <v>4</v>
      </c>
      <c r="I109" s="216"/>
      <c r="J109" s="212"/>
      <c r="K109" s="212"/>
      <c r="L109" s="217"/>
      <c r="M109" s="218"/>
      <c r="N109" s="219"/>
      <c r="O109" s="219"/>
      <c r="P109" s="219"/>
      <c r="Q109" s="219"/>
      <c r="R109" s="219"/>
      <c r="S109" s="219"/>
      <c r="T109" s="220"/>
      <c r="AT109" s="221" t="s">
        <v>167</v>
      </c>
      <c r="AU109" s="221" t="s">
        <v>182</v>
      </c>
      <c r="AV109" s="14" t="s">
        <v>86</v>
      </c>
      <c r="AW109" s="14" t="s">
        <v>36</v>
      </c>
      <c r="AX109" s="14" t="s">
        <v>84</v>
      </c>
      <c r="AY109" s="221" t="s">
        <v>154</v>
      </c>
    </row>
    <row r="110" spans="1:65" s="2" customFormat="1" ht="16.5" customHeight="1">
      <c r="A110" s="37"/>
      <c r="B110" s="38"/>
      <c r="C110" s="181" t="s">
        <v>182</v>
      </c>
      <c r="D110" s="181" t="s">
        <v>156</v>
      </c>
      <c r="E110" s="182" t="s">
        <v>2137</v>
      </c>
      <c r="F110" s="183" t="s">
        <v>2138</v>
      </c>
      <c r="G110" s="184" t="s">
        <v>218</v>
      </c>
      <c r="H110" s="185">
        <v>14.4</v>
      </c>
      <c r="I110" s="186"/>
      <c r="J110" s="187">
        <f>ROUND(I110*H110,2)</f>
        <v>0</v>
      </c>
      <c r="K110" s="183" t="s">
        <v>160</v>
      </c>
      <c r="L110" s="42"/>
      <c r="M110" s="188" t="s">
        <v>19</v>
      </c>
      <c r="N110" s="189" t="s">
        <v>47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161</v>
      </c>
      <c r="AT110" s="192" t="s">
        <v>156</v>
      </c>
      <c r="AU110" s="192" t="s">
        <v>182</v>
      </c>
      <c r="AY110" s="20" t="s">
        <v>154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84</v>
      </c>
      <c r="BK110" s="193">
        <f>ROUND(I110*H110,2)</f>
        <v>0</v>
      </c>
      <c r="BL110" s="20" t="s">
        <v>161</v>
      </c>
      <c r="BM110" s="192" t="s">
        <v>2343</v>
      </c>
    </row>
    <row r="111" spans="1:65" s="2" customFormat="1" ht="11.25">
      <c r="A111" s="37"/>
      <c r="B111" s="38"/>
      <c r="C111" s="39"/>
      <c r="D111" s="194" t="s">
        <v>163</v>
      </c>
      <c r="E111" s="39"/>
      <c r="F111" s="195" t="s">
        <v>2140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163</v>
      </c>
      <c r="AU111" s="20" t="s">
        <v>182</v>
      </c>
    </row>
    <row r="112" spans="1:65" s="2" customFormat="1" ht="11.25">
      <c r="A112" s="37"/>
      <c r="B112" s="38"/>
      <c r="C112" s="39"/>
      <c r="D112" s="199" t="s">
        <v>165</v>
      </c>
      <c r="E112" s="39"/>
      <c r="F112" s="200" t="s">
        <v>2141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165</v>
      </c>
      <c r="AU112" s="20" t="s">
        <v>182</v>
      </c>
    </row>
    <row r="113" spans="1:65" s="13" customFormat="1" ht="11.25">
      <c r="B113" s="201"/>
      <c r="C113" s="202"/>
      <c r="D113" s="194" t="s">
        <v>167</v>
      </c>
      <c r="E113" s="203" t="s">
        <v>19</v>
      </c>
      <c r="F113" s="204" t="s">
        <v>2344</v>
      </c>
      <c r="G113" s="202"/>
      <c r="H113" s="203" t="s">
        <v>19</v>
      </c>
      <c r="I113" s="205"/>
      <c r="J113" s="202"/>
      <c r="K113" s="202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167</v>
      </c>
      <c r="AU113" s="210" t="s">
        <v>182</v>
      </c>
      <c r="AV113" s="13" t="s">
        <v>84</v>
      </c>
      <c r="AW113" s="13" t="s">
        <v>36</v>
      </c>
      <c r="AX113" s="13" t="s">
        <v>76</v>
      </c>
      <c r="AY113" s="210" t="s">
        <v>154</v>
      </c>
    </row>
    <row r="114" spans="1:65" s="13" customFormat="1" ht="11.25">
      <c r="B114" s="201"/>
      <c r="C114" s="202"/>
      <c r="D114" s="194" t="s">
        <v>167</v>
      </c>
      <c r="E114" s="203" t="s">
        <v>19</v>
      </c>
      <c r="F114" s="204" t="s">
        <v>2345</v>
      </c>
      <c r="G114" s="202"/>
      <c r="H114" s="203" t="s">
        <v>19</v>
      </c>
      <c r="I114" s="205"/>
      <c r="J114" s="202"/>
      <c r="K114" s="202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167</v>
      </c>
      <c r="AU114" s="210" t="s">
        <v>182</v>
      </c>
      <c r="AV114" s="13" t="s">
        <v>84</v>
      </c>
      <c r="AW114" s="13" t="s">
        <v>36</v>
      </c>
      <c r="AX114" s="13" t="s">
        <v>76</v>
      </c>
      <c r="AY114" s="210" t="s">
        <v>154</v>
      </c>
    </row>
    <row r="115" spans="1:65" s="14" customFormat="1" ht="11.25">
      <c r="B115" s="211"/>
      <c r="C115" s="212"/>
      <c r="D115" s="194" t="s">
        <v>167</v>
      </c>
      <c r="E115" s="213" t="s">
        <v>19</v>
      </c>
      <c r="F115" s="214" t="s">
        <v>2346</v>
      </c>
      <c r="G115" s="212"/>
      <c r="H115" s="215">
        <v>14.4</v>
      </c>
      <c r="I115" s="216"/>
      <c r="J115" s="212"/>
      <c r="K115" s="212"/>
      <c r="L115" s="217"/>
      <c r="M115" s="218"/>
      <c r="N115" s="219"/>
      <c r="O115" s="219"/>
      <c r="P115" s="219"/>
      <c r="Q115" s="219"/>
      <c r="R115" s="219"/>
      <c r="S115" s="219"/>
      <c r="T115" s="220"/>
      <c r="AT115" s="221" t="s">
        <v>167</v>
      </c>
      <c r="AU115" s="221" t="s">
        <v>182</v>
      </c>
      <c r="AV115" s="14" t="s">
        <v>86</v>
      </c>
      <c r="AW115" s="14" t="s">
        <v>36</v>
      </c>
      <c r="AX115" s="14" t="s">
        <v>84</v>
      </c>
      <c r="AY115" s="221" t="s">
        <v>154</v>
      </c>
    </row>
    <row r="116" spans="1:65" s="2" customFormat="1" ht="21.75" customHeight="1">
      <c r="A116" s="37"/>
      <c r="B116" s="38"/>
      <c r="C116" s="181" t="s">
        <v>161</v>
      </c>
      <c r="D116" s="181" t="s">
        <v>156</v>
      </c>
      <c r="E116" s="182" t="s">
        <v>1958</v>
      </c>
      <c r="F116" s="183" t="s">
        <v>1959</v>
      </c>
      <c r="G116" s="184" t="s">
        <v>218</v>
      </c>
      <c r="H116" s="185">
        <v>14.4</v>
      </c>
      <c r="I116" s="186"/>
      <c r="J116" s="187">
        <f>ROUND(I116*H116,2)</f>
        <v>0</v>
      </c>
      <c r="K116" s="183" t="s">
        <v>160</v>
      </c>
      <c r="L116" s="42"/>
      <c r="M116" s="188" t="s">
        <v>19</v>
      </c>
      <c r="N116" s="189" t="s">
        <v>47</v>
      </c>
      <c r="O116" s="67"/>
      <c r="P116" s="190">
        <f>O116*H116</f>
        <v>0</v>
      </c>
      <c r="Q116" s="190">
        <v>0</v>
      </c>
      <c r="R116" s="190">
        <f>Q116*H116</f>
        <v>0</v>
      </c>
      <c r="S116" s="190">
        <v>0</v>
      </c>
      <c r="T116" s="191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161</v>
      </c>
      <c r="AT116" s="192" t="s">
        <v>156</v>
      </c>
      <c r="AU116" s="192" t="s">
        <v>182</v>
      </c>
      <c r="AY116" s="20" t="s">
        <v>154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0" t="s">
        <v>84</v>
      </c>
      <c r="BK116" s="193">
        <f>ROUND(I116*H116,2)</f>
        <v>0</v>
      </c>
      <c r="BL116" s="20" t="s">
        <v>161</v>
      </c>
      <c r="BM116" s="192" t="s">
        <v>2347</v>
      </c>
    </row>
    <row r="117" spans="1:65" s="2" customFormat="1" ht="11.25">
      <c r="A117" s="37"/>
      <c r="B117" s="38"/>
      <c r="C117" s="39"/>
      <c r="D117" s="194" t="s">
        <v>163</v>
      </c>
      <c r="E117" s="39"/>
      <c r="F117" s="195" t="s">
        <v>1961</v>
      </c>
      <c r="G117" s="39"/>
      <c r="H117" s="39"/>
      <c r="I117" s="196"/>
      <c r="J117" s="39"/>
      <c r="K117" s="39"/>
      <c r="L117" s="42"/>
      <c r="M117" s="197"/>
      <c r="N117" s="198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163</v>
      </c>
      <c r="AU117" s="20" t="s">
        <v>182</v>
      </c>
    </row>
    <row r="118" spans="1:65" s="2" customFormat="1" ht="11.25">
      <c r="A118" s="37"/>
      <c r="B118" s="38"/>
      <c r="C118" s="39"/>
      <c r="D118" s="199" t="s">
        <v>165</v>
      </c>
      <c r="E118" s="39"/>
      <c r="F118" s="200" t="s">
        <v>1962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165</v>
      </c>
      <c r="AU118" s="20" t="s">
        <v>182</v>
      </c>
    </row>
    <row r="119" spans="1:65" s="13" customFormat="1" ht="11.25">
      <c r="B119" s="201"/>
      <c r="C119" s="202"/>
      <c r="D119" s="194" t="s">
        <v>167</v>
      </c>
      <c r="E119" s="203" t="s">
        <v>19</v>
      </c>
      <c r="F119" s="204" t="s">
        <v>2344</v>
      </c>
      <c r="G119" s="202"/>
      <c r="H119" s="203" t="s">
        <v>19</v>
      </c>
      <c r="I119" s="205"/>
      <c r="J119" s="202"/>
      <c r="K119" s="202"/>
      <c r="L119" s="206"/>
      <c r="M119" s="207"/>
      <c r="N119" s="208"/>
      <c r="O119" s="208"/>
      <c r="P119" s="208"/>
      <c r="Q119" s="208"/>
      <c r="R119" s="208"/>
      <c r="S119" s="208"/>
      <c r="T119" s="209"/>
      <c r="AT119" s="210" t="s">
        <v>167</v>
      </c>
      <c r="AU119" s="210" t="s">
        <v>182</v>
      </c>
      <c r="AV119" s="13" t="s">
        <v>84</v>
      </c>
      <c r="AW119" s="13" t="s">
        <v>36</v>
      </c>
      <c r="AX119" s="13" t="s">
        <v>76</v>
      </c>
      <c r="AY119" s="210" t="s">
        <v>154</v>
      </c>
    </row>
    <row r="120" spans="1:65" s="13" customFormat="1" ht="11.25">
      <c r="B120" s="201"/>
      <c r="C120" s="202"/>
      <c r="D120" s="194" t="s">
        <v>167</v>
      </c>
      <c r="E120" s="203" t="s">
        <v>19</v>
      </c>
      <c r="F120" s="204" t="s">
        <v>2345</v>
      </c>
      <c r="G120" s="202"/>
      <c r="H120" s="203" t="s">
        <v>19</v>
      </c>
      <c r="I120" s="205"/>
      <c r="J120" s="202"/>
      <c r="K120" s="202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167</v>
      </c>
      <c r="AU120" s="210" t="s">
        <v>182</v>
      </c>
      <c r="AV120" s="13" t="s">
        <v>84</v>
      </c>
      <c r="AW120" s="13" t="s">
        <v>36</v>
      </c>
      <c r="AX120" s="13" t="s">
        <v>76</v>
      </c>
      <c r="AY120" s="210" t="s">
        <v>154</v>
      </c>
    </row>
    <row r="121" spans="1:65" s="14" customFormat="1" ht="11.25">
      <c r="B121" s="211"/>
      <c r="C121" s="212"/>
      <c r="D121" s="194" t="s">
        <v>167</v>
      </c>
      <c r="E121" s="213" t="s">
        <v>19</v>
      </c>
      <c r="F121" s="214" t="s">
        <v>2346</v>
      </c>
      <c r="G121" s="212"/>
      <c r="H121" s="215">
        <v>14.4</v>
      </c>
      <c r="I121" s="216"/>
      <c r="J121" s="212"/>
      <c r="K121" s="212"/>
      <c r="L121" s="217"/>
      <c r="M121" s="218"/>
      <c r="N121" s="219"/>
      <c r="O121" s="219"/>
      <c r="P121" s="219"/>
      <c r="Q121" s="219"/>
      <c r="R121" s="219"/>
      <c r="S121" s="219"/>
      <c r="T121" s="220"/>
      <c r="AT121" s="221" t="s">
        <v>167</v>
      </c>
      <c r="AU121" s="221" t="s">
        <v>182</v>
      </c>
      <c r="AV121" s="14" t="s">
        <v>86</v>
      </c>
      <c r="AW121" s="14" t="s">
        <v>36</v>
      </c>
      <c r="AX121" s="14" t="s">
        <v>84</v>
      </c>
      <c r="AY121" s="221" t="s">
        <v>154</v>
      </c>
    </row>
    <row r="122" spans="1:65" s="2" customFormat="1" ht="24.2" customHeight="1">
      <c r="A122" s="37"/>
      <c r="B122" s="38"/>
      <c r="C122" s="181" t="s">
        <v>205</v>
      </c>
      <c r="D122" s="181" t="s">
        <v>156</v>
      </c>
      <c r="E122" s="182" t="s">
        <v>2348</v>
      </c>
      <c r="F122" s="183" t="s">
        <v>2349</v>
      </c>
      <c r="G122" s="184" t="s">
        <v>218</v>
      </c>
      <c r="H122" s="185">
        <v>57.6</v>
      </c>
      <c r="I122" s="186"/>
      <c r="J122" s="187">
        <f>ROUND(I122*H122,2)</f>
        <v>0</v>
      </c>
      <c r="K122" s="183" t="s">
        <v>160</v>
      </c>
      <c r="L122" s="42"/>
      <c r="M122" s="188" t="s">
        <v>19</v>
      </c>
      <c r="N122" s="189" t="s">
        <v>47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161</v>
      </c>
      <c r="AT122" s="192" t="s">
        <v>156</v>
      </c>
      <c r="AU122" s="192" t="s">
        <v>182</v>
      </c>
      <c r="AY122" s="20" t="s">
        <v>154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84</v>
      </c>
      <c r="BK122" s="193">
        <f>ROUND(I122*H122,2)</f>
        <v>0</v>
      </c>
      <c r="BL122" s="20" t="s">
        <v>161</v>
      </c>
      <c r="BM122" s="192" t="s">
        <v>2350</v>
      </c>
    </row>
    <row r="123" spans="1:65" s="2" customFormat="1" ht="19.5">
      <c r="A123" s="37"/>
      <c r="B123" s="38"/>
      <c r="C123" s="39"/>
      <c r="D123" s="194" t="s">
        <v>163</v>
      </c>
      <c r="E123" s="39"/>
      <c r="F123" s="195" t="s">
        <v>2351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163</v>
      </c>
      <c r="AU123" s="20" t="s">
        <v>182</v>
      </c>
    </row>
    <row r="124" spans="1:65" s="2" customFormat="1" ht="11.25">
      <c r="A124" s="37"/>
      <c r="B124" s="38"/>
      <c r="C124" s="39"/>
      <c r="D124" s="199" t="s">
        <v>165</v>
      </c>
      <c r="E124" s="39"/>
      <c r="F124" s="200" t="s">
        <v>2352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165</v>
      </c>
      <c r="AU124" s="20" t="s">
        <v>182</v>
      </c>
    </row>
    <row r="125" spans="1:65" s="13" customFormat="1" ht="11.25">
      <c r="B125" s="201"/>
      <c r="C125" s="202"/>
      <c r="D125" s="194" t="s">
        <v>167</v>
      </c>
      <c r="E125" s="203" t="s">
        <v>19</v>
      </c>
      <c r="F125" s="204" t="s">
        <v>2353</v>
      </c>
      <c r="G125" s="202"/>
      <c r="H125" s="203" t="s">
        <v>19</v>
      </c>
      <c r="I125" s="205"/>
      <c r="J125" s="202"/>
      <c r="K125" s="202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167</v>
      </c>
      <c r="AU125" s="210" t="s">
        <v>182</v>
      </c>
      <c r="AV125" s="13" t="s">
        <v>84</v>
      </c>
      <c r="AW125" s="13" t="s">
        <v>36</v>
      </c>
      <c r="AX125" s="13" t="s">
        <v>76</v>
      </c>
      <c r="AY125" s="210" t="s">
        <v>154</v>
      </c>
    </row>
    <row r="126" spans="1:65" s="13" customFormat="1" ht="11.25">
      <c r="B126" s="201"/>
      <c r="C126" s="202"/>
      <c r="D126" s="194" t="s">
        <v>167</v>
      </c>
      <c r="E126" s="203" t="s">
        <v>19</v>
      </c>
      <c r="F126" s="204" t="s">
        <v>300</v>
      </c>
      <c r="G126" s="202"/>
      <c r="H126" s="203" t="s">
        <v>19</v>
      </c>
      <c r="I126" s="205"/>
      <c r="J126" s="202"/>
      <c r="K126" s="202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167</v>
      </c>
      <c r="AU126" s="210" t="s">
        <v>182</v>
      </c>
      <c r="AV126" s="13" t="s">
        <v>84</v>
      </c>
      <c r="AW126" s="13" t="s">
        <v>36</v>
      </c>
      <c r="AX126" s="13" t="s">
        <v>76</v>
      </c>
      <c r="AY126" s="210" t="s">
        <v>154</v>
      </c>
    </row>
    <row r="127" spans="1:65" s="14" customFormat="1" ht="11.25">
      <c r="B127" s="211"/>
      <c r="C127" s="212"/>
      <c r="D127" s="194" t="s">
        <v>167</v>
      </c>
      <c r="E127" s="213" t="s">
        <v>19</v>
      </c>
      <c r="F127" s="214" t="s">
        <v>2354</v>
      </c>
      <c r="G127" s="212"/>
      <c r="H127" s="215">
        <v>57.6</v>
      </c>
      <c r="I127" s="216"/>
      <c r="J127" s="212"/>
      <c r="K127" s="212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167</v>
      </c>
      <c r="AU127" s="221" t="s">
        <v>182</v>
      </c>
      <c r="AV127" s="14" t="s">
        <v>86</v>
      </c>
      <c r="AW127" s="14" t="s">
        <v>36</v>
      </c>
      <c r="AX127" s="14" t="s">
        <v>84</v>
      </c>
      <c r="AY127" s="221" t="s">
        <v>154</v>
      </c>
    </row>
    <row r="128" spans="1:65" s="2" customFormat="1" ht="16.5" customHeight="1">
      <c r="A128" s="37"/>
      <c r="B128" s="38"/>
      <c r="C128" s="181" t="s">
        <v>215</v>
      </c>
      <c r="D128" s="181" t="s">
        <v>156</v>
      </c>
      <c r="E128" s="182" t="s">
        <v>1965</v>
      </c>
      <c r="F128" s="183" t="s">
        <v>1966</v>
      </c>
      <c r="G128" s="184" t="s">
        <v>240</v>
      </c>
      <c r="H128" s="185">
        <v>4</v>
      </c>
      <c r="I128" s="186"/>
      <c r="J128" s="187">
        <f>ROUND(I128*H128,2)</f>
        <v>0</v>
      </c>
      <c r="K128" s="183" t="s">
        <v>241</v>
      </c>
      <c r="L128" s="42"/>
      <c r="M128" s="188" t="s">
        <v>19</v>
      </c>
      <c r="N128" s="189" t="s">
        <v>47</v>
      </c>
      <c r="O128" s="6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161</v>
      </c>
      <c r="AT128" s="192" t="s">
        <v>156</v>
      </c>
      <c r="AU128" s="192" t="s">
        <v>182</v>
      </c>
      <c r="AY128" s="20" t="s">
        <v>154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0" t="s">
        <v>84</v>
      </c>
      <c r="BK128" s="193">
        <f>ROUND(I128*H128,2)</f>
        <v>0</v>
      </c>
      <c r="BL128" s="20" t="s">
        <v>161</v>
      </c>
      <c r="BM128" s="192" t="s">
        <v>2355</v>
      </c>
    </row>
    <row r="129" spans="1:65" s="2" customFormat="1" ht="11.25">
      <c r="A129" s="37"/>
      <c r="B129" s="38"/>
      <c r="C129" s="39"/>
      <c r="D129" s="194" t="s">
        <v>163</v>
      </c>
      <c r="E129" s="39"/>
      <c r="F129" s="195" t="s">
        <v>1966</v>
      </c>
      <c r="G129" s="39"/>
      <c r="H129" s="39"/>
      <c r="I129" s="196"/>
      <c r="J129" s="39"/>
      <c r="K129" s="39"/>
      <c r="L129" s="42"/>
      <c r="M129" s="197"/>
      <c r="N129" s="198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163</v>
      </c>
      <c r="AU129" s="20" t="s">
        <v>182</v>
      </c>
    </row>
    <row r="130" spans="1:65" s="13" customFormat="1" ht="11.25">
      <c r="B130" s="201"/>
      <c r="C130" s="202"/>
      <c r="D130" s="194" t="s">
        <v>167</v>
      </c>
      <c r="E130" s="203" t="s">
        <v>19</v>
      </c>
      <c r="F130" s="204" t="s">
        <v>2340</v>
      </c>
      <c r="G130" s="202"/>
      <c r="H130" s="203" t="s">
        <v>19</v>
      </c>
      <c r="I130" s="205"/>
      <c r="J130" s="202"/>
      <c r="K130" s="202"/>
      <c r="L130" s="206"/>
      <c r="M130" s="207"/>
      <c r="N130" s="208"/>
      <c r="O130" s="208"/>
      <c r="P130" s="208"/>
      <c r="Q130" s="208"/>
      <c r="R130" s="208"/>
      <c r="S130" s="208"/>
      <c r="T130" s="209"/>
      <c r="AT130" s="210" t="s">
        <v>167</v>
      </c>
      <c r="AU130" s="210" t="s">
        <v>182</v>
      </c>
      <c r="AV130" s="13" t="s">
        <v>84</v>
      </c>
      <c r="AW130" s="13" t="s">
        <v>36</v>
      </c>
      <c r="AX130" s="13" t="s">
        <v>76</v>
      </c>
      <c r="AY130" s="210" t="s">
        <v>154</v>
      </c>
    </row>
    <row r="131" spans="1:65" s="13" customFormat="1" ht="11.25">
      <c r="B131" s="201"/>
      <c r="C131" s="202"/>
      <c r="D131" s="194" t="s">
        <v>167</v>
      </c>
      <c r="E131" s="203" t="s">
        <v>19</v>
      </c>
      <c r="F131" s="204" t="s">
        <v>1968</v>
      </c>
      <c r="G131" s="202"/>
      <c r="H131" s="203" t="s">
        <v>19</v>
      </c>
      <c r="I131" s="205"/>
      <c r="J131" s="202"/>
      <c r="K131" s="202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167</v>
      </c>
      <c r="AU131" s="210" t="s">
        <v>182</v>
      </c>
      <c r="AV131" s="13" t="s">
        <v>84</v>
      </c>
      <c r="AW131" s="13" t="s">
        <v>36</v>
      </c>
      <c r="AX131" s="13" t="s">
        <v>76</v>
      </c>
      <c r="AY131" s="210" t="s">
        <v>154</v>
      </c>
    </row>
    <row r="132" spans="1:65" s="14" customFormat="1" ht="11.25">
      <c r="B132" s="211"/>
      <c r="C132" s="212"/>
      <c r="D132" s="194" t="s">
        <v>167</v>
      </c>
      <c r="E132" s="213" t="s">
        <v>19</v>
      </c>
      <c r="F132" s="214" t="s">
        <v>161</v>
      </c>
      <c r="G132" s="212"/>
      <c r="H132" s="215">
        <v>4</v>
      </c>
      <c r="I132" s="216"/>
      <c r="J132" s="212"/>
      <c r="K132" s="212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167</v>
      </c>
      <c r="AU132" s="221" t="s">
        <v>182</v>
      </c>
      <c r="AV132" s="14" t="s">
        <v>86</v>
      </c>
      <c r="AW132" s="14" t="s">
        <v>36</v>
      </c>
      <c r="AX132" s="14" t="s">
        <v>84</v>
      </c>
      <c r="AY132" s="221" t="s">
        <v>154</v>
      </c>
    </row>
    <row r="133" spans="1:65" s="2" customFormat="1" ht="24.2" customHeight="1">
      <c r="A133" s="37"/>
      <c r="B133" s="38"/>
      <c r="C133" s="181" t="s">
        <v>228</v>
      </c>
      <c r="D133" s="181" t="s">
        <v>156</v>
      </c>
      <c r="E133" s="182" t="s">
        <v>1801</v>
      </c>
      <c r="F133" s="183" t="s">
        <v>1802</v>
      </c>
      <c r="G133" s="184" t="s">
        <v>218</v>
      </c>
      <c r="H133" s="185">
        <v>0.2</v>
      </c>
      <c r="I133" s="186"/>
      <c r="J133" s="187">
        <f>ROUND(I133*H133,2)</f>
        <v>0</v>
      </c>
      <c r="K133" s="183" t="s">
        <v>241</v>
      </c>
      <c r="L133" s="42"/>
      <c r="M133" s="188" t="s">
        <v>19</v>
      </c>
      <c r="N133" s="189" t="s">
        <v>47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161</v>
      </c>
      <c r="AT133" s="192" t="s">
        <v>156</v>
      </c>
      <c r="AU133" s="192" t="s">
        <v>182</v>
      </c>
      <c r="AY133" s="20" t="s">
        <v>154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84</v>
      </c>
      <c r="BK133" s="193">
        <f>ROUND(I133*H133,2)</f>
        <v>0</v>
      </c>
      <c r="BL133" s="20" t="s">
        <v>161</v>
      </c>
      <c r="BM133" s="192" t="s">
        <v>2356</v>
      </c>
    </row>
    <row r="134" spans="1:65" s="2" customFormat="1" ht="11.25">
      <c r="A134" s="37"/>
      <c r="B134" s="38"/>
      <c r="C134" s="39"/>
      <c r="D134" s="194" t="s">
        <v>163</v>
      </c>
      <c r="E134" s="39"/>
      <c r="F134" s="195" t="s">
        <v>1802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163</v>
      </c>
      <c r="AU134" s="20" t="s">
        <v>182</v>
      </c>
    </row>
    <row r="135" spans="1:65" s="13" customFormat="1" ht="11.25">
      <c r="B135" s="201"/>
      <c r="C135" s="202"/>
      <c r="D135" s="194" t="s">
        <v>167</v>
      </c>
      <c r="E135" s="203" t="s">
        <v>19</v>
      </c>
      <c r="F135" s="204" t="s">
        <v>2340</v>
      </c>
      <c r="G135" s="202"/>
      <c r="H135" s="203" t="s">
        <v>19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167</v>
      </c>
      <c r="AU135" s="210" t="s">
        <v>182</v>
      </c>
      <c r="AV135" s="13" t="s">
        <v>84</v>
      </c>
      <c r="AW135" s="13" t="s">
        <v>36</v>
      </c>
      <c r="AX135" s="13" t="s">
        <v>76</v>
      </c>
      <c r="AY135" s="210" t="s">
        <v>154</v>
      </c>
    </row>
    <row r="136" spans="1:65" s="13" customFormat="1" ht="22.5">
      <c r="B136" s="201"/>
      <c r="C136" s="202"/>
      <c r="D136" s="194" t="s">
        <v>167</v>
      </c>
      <c r="E136" s="203" t="s">
        <v>19</v>
      </c>
      <c r="F136" s="204" t="s">
        <v>2357</v>
      </c>
      <c r="G136" s="202"/>
      <c r="H136" s="203" t="s">
        <v>19</v>
      </c>
      <c r="I136" s="205"/>
      <c r="J136" s="202"/>
      <c r="K136" s="202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167</v>
      </c>
      <c r="AU136" s="210" t="s">
        <v>182</v>
      </c>
      <c r="AV136" s="13" t="s">
        <v>84</v>
      </c>
      <c r="AW136" s="13" t="s">
        <v>36</v>
      </c>
      <c r="AX136" s="13" t="s">
        <v>76</v>
      </c>
      <c r="AY136" s="210" t="s">
        <v>154</v>
      </c>
    </row>
    <row r="137" spans="1:65" s="14" customFormat="1" ht="11.25">
      <c r="B137" s="211"/>
      <c r="C137" s="212"/>
      <c r="D137" s="194" t="s">
        <v>167</v>
      </c>
      <c r="E137" s="213" t="s">
        <v>19</v>
      </c>
      <c r="F137" s="214" t="s">
        <v>1992</v>
      </c>
      <c r="G137" s="212"/>
      <c r="H137" s="215">
        <v>0.2</v>
      </c>
      <c r="I137" s="216"/>
      <c r="J137" s="212"/>
      <c r="K137" s="212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167</v>
      </c>
      <c r="AU137" s="221" t="s">
        <v>182</v>
      </c>
      <c r="AV137" s="14" t="s">
        <v>86</v>
      </c>
      <c r="AW137" s="14" t="s">
        <v>36</v>
      </c>
      <c r="AX137" s="14" t="s">
        <v>84</v>
      </c>
      <c r="AY137" s="221" t="s">
        <v>154</v>
      </c>
    </row>
    <row r="138" spans="1:65" s="12" customFormat="1" ht="20.85" customHeight="1">
      <c r="B138" s="165"/>
      <c r="C138" s="166"/>
      <c r="D138" s="167" t="s">
        <v>75</v>
      </c>
      <c r="E138" s="179" t="s">
        <v>2358</v>
      </c>
      <c r="F138" s="179" t="s">
        <v>2359</v>
      </c>
      <c r="G138" s="166"/>
      <c r="H138" s="166"/>
      <c r="I138" s="169"/>
      <c r="J138" s="180">
        <f>BK138</f>
        <v>0</v>
      </c>
      <c r="K138" s="166"/>
      <c r="L138" s="171"/>
      <c r="M138" s="172"/>
      <c r="N138" s="173"/>
      <c r="O138" s="173"/>
      <c r="P138" s="174">
        <f>SUM(P139:P177)</f>
        <v>0</v>
      </c>
      <c r="Q138" s="173"/>
      <c r="R138" s="174">
        <f>SUM(R139:R177)</f>
        <v>0</v>
      </c>
      <c r="S138" s="173"/>
      <c r="T138" s="175">
        <f>SUM(T139:T177)</f>
        <v>0</v>
      </c>
      <c r="AR138" s="176" t="s">
        <v>84</v>
      </c>
      <c r="AT138" s="177" t="s">
        <v>75</v>
      </c>
      <c r="AU138" s="177" t="s">
        <v>86</v>
      </c>
      <c r="AY138" s="176" t="s">
        <v>154</v>
      </c>
      <c r="BK138" s="178">
        <f>SUM(BK139:BK177)</f>
        <v>0</v>
      </c>
    </row>
    <row r="139" spans="1:65" s="2" customFormat="1" ht="24.2" customHeight="1">
      <c r="A139" s="37"/>
      <c r="B139" s="38"/>
      <c r="C139" s="181" t="s">
        <v>237</v>
      </c>
      <c r="D139" s="181" t="s">
        <v>156</v>
      </c>
      <c r="E139" s="182" t="s">
        <v>1952</v>
      </c>
      <c r="F139" s="183" t="s">
        <v>1953</v>
      </c>
      <c r="G139" s="184" t="s">
        <v>240</v>
      </c>
      <c r="H139" s="185">
        <v>12</v>
      </c>
      <c r="I139" s="186"/>
      <c r="J139" s="187">
        <f>ROUND(I139*H139,2)</f>
        <v>0</v>
      </c>
      <c r="K139" s="183" t="s">
        <v>160</v>
      </c>
      <c r="L139" s="42"/>
      <c r="M139" s="188" t="s">
        <v>19</v>
      </c>
      <c r="N139" s="189" t="s">
        <v>47</v>
      </c>
      <c r="O139" s="6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161</v>
      </c>
      <c r="AT139" s="192" t="s">
        <v>156</v>
      </c>
      <c r="AU139" s="192" t="s">
        <v>182</v>
      </c>
      <c r="AY139" s="20" t="s">
        <v>154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84</v>
      </c>
      <c r="BK139" s="193">
        <f>ROUND(I139*H139,2)</f>
        <v>0</v>
      </c>
      <c r="BL139" s="20" t="s">
        <v>161</v>
      </c>
      <c r="BM139" s="192" t="s">
        <v>2360</v>
      </c>
    </row>
    <row r="140" spans="1:65" s="2" customFormat="1" ht="19.5">
      <c r="A140" s="37"/>
      <c r="B140" s="38"/>
      <c r="C140" s="39"/>
      <c r="D140" s="194" t="s">
        <v>163</v>
      </c>
      <c r="E140" s="39"/>
      <c r="F140" s="195" t="s">
        <v>1955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163</v>
      </c>
      <c r="AU140" s="20" t="s">
        <v>182</v>
      </c>
    </row>
    <row r="141" spans="1:65" s="2" customFormat="1" ht="11.25">
      <c r="A141" s="37"/>
      <c r="B141" s="38"/>
      <c r="C141" s="39"/>
      <c r="D141" s="199" t="s">
        <v>165</v>
      </c>
      <c r="E141" s="39"/>
      <c r="F141" s="200" t="s">
        <v>1956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165</v>
      </c>
      <c r="AU141" s="20" t="s">
        <v>182</v>
      </c>
    </row>
    <row r="142" spans="1:65" s="13" customFormat="1" ht="11.25">
      <c r="B142" s="201"/>
      <c r="C142" s="202"/>
      <c r="D142" s="194" t="s">
        <v>167</v>
      </c>
      <c r="E142" s="203" t="s">
        <v>19</v>
      </c>
      <c r="F142" s="204" t="s">
        <v>2340</v>
      </c>
      <c r="G142" s="202"/>
      <c r="H142" s="203" t="s">
        <v>19</v>
      </c>
      <c r="I142" s="205"/>
      <c r="J142" s="202"/>
      <c r="K142" s="202"/>
      <c r="L142" s="206"/>
      <c r="M142" s="207"/>
      <c r="N142" s="208"/>
      <c r="O142" s="208"/>
      <c r="P142" s="208"/>
      <c r="Q142" s="208"/>
      <c r="R142" s="208"/>
      <c r="S142" s="208"/>
      <c r="T142" s="209"/>
      <c r="AT142" s="210" t="s">
        <v>167</v>
      </c>
      <c r="AU142" s="210" t="s">
        <v>182</v>
      </c>
      <c r="AV142" s="13" t="s">
        <v>84</v>
      </c>
      <c r="AW142" s="13" t="s">
        <v>36</v>
      </c>
      <c r="AX142" s="13" t="s">
        <v>76</v>
      </c>
      <c r="AY142" s="210" t="s">
        <v>154</v>
      </c>
    </row>
    <row r="143" spans="1:65" s="13" customFormat="1" ht="22.5">
      <c r="B143" s="201"/>
      <c r="C143" s="202"/>
      <c r="D143" s="194" t="s">
        <v>167</v>
      </c>
      <c r="E143" s="203" t="s">
        <v>19</v>
      </c>
      <c r="F143" s="204" t="s">
        <v>2341</v>
      </c>
      <c r="G143" s="202"/>
      <c r="H143" s="203" t="s">
        <v>19</v>
      </c>
      <c r="I143" s="205"/>
      <c r="J143" s="202"/>
      <c r="K143" s="202"/>
      <c r="L143" s="206"/>
      <c r="M143" s="207"/>
      <c r="N143" s="208"/>
      <c r="O143" s="208"/>
      <c r="P143" s="208"/>
      <c r="Q143" s="208"/>
      <c r="R143" s="208"/>
      <c r="S143" s="208"/>
      <c r="T143" s="209"/>
      <c r="AT143" s="210" t="s">
        <v>167</v>
      </c>
      <c r="AU143" s="210" t="s">
        <v>182</v>
      </c>
      <c r="AV143" s="13" t="s">
        <v>84</v>
      </c>
      <c r="AW143" s="13" t="s">
        <v>36</v>
      </c>
      <c r="AX143" s="13" t="s">
        <v>76</v>
      </c>
      <c r="AY143" s="210" t="s">
        <v>154</v>
      </c>
    </row>
    <row r="144" spans="1:65" s="14" customFormat="1" ht="11.25">
      <c r="B144" s="211"/>
      <c r="C144" s="212"/>
      <c r="D144" s="194" t="s">
        <v>167</v>
      </c>
      <c r="E144" s="213" t="s">
        <v>19</v>
      </c>
      <c r="F144" s="214" t="s">
        <v>2361</v>
      </c>
      <c r="G144" s="212"/>
      <c r="H144" s="215">
        <v>12</v>
      </c>
      <c r="I144" s="216"/>
      <c r="J144" s="212"/>
      <c r="K144" s="212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167</v>
      </c>
      <c r="AU144" s="221" t="s">
        <v>182</v>
      </c>
      <c r="AV144" s="14" t="s">
        <v>86</v>
      </c>
      <c r="AW144" s="14" t="s">
        <v>36</v>
      </c>
      <c r="AX144" s="14" t="s">
        <v>84</v>
      </c>
      <c r="AY144" s="221" t="s">
        <v>154</v>
      </c>
    </row>
    <row r="145" spans="1:65" s="2" customFormat="1" ht="16.5" customHeight="1">
      <c r="A145" s="37"/>
      <c r="B145" s="38"/>
      <c r="C145" s="181" t="s">
        <v>226</v>
      </c>
      <c r="D145" s="181" t="s">
        <v>156</v>
      </c>
      <c r="E145" s="182" t="s">
        <v>2137</v>
      </c>
      <c r="F145" s="183" t="s">
        <v>2138</v>
      </c>
      <c r="G145" s="184" t="s">
        <v>218</v>
      </c>
      <c r="H145" s="185">
        <v>21.6</v>
      </c>
      <c r="I145" s="186"/>
      <c r="J145" s="187">
        <f>ROUND(I145*H145,2)</f>
        <v>0</v>
      </c>
      <c r="K145" s="183" t="s">
        <v>160</v>
      </c>
      <c r="L145" s="42"/>
      <c r="M145" s="188" t="s">
        <v>19</v>
      </c>
      <c r="N145" s="189" t="s">
        <v>47</v>
      </c>
      <c r="O145" s="67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161</v>
      </c>
      <c r="AT145" s="192" t="s">
        <v>156</v>
      </c>
      <c r="AU145" s="192" t="s">
        <v>182</v>
      </c>
      <c r="AY145" s="20" t="s">
        <v>154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84</v>
      </c>
      <c r="BK145" s="193">
        <f>ROUND(I145*H145,2)</f>
        <v>0</v>
      </c>
      <c r="BL145" s="20" t="s">
        <v>161</v>
      </c>
      <c r="BM145" s="192" t="s">
        <v>2362</v>
      </c>
    </row>
    <row r="146" spans="1:65" s="2" customFormat="1" ht="11.25">
      <c r="A146" s="37"/>
      <c r="B146" s="38"/>
      <c r="C146" s="39"/>
      <c r="D146" s="194" t="s">
        <v>163</v>
      </c>
      <c r="E146" s="39"/>
      <c r="F146" s="195" t="s">
        <v>2140</v>
      </c>
      <c r="G146" s="39"/>
      <c r="H146" s="39"/>
      <c r="I146" s="196"/>
      <c r="J146" s="39"/>
      <c r="K146" s="39"/>
      <c r="L146" s="42"/>
      <c r="M146" s="197"/>
      <c r="N146" s="198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163</v>
      </c>
      <c r="AU146" s="20" t="s">
        <v>182</v>
      </c>
    </row>
    <row r="147" spans="1:65" s="2" customFormat="1" ht="11.25">
      <c r="A147" s="37"/>
      <c r="B147" s="38"/>
      <c r="C147" s="39"/>
      <c r="D147" s="199" t="s">
        <v>165</v>
      </c>
      <c r="E147" s="39"/>
      <c r="F147" s="200" t="s">
        <v>2141</v>
      </c>
      <c r="G147" s="39"/>
      <c r="H147" s="39"/>
      <c r="I147" s="196"/>
      <c r="J147" s="39"/>
      <c r="K147" s="39"/>
      <c r="L147" s="42"/>
      <c r="M147" s="197"/>
      <c r="N147" s="198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165</v>
      </c>
      <c r="AU147" s="20" t="s">
        <v>182</v>
      </c>
    </row>
    <row r="148" spans="1:65" s="13" customFormat="1" ht="11.25">
      <c r="B148" s="201"/>
      <c r="C148" s="202"/>
      <c r="D148" s="194" t="s">
        <v>167</v>
      </c>
      <c r="E148" s="203" t="s">
        <v>19</v>
      </c>
      <c r="F148" s="204" t="s">
        <v>2344</v>
      </c>
      <c r="G148" s="202"/>
      <c r="H148" s="203" t="s">
        <v>19</v>
      </c>
      <c r="I148" s="205"/>
      <c r="J148" s="202"/>
      <c r="K148" s="202"/>
      <c r="L148" s="206"/>
      <c r="M148" s="207"/>
      <c r="N148" s="208"/>
      <c r="O148" s="208"/>
      <c r="P148" s="208"/>
      <c r="Q148" s="208"/>
      <c r="R148" s="208"/>
      <c r="S148" s="208"/>
      <c r="T148" s="209"/>
      <c r="AT148" s="210" t="s">
        <v>167</v>
      </c>
      <c r="AU148" s="210" t="s">
        <v>182</v>
      </c>
      <c r="AV148" s="13" t="s">
        <v>84</v>
      </c>
      <c r="AW148" s="13" t="s">
        <v>36</v>
      </c>
      <c r="AX148" s="13" t="s">
        <v>76</v>
      </c>
      <c r="AY148" s="210" t="s">
        <v>154</v>
      </c>
    </row>
    <row r="149" spans="1:65" s="13" customFormat="1" ht="11.25">
      <c r="B149" s="201"/>
      <c r="C149" s="202"/>
      <c r="D149" s="194" t="s">
        <v>167</v>
      </c>
      <c r="E149" s="203" t="s">
        <v>19</v>
      </c>
      <c r="F149" s="204" t="s">
        <v>2363</v>
      </c>
      <c r="G149" s="202"/>
      <c r="H149" s="203" t="s">
        <v>19</v>
      </c>
      <c r="I149" s="205"/>
      <c r="J149" s="202"/>
      <c r="K149" s="202"/>
      <c r="L149" s="206"/>
      <c r="M149" s="207"/>
      <c r="N149" s="208"/>
      <c r="O149" s="208"/>
      <c r="P149" s="208"/>
      <c r="Q149" s="208"/>
      <c r="R149" s="208"/>
      <c r="S149" s="208"/>
      <c r="T149" s="209"/>
      <c r="AT149" s="210" t="s">
        <v>167</v>
      </c>
      <c r="AU149" s="210" t="s">
        <v>182</v>
      </c>
      <c r="AV149" s="13" t="s">
        <v>84</v>
      </c>
      <c r="AW149" s="13" t="s">
        <v>36</v>
      </c>
      <c r="AX149" s="13" t="s">
        <v>76</v>
      </c>
      <c r="AY149" s="210" t="s">
        <v>154</v>
      </c>
    </row>
    <row r="150" spans="1:65" s="14" customFormat="1" ht="11.25">
      <c r="B150" s="211"/>
      <c r="C150" s="212"/>
      <c r="D150" s="194" t="s">
        <v>167</v>
      </c>
      <c r="E150" s="213" t="s">
        <v>19</v>
      </c>
      <c r="F150" s="214" t="s">
        <v>2364</v>
      </c>
      <c r="G150" s="212"/>
      <c r="H150" s="215">
        <v>21.6</v>
      </c>
      <c r="I150" s="216"/>
      <c r="J150" s="212"/>
      <c r="K150" s="212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167</v>
      </c>
      <c r="AU150" s="221" t="s">
        <v>182</v>
      </c>
      <c r="AV150" s="14" t="s">
        <v>86</v>
      </c>
      <c r="AW150" s="14" t="s">
        <v>36</v>
      </c>
      <c r="AX150" s="14" t="s">
        <v>84</v>
      </c>
      <c r="AY150" s="221" t="s">
        <v>154</v>
      </c>
    </row>
    <row r="151" spans="1:65" s="2" customFormat="1" ht="21.75" customHeight="1">
      <c r="A151" s="37"/>
      <c r="B151" s="38"/>
      <c r="C151" s="181" t="s">
        <v>252</v>
      </c>
      <c r="D151" s="181" t="s">
        <v>156</v>
      </c>
      <c r="E151" s="182" t="s">
        <v>1958</v>
      </c>
      <c r="F151" s="183" t="s">
        <v>1959</v>
      </c>
      <c r="G151" s="184" t="s">
        <v>218</v>
      </c>
      <c r="H151" s="185">
        <v>21.6</v>
      </c>
      <c r="I151" s="186"/>
      <c r="J151" s="187">
        <f>ROUND(I151*H151,2)</f>
        <v>0</v>
      </c>
      <c r="K151" s="183" t="s">
        <v>160</v>
      </c>
      <c r="L151" s="42"/>
      <c r="M151" s="188" t="s">
        <v>19</v>
      </c>
      <c r="N151" s="189" t="s">
        <v>47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161</v>
      </c>
      <c r="AT151" s="192" t="s">
        <v>156</v>
      </c>
      <c r="AU151" s="192" t="s">
        <v>182</v>
      </c>
      <c r="AY151" s="20" t="s">
        <v>154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84</v>
      </c>
      <c r="BK151" s="193">
        <f>ROUND(I151*H151,2)</f>
        <v>0</v>
      </c>
      <c r="BL151" s="20" t="s">
        <v>161</v>
      </c>
      <c r="BM151" s="192" t="s">
        <v>2365</v>
      </c>
    </row>
    <row r="152" spans="1:65" s="2" customFormat="1" ht="11.25">
      <c r="A152" s="37"/>
      <c r="B152" s="38"/>
      <c r="C152" s="39"/>
      <c r="D152" s="194" t="s">
        <v>163</v>
      </c>
      <c r="E152" s="39"/>
      <c r="F152" s="195" t="s">
        <v>1961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163</v>
      </c>
      <c r="AU152" s="20" t="s">
        <v>182</v>
      </c>
    </row>
    <row r="153" spans="1:65" s="2" customFormat="1" ht="11.25">
      <c r="A153" s="37"/>
      <c r="B153" s="38"/>
      <c r="C153" s="39"/>
      <c r="D153" s="199" t="s">
        <v>165</v>
      </c>
      <c r="E153" s="39"/>
      <c r="F153" s="200" t="s">
        <v>1962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165</v>
      </c>
      <c r="AU153" s="20" t="s">
        <v>182</v>
      </c>
    </row>
    <row r="154" spans="1:65" s="13" customFormat="1" ht="11.25">
      <c r="B154" s="201"/>
      <c r="C154" s="202"/>
      <c r="D154" s="194" t="s">
        <v>167</v>
      </c>
      <c r="E154" s="203" t="s">
        <v>19</v>
      </c>
      <c r="F154" s="204" t="s">
        <v>2344</v>
      </c>
      <c r="G154" s="202"/>
      <c r="H154" s="203" t="s">
        <v>19</v>
      </c>
      <c r="I154" s="205"/>
      <c r="J154" s="202"/>
      <c r="K154" s="202"/>
      <c r="L154" s="206"/>
      <c r="M154" s="207"/>
      <c r="N154" s="208"/>
      <c r="O154" s="208"/>
      <c r="P154" s="208"/>
      <c r="Q154" s="208"/>
      <c r="R154" s="208"/>
      <c r="S154" s="208"/>
      <c r="T154" s="209"/>
      <c r="AT154" s="210" t="s">
        <v>167</v>
      </c>
      <c r="AU154" s="210" t="s">
        <v>182</v>
      </c>
      <c r="AV154" s="13" t="s">
        <v>84</v>
      </c>
      <c r="AW154" s="13" t="s">
        <v>36</v>
      </c>
      <c r="AX154" s="13" t="s">
        <v>76</v>
      </c>
      <c r="AY154" s="210" t="s">
        <v>154</v>
      </c>
    </row>
    <row r="155" spans="1:65" s="13" customFormat="1" ht="11.25">
      <c r="B155" s="201"/>
      <c r="C155" s="202"/>
      <c r="D155" s="194" t="s">
        <v>167</v>
      </c>
      <c r="E155" s="203" t="s">
        <v>19</v>
      </c>
      <c r="F155" s="204" t="s">
        <v>2363</v>
      </c>
      <c r="G155" s="202"/>
      <c r="H155" s="203" t="s">
        <v>19</v>
      </c>
      <c r="I155" s="205"/>
      <c r="J155" s="202"/>
      <c r="K155" s="202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167</v>
      </c>
      <c r="AU155" s="210" t="s">
        <v>182</v>
      </c>
      <c r="AV155" s="13" t="s">
        <v>84</v>
      </c>
      <c r="AW155" s="13" t="s">
        <v>36</v>
      </c>
      <c r="AX155" s="13" t="s">
        <v>76</v>
      </c>
      <c r="AY155" s="210" t="s">
        <v>154</v>
      </c>
    </row>
    <row r="156" spans="1:65" s="14" customFormat="1" ht="11.25">
      <c r="B156" s="211"/>
      <c r="C156" s="212"/>
      <c r="D156" s="194" t="s">
        <v>167</v>
      </c>
      <c r="E156" s="213" t="s">
        <v>19</v>
      </c>
      <c r="F156" s="214" t="s">
        <v>2364</v>
      </c>
      <c r="G156" s="212"/>
      <c r="H156" s="215">
        <v>21.6</v>
      </c>
      <c r="I156" s="216"/>
      <c r="J156" s="212"/>
      <c r="K156" s="212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167</v>
      </c>
      <c r="AU156" s="221" t="s">
        <v>182</v>
      </c>
      <c r="AV156" s="14" t="s">
        <v>86</v>
      </c>
      <c r="AW156" s="14" t="s">
        <v>36</v>
      </c>
      <c r="AX156" s="14" t="s">
        <v>84</v>
      </c>
      <c r="AY156" s="221" t="s">
        <v>154</v>
      </c>
    </row>
    <row r="157" spans="1:65" s="2" customFormat="1" ht="24.2" customHeight="1">
      <c r="A157" s="37"/>
      <c r="B157" s="38"/>
      <c r="C157" s="181" t="s">
        <v>260</v>
      </c>
      <c r="D157" s="181" t="s">
        <v>156</v>
      </c>
      <c r="E157" s="182" t="s">
        <v>2348</v>
      </c>
      <c r="F157" s="183" t="s">
        <v>2349</v>
      </c>
      <c r="G157" s="184" t="s">
        <v>218</v>
      </c>
      <c r="H157" s="185">
        <v>86.4</v>
      </c>
      <c r="I157" s="186"/>
      <c r="J157" s="187">
        <f>ROUND(I157*H157,2)</f>
        <v>0</v>
      </c>
      <c r="K157" s="183" t="s">
        <v>160</v>
      </c>
      <c r="L157" s="42"/>
      <c r="M157" s="188" t="s">
        <v>19</v>
      </c>
      <c r="N157" s="189" t="s">
        <v>47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161</v>
      </c>
      <c r="AT157" s="192" t="s">
        <v>156</v>
      </c>
      <c r="AU157" s="192" t="s">
        <v>182</v>
      </c>
      <c r="AY157" s="20" t="s">
        <v>154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84</v>
      </c>
      <c r="BK157" s="193">
        <f>ROUND(I157*H157,2)</f>
        <v>0</v>
      </c>
      <c r="BL157" s="20" t="s">
        <v>161</v>
      </c>
      <c r="BM157" s="192" t="s">
        <v>2366</v>
      </c>
    </row>
    <row r="158" spans="1:65" s="2" customFormat="1" ht="19.5">
      <c r="A158" s="37"/>
      <c r="B158" s="38"/>
      <c r="C158" s="39"/>
      <c r="D158" s="194" t="s">
        <v>163</v>
      </c>
      <c r="E158" s="39"/>
      <c r="F158" s="195" t="s">
        <v>2351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163</v>
      </c>
      <c r="AU158" s="20" t="s">
        <v>182</v>
      </c>
    </row>
    <row r="159" spans="1:65" s="2" customFormat="1" ht="11.25">
      <c r="A159" s="37"/>
      <c r="B159" s="38"/>
      <c r="C159" s="39"/>
      <c r="D159" s="199" t="s">
        <v>165</v>
      </c>
      <c r="E159" s="39"/>
      <c r="F159" s="200" t="s">
        <v>2352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165</v>
      </c>
      <c r="AU159" s="20" t="s">
        <v>182</v>
      </c>
    </row>
    <row r="160" spans="1:65" s="13" customFormat="1" ht="11.25">
      <c r="B160" s="201"/>
      <c r="C160" s="202"/>
      <c r="D160" s="194" t="s">
        <v>167</v>
      </c>
      <c r="E160" s="203" t="s">
        <v>19</v>
      </c>
      <c r="F160" s="204" t="s">
        <v>2353</v>
      </c>
      <c r="G160" s="202"/>
      <c r="H160" s="203" t="s">
        <v>19</v>
      </c>
      <c r="I160" s="205"/>
      <c r="J160" s="202"/>
      <c r="K160" s="202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167</v>
      </c>
      <c r="AU160" s="210" t="s">
        <v>182</v>
      </c>
      <c r="AV160" s="13" t="s">
        <v>84</v>
      </c>
      <c r="AW160" s="13" t="s">
        <v>36</v>
      </c>
      <c r="AX160" s="13" t="s">
        <v>76</v>
      </c>
      <c r="AY160" s="210" t="s">
        <v>154</v>
      </c>
    </row>
    <row r="161" spans="1:65" s="13" customFormat="1" ht="11.25">
      <c r="B161" s="201"/>
      <c r="C161" s="202"/>
      <c r="D161" s="194" t="s">
        <v>167</v>
      </c>
      <c r="E161" s="203" t="s">
        <v>19</v>
      </c>
      <c r="F161" s="204" t="s">
        <v>300</v>
      </c>
      <c r="G161" s="202"/>
      <c r="H161" s="203" t="s">
        <v>19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167</v>
      </c>
      <c r="AU161" s="210" t="s">
        <v>182</v>
      </c>
      <c r="AV161" s="13" t="s">
        <v>84</v>
      </c>
      <c r="AW161" s="13" t="s">
        <v>36</v>
      </c>
      <c r="AX161" s="13" t="s">
        <v>76</v>
      </c>
      <c r="AY161" s="210" t="s">
        <v>154</v>
      </c>
    </row>
    <row r="162" spans="1:65" s="14" customFormat="1" ht="11.25">
      <c r="B162" s="211"/>
      <c r="C162" s="212"/>
      <c r="D162" s="194" t="s">
        <v>167</v>
      </c>
      <c r="E162" s="213" t="s">
        <v>19</v>
      </c>
      <c r="F162" s="214" t="s">
        <v>2367</v>
      </c>
      <c r="G162" s="212"/>
      <c r="H162" s="215">
        <v>86.4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167</v>
      </c>
      <c r="AU162" s="221" t="s">
        <v>182</v>
      </c>
      <c r="AV162" s="14" t="s">
        <v>86</v>
      </c>
      <c r="AW162" s="14" t="s">
        <v>36</v>
      </c>
      <c r="AX162" s="14" t="s">
        <v>84</v>
      </c>
      <c r="AY162" s="221" t="s">
        <v>154</v>
      </c>
    </row>
    <row r="163" spans="1:65" s="2" customFormat="1" ht="16.5" customHeight="1">
      <c r="A163" s="37"/>
      <c r="B163" s="38"/>
      <c r="C163" s="181" t="s">
        <v>8</v>
      </c>
      <c r="D163" s="181" t="s">
        <v>156</v>
      </c>
      <c r="E163" s="182" t="s">
        <v>1965</v>
      </c>
      <c r="F163" s="183" t="s">
        <v>1966</v>
      </c>
      <c r="G163" s="184" t="s">
        <v>240</v>
      </c>
      <c r="H163" s="185">
        <v>12</v>
      </c>
      <c r="I163" s="186"/>
      <c r="J163" s="187">
        <f>ROUND(I163*H163,2)</f>
        <v>0</v>
      </c>
      <c r="K163" s="183" t="s">
        <v>241</v>
      </c>
      <c r="L163" s="42"/>
      <c r="M163" s="188" t="s">
        <v>19</v>
      </c>
      <c r="N163" s="189" t="s">
        <v>47</v>
      </c>
      <c r="O163" s="6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161</v>
      </c>
      <c r="AT163" s="192" t="s">
        <v>156</v>
      </c>
      <c r="AU163" s="192" t="s">
        <v>182</v>
      </c>
      <c r="AY163" s="20" t="s">
        <v>154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84</v>
      </c>
      <c r="BK163" s="193">
        <f>ROUND(I163*H163,2)</f>
        <v>0</v>
      </c>
      <c r="BL163" s="20" t="s">
        <v>161</v>
      </c>
      <c r="BM163" s="192" t="s">
        <v>2368</v>
      </c>
    </row>
    <row r="164" spans="1:65" s="2" customFormat="1" ht="11.25">
      <c r="A164" s="37"/>
      <c r="B164" s="38"/>
      <c r="C164" s="39"/>
      <c r="D164" s="194" t="s">
        <v>163</v>
      </c>
      <c r="E164" s="39"/>
      <c r="F164" s="195" t="s">
        <v>1966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163</v>
      </c>
      <c r="AU164" s="20" t="s">
        <v>182</v>
      </c>
    </row>
    <row r="165" spans="1:65" s="13" customFormat="1" ht="11.25">
      <c r="B165" s="201"/>
      <c r="C165" s="202"/>
      <c r="D165" s="194" t="s">
        <v>167</v>
      </c>
      <c r="E165" s="203" t="s">
        <v>19</v>
      </c>
      <c r="F165" s="204" t="s">
        <v>2340</v>
      </c>
      <c r="G165" s="202"/>
      <c r="H165" s="203" t="s">
        <v>19</v>
      </c>
      <c r="I165" s="205"/>
      <c r="J165" s="202"/>
      <c r="K165" s="202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167</v>
      </c>
      <c r="AU165" s="210" t="s">
        <v>182</v>
      </c>
      <c r="AV165" s="13" t="s">
        <v>84</v>
      </c>
      <c r="AW165" s="13" t="s">
        <v>36</v>
      </c>
      <c r="AX165" s="13" t="s">
        <v>76</v>
      </c>
      <c r="AY165" s="210" t="s">
        <v>154</v>
      </c>
    </row>
    <row r="166" spans="1:65" s="13" customFormat="1" ht="11.25">
      <c r="B166" s="201"/>
      <c r="C166" s="202"/>
      <c r="D166" s="194" t="s">
        <v>167</v>
      </c>
      <c r="E166" s="203" t="s">
        <v>19</v>
      </c>
      <c r="F166" s="204" t="s">
        <v>1968</v>
      </c>
      <c r="G166" s="202"/>
      <c r="H166" s="203" t="s">
        <v>19</v>
      </c>
      <c r="I166" s="205"/>
      <c r="J166" s="202"/>
      <c r="K166" s="202"/>
      <c r="L166" s="206"/>
      <c r="M166" s="207"/>
      <c r="N166" s="208"/>
      <c r="O166" s="208"/>
      <c r="P166" s="208"/>
      <c r="Q166" s="208"/>
      <c r="R166" s="208"/>
      <c r="S166" s="208"/>
      <c r="T166" s="209"/>
      <c r="AT166" s="210" t="s">
        <v>167</v>
      </c>
      <c r="AU166" s="210" t="s">
        <v>182</v>
      </c>
      <c r="AV166" s="13" t="s">
        <v>84</v>
      </c>
      <c r="AW166" s="13" t="s">
        <v>36</v>
      </c>
      <c r="AX166" s="13" t="s">
        <v>76</v>
      </c>
      <c r="AY166" s="210" t="s">
        <v>154</v>
      </c>
    </row>
    <row r="167" spans="1:65" s="14" customFormat="1" ht="11.25">
      <c r="B167" s="211"/>
      <c r="C167" s="212"/>
      <c r="D167" s="194" t="s">
        <v>167</v>
      </c>
      <c r="E167" s="213" t="s">
        <v>19</v>
      </c>
      <c r="F167" s="214" t="s">
        <v>8</v>
      </c>
      <c r="G167" s="212"/>
      <c r="H167" s="215">
        <v>12</v>
      </c>
      <c r="I167" s="216"/>
      <c r="J167" s="212"/>
      <c r="K167" s="212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167</v>
      </c>
      <c r="AU167" s="221" t="s">
        <v>182</v>
      </c>
      <c r="AV167" s="14" t="s">
        <v>86</v>
      </c>
      <c r="AW167" s="14" t="s">
        <v>36</v>
      </c>
      <c r="AX167" s="14" t="s">
        <v>84</v>
      </c>
      <c r="AY167" s="221" t="s">
        <v>154</v>
      </c>
    </row>
    <row r="168" spans="1:65" s="2" customFormat="1" ht="24.2" customHeight="1">
      <c r="A168" s="37"/>
      <c r="B168" s="38"/>
      <c r="C168" s="181" t="s">
        <v>278</v>
      </c>
      <c r="D168" s="181" t="s">
        <v>156</v>
      </c>
      <c r="E168" s="182" t="s">
        <v>2369</v>
      </c>
      <c r="F168" s="183" t="s">
        <v>2370</v>
      </c>
      <c r="G168" s="184" t="s">
        <v>240</v>
      </c>
      <c r="H168" s="185">
        <v>12</v>
      </c>
      <c r="I168" s="186"/>
      <c r="J168" s="187">
        <f>ROUND(I168*H168,2)</f>
        <v>0</v>
      </c>
      <c r="K168" s="183" t="s">
        <v>160</v>
      </c>
      <c r="L168" s="42"/>
      <c r="M168" s="188" t="s">
        <v>19</v>
      </c>
      <c r="N168" s="189" t="s">
        <v>47</v>
      </c>
      <c r="O168" s="6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161</v>
      </c>
      <c r="AT168" s="192" t="s">
        <v>156</v>
      </c>
      <c r="AU168" s="192" t="s">
        <v>182</v>
      </c>
      <c r="AY168" s="20" t="s">
        <v>154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84</v>
      </c>
      <c r="BK168" s="193">
        <f>ROUND(I168*H168,2)</f>
        <v>0</v>
      </c>
      <c r="BL168" s="20" t="s">
        <v>161</v>
      </c>
      <c r="BM168" s="192" t="s">
        <v>2371</v>
      </c>
    </row>
    <row r="169" spans="1:65" s="2" customFormat="1" ht="19.5">
      <c r="A169" s="37"/>
      <c r="B169" s="38"/>
      <c r="C169" s="39"/>
      <c r="D169" s="194" t="s">
        <v>163</v>
      </c>
      <c r="E169" s="39"/>
      <c r="F169" s="195" t="s">
        <v>2372</v>
      </c>
      <c r="G169" s="39"/>
      <c r="H169" s="39"/>
      <c r="I169" s="196"/>
      <c r="J169" s="39"/>
      <c r="K169" s="39"/>
      <c r="L169" s="42"/>
      <c r="M169" s="197"/>
      <c r="N169" s="198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163</v>
      </c>
      <c r="AU169" s="20" t="s">
        <v>182</v>
      </c>
    </row>
    <row r="170" spans="1:65" s="2" customFormat="1" ht="11.25">
      <c r="A170" s="37"/>
      <c r="B170" s="38"/>
      <c r="C170" s="39"/>
      <c r="D170" s="199" t="s">
        <v>165</v>
      </c>
      <c r="E170" s="39"/>
      <c r="F170" s="200" t="s">
        <v>2373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165</v>
      </c>
      <c r="AU170" s="20" t="s">
        <v>182</v>
      </c>
    </row>
    <row r="171" spans="1:65" s="13" customFormat="1" ht="11.25">
      <c r="B171" s="201"/>
      <c r="C171" s="202"/>
      <c r="D171" s="194" t="s">
        <v>167</v>
      </c>
      <c r="E171" s="203" t="s">
        <v>19</v>
      </c>
      <c r="F171" s="204" t="s">
        <v>2340</v>
      </c>
      <c r="G171" s="202"/>
      <c r="H171" s="203" t="s">
        <v>19</v>
      </c>
      <c r="I171" s="205"/>
      <c r="J171" s="202"/>
      <c r="K171" s="202"/>
      <c r="L171" s="206"/>
      <c r="M171" s="207"/>
      <c r="N171" s="208"/>
      <c r="O171" s="208"/>
      <c r="P171" s="208"/>
      <c r="Q171" s="208"/>
      <c r="R171" s="208"/>
      <c r="S171" s="208"/>
      <c r="T171" s="209"/>
      <c r="AT171" s="210" t="s">
        <v>167</v>
      </c>
      <c r="AU171" s="210" t="s">
        <v>182</v>
      </c>
      <c r="AV171" s="13" t="s">
        <v>84</v>
      </c>
      <c r="AW171" s="13" t="s">
        <v>36</v>
      </c>
      <c r="AX171" s="13" t="s">
        <v>76</v>
      </c>
      <c r="AY171" s="210" t="s">
        <v>154</v>
      </c>
    </row>
    <row r="172" spans="1:65" s="14" customFormat="1" ht="11.25">
      <c r="B172" s="211"/>
      <c r="C172" s="212"/>
      <c r="D172" s="194" t="s">
        <v>167</v>
      </c>
      <c r="E172" s="213" t="s">
        <v>19</v>
      </c>
      <c r="F172" s="214" t="s">
        <v>8</v>
      </c>
      <c r="G172" s="212"/>
      <c r="H172" s="215">
        <v>12</v>
      </c>
      <c r="I172" s="216"/>
      <c r="J172" s="212"/>
      <c r="K172" s="212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167</v>
      </c>
      <c r="AU172" s="221" t="s">
        <v>182</v>
      </c>
      <c r="AV172" s="14" t="s">
        <v>86</v>
      </c>
      <c r="AW172" s="14" t="s">
        <v>36</v>
      </c>
      <c r="AX172" s="14" t="s">
        <v>84</v>
      </c>
      <c r="AY172" s="221" t="s">
        <v>154</v>
      </c>
    </row>
    <row r="173" spans="1:65" s="2" customFormat="1" ht="24.2" customHeight="1">
      <c r="A173" s="37"/>
      <c r="B173" s="38"/>
      <c r="C173" s="181" t="s">
        <v>288</v>
      </c>
      <c r="D173" s="181" t="s">
        <v>156</v>
      </c>
      <c r="E173" s="182" t="s">
        <v>1801</v>
      </c>
      <c r="F173" s="183" t="s">
        <v>1802</v>
      </c>
      <c r="G173" s="184" t="s">
        <v>218</v>
      </c>
      <c r="H173" s="185">
        <v>0.5</v>
      </c>
      <c r="I173" s="186"/>
      <c r="J173" s="187">
        <f>ROUND(I173*H173,2)</f>
        <v>0</v>
      </c>
      <c r="K173" s="183" t="s">
        <v>241</v>
      </c>
      <c r="L173" s="42"/>
      <c r="M173" s="188" t="s">
        <v>19</v>
      </c>
      <c r="N173" s="189" t="s">
        <v>47</v>
      </c>
      <c r="O173" s="6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161</v>
      </c>
      <c r="AT173" s="192" t="s">
        <v>156</v>
      </c>
      <c r="AU173" s="192" t="s">
        <v>182</v>
      </c>
      <c r="AY173" s="20" t="s">
        <v>154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84</v>
      </c>
      <c r="BK173" s="193">
        <f>ROUND(I173*H173,2)</f>
        <v>0</v>
      </c>
      <c r="BL173" s="20" t="s">
        <v>161</v>
      </c>
      <c r="BM173" s="192" t="s">
        <v>2374</v>
      </c>
    </row>
    <row r="174" spans="1:65" s="2" customFormat="1" ht="11.25">
      <c r="A174" s="37"/>
      <c r="B174" s="38"/>
      <c r="C174" s="39"/>
      <c r="D174" s="194" t="s">
        <v>163</v>
      </c>
      <c r="E174" s="39"/>
      <c r="F174" s="195" t="s">
        <v>1802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163</v>
      </c>
      <c r="AU174" s="20" t="s">
        <v>182</v>
      </c>
    </row>
    <row r="175" spans="1:65" s="13" customFormat="1" ht="11.25">
      <c r="B175" s="201"/>
      <c r="C175" s="202"/>
      <c r="D175" s="194" t="s">
        <v>167</v>
      </c>
      <c r="E175" s="203" t="s">
        <v>19</v>
      </c>
      <c r="F175" s="204" t="s">
        <v>2340</v>
      </c>
      <c r="G175" s="202"/>
      <c r="H175" s="203" t="s">
        <v>19</v>
      </c>
      <c r="I175" s="205"/>
      <c r="J175" s="202"/>
      <c r="K175" s="202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167</v>
      </c>
      <c r="AU175" s="210" t="s">
        <v>182</v>
      </c>
      <c r="AV175" s="13" t="s">
        <v>84</v>
      </c>
      <c r="AW175" s="13" t="s">
        <v>36</v>
      </c>
      <c r="AX175" s="13" t="s">
        <v>76</v>
      </c>
      <c r="AY175" s="210" t="s">
        <v>154</v>
      </c>
    </row>
    <row r="176" spans="1:65" s="13" customFormat="1" ht="22.5">
      <c r="B176" s="201"/>
      <c r="C176" s="202"/>
      <c r="D176" s="194" t="s">
        <v>167</v>
      </c>
      <c r="E176" s="203" t="s">
        <v>19</v>
      </c>
      <c r="F176" s="204" t="s">
        <v>2375</v>
      </c>
      <c r="G176" s="202"/>
      <c r="H176" s="203" t="s">
        <v>19</v>
      </c>
      <c r="I176" s="205"/>
      <c r="J176" s="202"/>
      <c r="K176" s="202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167</v>
      </c>
      <c r="AU176" s="210" t="s">
        <v>182</v>
      </c>
      <c r="AV176" s="13" t="s">
        <v>84</v>
      </c>
      <c r="AW176" s="13" t="s">
        <v>36</v>
      </c>
      <c r="AX176" s="13" t="s">
        <v>76</v>
      </c>
      <c r="AY176" s="210" t="s">
        <v>154</v>
      </c>
    </row>
    <row r="177" spans="1:65" s="14" customFormat="1" ht="11.25">
      <c r="B177" s="211"/>
      <c r="C177" s="212"/>
      <c r="D177" s="194" t="s">
        <v>167</v>
      </c>
      <c r="E177" s="213" t="s">
        <v>19</v>
      </c>
      <c r="F177" s="214" t="s">
        <v>2376</v>
      </c>
      <c r="G177" s="212"/>
      <c r="H177" s="215">
        <v>0.5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167</v>
      </c>
      <c r="AU177" s="221" t="s">
        <v>182</v>
      </c>
      <c r="AV177" s="14" t="s">
        <v>86</v>
      </c>
      <c r="AW177" s="14" t="s">
        <v>36</v>
      </c>
      <c r="AX177" s="14" t="s">
        <v>84</v>
      </c>
      <c r="AY177" s="221" t="s">
        <v>154</v>
      </c>
    </row>
    <row r="178" spans="1:65" s="12" customFormat="1" ht="20.85" customHeight="1">
      <c r="B178" s="165"/>
      <c r="C178" s="166"/>
      <c r="D178" s="167" t="s">
        <v>75</v>
      </c>
      <c r="E178" s="179" t="s">
        <v>2377</v>
      </c>
      <c r="F178" s="179" t="s">
        <v>2378</v>
      </c>
      <c r="G178" s="166"/>
      <c r="H178" s="166"/>
      <c r="I178" s="169"/>
      <c r="J178" s="180">
        <f>BK178</f>
        <v>0</v>
      </c>
      <c r="K178" s="166"/>
      <c r="L178" s="171"/>
      <c r="M178" s="172"/>
      <c r="N178" s="173"/>
      <c r="O178" s="173"/>
      <c r="P178" s="174">
        <f>SUM(P179:P239)</f>
        <v>0</v>
      </c>
      <c r="Q178" s="173"/>
      <c r="R178" s="174">
        <f>SUM(R179:R239)</f>
        <v>0</v>
      </c>
      <c r="S178" s="173"/>
      <c r="T178" s="175">
        <f>SUM(T179:T239)</f>
        <v>0</v>
      </c>
      <c r="AR178" s="176" t="s">
        <v>84</v>
      </c>
      <c r="AT178" s="177" t="s">
        <v>75</v>
      </c>
      <c r="AU178" s="177" t="s">
        <v>86</v>
      </c>
      <c r="AY178" s="176" t="s">
        <v>154</v>
      </c>
      <c r="BK178" s="178">
        <f>SUM(BK179:BK239)</f>
        <v>0</v>
      </c>
    </row>
    <row r="179" spans="1:65" s="2" customFormat="1" ht="24.2" customHeight="1">
      <c r="A179" s="37"/>
      <c r="B179" s="38"/>
      <c r="C179" s="181" t="s">
        <v>302</v>
      </c>
      <c r="D179" s="181" t="s">
        <v>156</v>
      </c>
      <c r="E179" s="182" t="s">
        <v>2379</v>
      </c>
      <c r="F179" s="183" t="s">
        <v>2380</v>
      </c>
      <c r="G179" s="184" t="s">
        <v>2381</v>
      </c>
      <c r="H179" s="185">
        <v>36.695999999999998</v>
      </c>
      <c r="I179" s="186"/>
      <c r="J179" s="187">
        <f>ROUND(I179*H179,2)</f>
        <v>0</v>
      </c>
      <c r="K179" s="183" t="s">
        <v>160</v>
      </c>
      <c r="L179" s="42"/>
      <c r="M179" s="188" t="s">
        <v>19</v>
      </c>
      <c r="N179" s="189" t="s">
        <v>47</v>
      </c>
      <c r="O179" s="67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161</v>
      </c>
      <c r="AT179" s="192" t="s">
        <v>156</v>
      </c>
      <c r="AU179" s="192" t="s">
        <v>182</v>
      </c>
      <c r="AY179" s="20" t="s">
        <v>154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20" t="s">
        <v>84</v>
      </c>
      <c r="BK179" s="193">
        <f>ROUND(I179*H179,2)</f>
        <v>0</v>
      </c>
      <c r="BL179" s="20" t="s">
        <v>161</v>
      </c>
      <c r="BM179" s="192" t="s">
        <v>2382</v>
      </c>
    </row>
    <row r="180" spans="1:65" s="2" customFormat="1" ht="19.5">
      <c r="A180" s="37"/>
      <c r="B180" s="38"/>
      <c r="C180" s="39"/>
      <c r="D180" s="194" t="s">
        <v>163</v>
      </c>
      <c r="E180" s="39"/>
      <c r="F180" s="195" t="s">
        <v>2383</v>
      </c>
      <c r="G180" s="39"/>
      <c r="H180" s="39"/>
      <c r="I180" s="196"/>
      <c r="J180" s="39"/>
      <c r="K180" s="39"/>
      <c r="L180" s="42"/>
      <c r="M180" s="197"/>
      <c r="N180" s="198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163</v>
      </c>
      <c r="AU180" s="20" t="s">
        <v>182</v>
      </c>
    </row>
    <row r="181" spans="1:65" s="2" customFormat="1" ht="11.25">
      <c r="A181" s="37"/>
      <c r="B181" s="38"/>
      <c r="C181" s="39"/>
      <c r="D181" s="199" t="s">
        <v>165</v>
      </c>
      <c r="E181" s="39"/>
      <c r="F181" s="200" t="s">
        <v>2384</v>
      </c>
      <c r="G181" s="39"/>
      <c r="H181" s="39"/>
      <c r="I181" s="196"/>
      <c r="J181" s="39"/>
      <c r="K181" s="39"/>
      <c r="L181" s="42"/>
      <c r="M181" s="197"/>
      <c r="N181" s="198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165</v>
      </c>
      <c r="AU181" s="20" t="s">
        <v>182</v>
      </c>
    </row>
    <row r="182" spans="1:65" s="13" customFormat="1" ht="11.25">
      <c r="B182" s="201"/>
      <c r="C182" s="202"/>
      <c r="D182" s="194" t="s">
        <v>167</v>
      </c>
      <c r="E182" s="203" t="s">
        <v>19</v>
      </c>
      <c r="F182" s="204" t="s">
        <v>2385</v>
      </c>
      <c r="G182" s="202"/>
      <c r="H182" s="203" t="s">
        <v>19</v>
      </c>
      <c r="I182" s="205"/>
      <c r="J182" s="202"/>
      <c r="K182" s="202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167</v>
      </c>
      <c r="AU182" s="210" t="s">
        <v>182</v>
      </c>
      <c r="AV182" s="13" t="s">
        <v>84</v>
      </c>
      <c r="AW182" s="13" t="s">
        <v>36</v>
      </c>
      <c r="AX182" s="13" t="s">
        <v>76</v>
      </c>
      <c r="AY182" s="210" t="s">
        <v>154</v>
      </c>
    </row>
    <row r="183" spans="1:65" s="14" customFormat="1" ht="11.25">
      <c r="B183" s="211"/>
      <c r="C183" s="212"/>
      <c r="D183" s="194" t="s">
        <v>167</v>
      </c>
      <c r="E183" s="213" t="s">
        <v>19</v>
      </c>
      <c r="F183" s="214" t="s">
        <v>2386</v>
      </c>
      <c r="G183" s="212"/>
      <c r="H183" s="215">
        <v>36.695999999999998</v>
      </c>
      <c r="I183" s="216"/>
      <c r="J183" s="212"/>
      <c r="K183" s="212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167</v>
      </c>
      <c r="AU183" s="221" t="s">
        <v>182</v>
      </c>
      <c r="AV183" s="14" t="s">
        <v>86</v>
      </c>
      <c r="AW183" s="14" t="s">
        <v>36</v>
      </c>
      <c r="AX183" s="14" t="s">
        <v>84</v>
      </c>
      <c r="AY183" s="221" t="s">
        <v>154</v>
      </c>
    </row>
    <row r="184" spans="1:65" s="2" customFormat="1" ht="21.75" customHeight="1">
      <c r="A184" s="37"/>
      <c r="B184" s="38"/>
      <c r="C184" s="181" t="s">
        <v>309</v>
      </c>
      <c r="D184" s="181" t="s">
        <v>156</v>
      </c>
      <c r="E184" s="182" t="s">
        <v>2387</v>
      </c>
      <c r="F184" s="183" t="s">
        <v>2388</v>
      </c>
      <c r="G184" s="184" t="s">
        <v>240</v>
      </c>
      <c r="H184" s="185">
        <v>280</v>
      </c>
      <c r="I184" s="186"/>
      <c r="J184" s="187">
        <f>ROUND(I184*H184,2)</f>
        <v>0</v>
      </c>
      <c r="K184" s="183" t="s">
        <v>160</v>
      </c>
      <c r="L184" s="42"/>
      <c r="M184" s="188" t="s">
        <v>19</v>
      </c>
      <c r="N184" s="189" t="s">
        <v>47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161</v>
      </c>
      <c r="AT184" s="192" t="s">
        <v>156</v>
      </c>
      <c r="AU184" s="192" t="s">
        <v>182</v>
      </c>
      <c r="AY184" s="20" t="s">
        <v>154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84</v>
      </c>
      <c r="BK184" s="193">
        <f>ROUND(I184*H184,2)</f>
        <v>0</v>
      </c>
      <c r="BL184" s="20" t="s">
        <v>161</v>
      </c>
      <c r="BM184" s="192" t="s">
        <v>2389</v>
      </c>
    </row>
    <row r="185" spans="1:65" s="2" customFormat="1" ht="19.5">
      <c r="A185" s="37"/>
      <c r="B185" s="38"/>
      <c r="C185" s="39"/>
      <c r="D185" s="194" t="s">
        <v>163</v>
      </c>
      <c r="E185" s="39"/>
      <c r="F185" s="195" t="s">
        <v>2390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163</v>
      </c>
      <c r="AU185" s="20" t="s">
        <v>182</v>
      </c>
    </row>
    <row r="186" spans="1:65" s="2" customFormat="1" ht="11.25">
      <c r="A186" s="37"/>
      <c r="B186" s="38"/>
      <c r="C186" s="39"/>
      <c r="D186" s="199" t="s">
        <v>165</v>
      </c>
      <c r="E186" s="39"/>
      <c r="F186" s="200" t="s">
        <v>2391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165</v>
      </c>
      <c r="AU186" s="20" t="s">
        <v>182</v>
      </c>
    </row>
    <row r="187" spans="1:65" s="13" customFormat="1" ht="11.25">
      <c r="B187" s="201"/>
      <c r="C187" s="202"/>
      <c r="D187" s="194" t="s">
        <v>167</v>
      </c>
      <c r="E187" s="203" t="s">
        <v>19</v>
      </c>
      <c r="F187" s="204" t="s">
        <v>2340</v>
      </c>
      <c r="G187" s="202"/>
      <c r="H187" s="203" t="s">
        <v>19</v>
      </c>
      <c r="I187" s="205"/>
      <c r="J187" s="202"/>
      <c r="K187" s="202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167</v>
      </c>
      <c r="AU187" s="210" t="s">
        <v>182</v>
      </c>
      <c r="AV187" s="13" t="s">
        <v>84</v>
      </c>
      <c r="AW187" s="13" t="s">
        <v>36</v>
      </c>
      <c r="AX187" s="13" t="s">
        <v>76</v>
      </c>
      <c r="AY187" s="210" t="s">
        <v>154</v>
      </c>
    </row>
    <row r="188" spans="1:65" s="13" customFormat="1" ht="11.25">
      <c r="B188" s="201"/>
      <c r="C188" s="202"/>
      <c r="D188" s="194" t="s">
        <v>167</v>
      </c>
      <c r="E188" s="203" t="s">
        <v>19</v>
      </c>
      <c r="F188" s="204" t="s">
        <v>2040</v>
      </c>
      <c r="G188" s="202"/>
      <c r="H188" s="203" t="s">
        <v>19</v>
      </c>
      <c r="I188" s="205"/>
      <c r="J188" s="202"/>
      <c r="K188" s="202"/>
      <c r="L188" s="206"/>
      <c r="M188" s="207"/>
      <c r="N188" s="208"/>
      <c r="O188" s="208"/>
      <c r="P188" s="208"/>
      <c r="Q188" s="208"/>
      <c r="R188" s="208"/>
      <c r="S188" s="208"/>
      <c r="T188" s="209"/>
      <c r="AT188" s="210" t="s">
        <v>167</v>
      </c>
      <c r="AU188" s="210" t="s">
        <v>182</v>
      </c>
      <c r="AV188" s="13" t="s">
        <v>84</v>
      </c>
      <c r="AW188" s="13" t="s">
        <v>36</v>
      </c>
      <c r="AX188" s="13" t="s">
        <v>76</v>
      </c>
      <c r="AY188" s="210" t="s">
        <v>154</v>
      </c>
    </row>
    <row r="189" spans="1:65" s="14" customFormat="1" ht="11.25">
      <c r="B189" s="211"/>
      <c r="C189" s="212"/>
      <c r="D189" s="194" t="s">
        <v>167</v>
      </c>
      <c r="E189" s="213" t="s">
        <v>19</v>
      </c>
      <c r="F189" s="214" t="s">
        <v>2034</v>
      </c>
      <c r="G189" s="212"/>
      <c r="H189" s="215">
        <v>280</v>
      </c>
      <c r="I189" s="216"/>
      <c r="J189" s="212"/>
      <c r="K189" s="212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167</v>
      </c>
      <c r="AU189" s="221" t="s">
        <v>182</v>
      </c>
      <c r="AV189" s="14" t="s">
        <v>86</v>
      </c>
      <c r="AW189" s="14" t="s">
        <v>36</v>
      </c>
      <c r="AX189" s="14" t="s">
        <v>84</v>
      </c>
      <c r="AY189" s="221" t="s">
        <v>154</v>
      </c>
    </row>
    <row r="190" spans="1:65" s="2" customFormat="1" ht="24.2" customHeight="1">
      <c r="A190" s="37"/>
      <c r="B190" s="38"/>
      <c r="C190" s="181" t="s">
        <v>316</v>
      </c>
      <c r="D190" s="181" t="s">
        <v>156</v>
      </c>
      <c r="E190" s="182" t="s">
        <v>2392</v>
      </c>
      <c r="F190" s="183" t="s">
        <v>2393</v>
      </c>
      <c r="G190" s="184" t="s">
        <v>159</v>
      </c>
      <c r="H190" s="185">
        <v>179.7</v>
      </c>
      <c r="I190" s="186"/>
      <c r="J190" s="187">
        <f>ROUND(I190*H190,2)</f>
        <v>0</v>
      </c>
      <c r="K190" s="183" t="s">
        <v>160</v>
      </c>
      <c r="L190" s="42"/>
      <c r="M190" s="188" t="s">
        <v>19</v>
      </c>
      <c r="N190" s="189" t="s">
        <v>47</v>
      </c>
      <c r="O190" s="67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161</v>
      </c>
      <c r="AT190" s="192" t="s">
        <v>156</v>
      </c>
      <c r="AU190" s="192" t="s">
        <v>182</v>
      </c>
      <c r="AY190" s="20" t="s">
        <v>154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0" t="s">
        <v>84</v>
      </c>
      <c r="BK190" s="193">
        <f>ROUND(I190*H190,2)</f>
        <v>0</v>
      </c>
      <c r="BL190" s="20" t="s">
        <v>161</v>
      </c>
      <c r="BM190" s="192" t="s">
        <v>2394</v>
      </c>
    </row>
    <row r="191" spans="1:65" s="2" customFormat="1" ht="11.25">
      <c r="A191" s="37"/>
      <c r="B191" s="38"/>
      <c r="C191" s="39"/>
      <c r="D191" s="194" t="s">
        <v>163</v>
      </c>
      <c r="E191" s="39"/>
      <c r="F191" s="195" t="s">
        <v>2395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163</v>
      </c>
      <c r="AU191" s="20" t="s">
        <v>182</v>
      </c>
    </row>
    <row r="192" spans="1:65" s="2" customFormat="1" ht="11.25">
      <c r="A192" s="37"/>
      <c r="B192" s="38"/>
      <c r="C192" s="39"/>
      <c r="D192" s="199" t="s">
        <v>165</v>
      </c>
      <c r="E192" s="39"/>
      <c r="F192" s="200" t="s">
        <v>2396</v>
      </c>
      <c r="G192" s="39"/>
      <c r="H192" s="39"/>
      <c r="I192" s="196"/>
      <c r="J192" s="39"/>
      <c r="K192" s="39"/>
      <c r="L192" s="42"/>
      <c r="M192" s="197"/>
      <c r="N192" s="198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165</v>
      </c>
      <c r="AU192" s="20" t="s">
        <v>182</v>
      </c>
    </row>
    <row r="193" spans="1:65" s="13" customFormat="1" ht="11.25">
      <c r="B193" s="201"/>
      <c r="C193" s="202"/>
      <c r="D193" s="194" t="s">
        <v>167</v>
      </c>
      <c r="E193" s="203" t="s">
        <v>19</v>
      </c>
      <c r="F193" s="204" t="s">
        <v>2335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167</v>
      </c>
      <c r="AU193" s="210" t="s">
        <v>182</v>
      </c>
      <c r="AV193" s="13" t="s">
        <v>84</v>
      </c>
      <c r="AW193" s="13" t="s">
        <v>36</v>
      </c>
      <c r="AX193" s="13" t="s">
        <v>76</v>
      </c>
      <c r="AY193" s="210" t="s">
        <v>154</v>
      </c>
    </row>
    <row r="194" spans="1:65" s="14" customFormat="1" ht="11.25">
      <c r="B194" s="211"/>
      <c r="C194" s="212"/>
      <c r="D194" s="194" t="s">
        <v>167</v>
      </c>
      <c r="E194" s="213" t="s">
        <v>19</v>
      </c>
      <c r="F194" s="214" t="s">
        <v>2397</v>
      </c>
      <c r="G194" s="212"/>
      <c r="H194" s="215">
        <v>179.7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167</v>
      </c>
      <c r="AU194" s="221" t="s">
        <v>182</v>
      </c>
      <c r="AV194" s="14" t="s">
        <v>86</v>
      </c>
      <c r="AW194" s="14" t="s">
        <v>36</v>
      </c>
      <c r="AX194" s="14" t="s">
        <v>84</v>
      </c>
      <c r="AY194" s="221" t="s">
        <v>154</v>
      </c>
    </row>
    <row r="195" spans="1:65" s="2" customFormat="1" ht="24.2" customHeight="1">
      <c r="A195" s="37"/>
      <c r="B195" s="38"/>
      <c r="C195" s="181" t="s">
        <v>326</v>
      </c>
      <c r="D195" s="181" t="s">
        <v>156</v>
      </c>
      <c r="E195" s="182" t="s">
        <v>2123</v>
      </c>
      <c r="F195" s="183" t="s">
        <v>2124</v>
      </c>
      <c r="G195" s="184" t="s">
        <v>263</v>
      </c>
      <c r="H195" s="185">
        <v>5.0000000000000001E-3</v>
      </c>
      <c r="I195" s="186"/>
      <c r="J195" s="187">
        <f>ROUND(I195*H195,2)</f>
        <v>0</v>
      </c>
      <c r="K195" s="183" t="s">
        <v>160</v>
      </c>
      <c r="L195" s="42"/>
      <c r="M195" s="188" t="s">
        <v>19</v>
      </c>
      <c r="N195" s="189" t="s">
        <v>47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161</v>
      </c>
      <c r="AT195" s="192" t="s">
        <v>156</v>
      </c>
      <c r="AU195" s="192" t="s">
        <v>182</v>
      </c>
      <c r="AY195" s="20" t="s">
        <v>154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84</v>
      </c>
      <c r="BK195" s="193">
        <f>ROUND(I195*H195,2)</f>
        <v>0</v>
      </c>
      <c r="BL195" s="20" t="s">
        <v>161</v>
      </c>
      <c r="BM195" s="192" t="s">
        <v>2398</v>
      </c>
    </row>
    <row r="196" spans="1:65" s="2" customFormat="1" ht="19.5">
      <c r="A196" s="37"/>
      <c r="B196" s="38"/>
      <c r="C196" s="39"/>
      <c r="D196" s="194" t="s">
        <v>163</v>
      </c>
      <c r="E196" s="39"/>
      <c r="F196" s="195" t="s">
        <v>2126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163</v>
      </c>
      <c r="AU196" s="20" t="s">
        <v>182</v>
      </c>
    </row>
    <row r="197" spans="1:65" s="2" customFormat="1" ht="11.25">
      <c r="A197" s="37"/>
      <c r="B197" s="38"/>
      <c r="C197" s="39"/>
      <c r="D197" s="199" t="s">
        <v>165</v>
      </c>
      <c r="E197" s="39"/>
      <c r="F197" s="200" t="s">
        <v>2127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165</v>
      </c>
      <c r="AU197" s="20" t="s">
        <v>182</v>
      </c>
    </row>
    <row r="198" spans="1:65" s="13" customFormat="1" ht="11.25">
      <c r="B198" s="201"/>
      <c r="C198" s="202"/>
      <c r="D198" s="194" t="s">
        <v>167</v>
      </c>
      <c r="E198" s="203" t="s">
        <v>19</v>
      </c>
      <c r="F198" s="204" t="s">
        <v>2340</v>
      </c>
      <c r="G198" s="202"/>
      <c r="H198" s="203" t="s">
        <v>19</v>
      </c>
      <c r="I198" s="205"/>
      <c r="J198" s="202"/>
      <c r="K198" s="202"/>
      <c r="L198" s="206"/>
      <c r="M198" s="207"/>
      <c r="N198" s="208"/>
      <c r="O198" s="208"/>
      <c r="P198" s="208"/>
      <c r="Q198" s="208"/>
      <c r="R198" s="208"/>
      <c r="S198" s="208"/>
      <c r="T198" s="209"/>
      <c r="AT198" s="210" t="s">
        <v>167</v>
      </c>
      <c r="AU198" s="210" t="s">
        <v>182</v>
      </c>
      <c r="AV198" s="13" t="s">
        <v>84</v>
      </c>
      <c r="AW198" s="13" t="s">
        <v>36</v>
      </c>
      <c r="AX198" s="13" t="s">
        <v>76</v>
      </c>
      <c r="AY198" s="210" t="s">
        <v>154</v>
      </c>
    </row>
    <row r="199" spans="1:65" s="13" customFormat="1" ht="11.25">
      <c r="B199" s="201"/>
      <c r="C199" s="202"/>
      <c r="D199" s="194" t="s">
        <v>167</v>
      </c>
      <c r="E199" s="203" t="s">
        <v>19</v>
      </c>
      <c r="F199" s="204" t="s">
        <v>2399</v>
      </c>
      <c r="G199" s="202"/>
      <c r="H199" s="203" t="s">
        <v>19</v>
      </c>
      <c r="I199" s="205"/>
      <c r="J199" s="202"/>
      <c r="K199" s="202"/>
      <c r="L199" s="206"/>
      <c r="M199" s="207"/>
      <c r="N199" s="208"/>
      <c r="O199" s="208"/>
      <c r="P199" s="208"/>
      <c r="Q199" s="208"/>
      <c r="R199" s="208"/>
      <c r="S199" s="208"/>
      <c r="T199" s="209"/>
      <c r="AT199" s="210" t="s">
        <v>167</v>
      </c>
      <c r="AU199" s="210" t="s">
        <v>182</v>
      </c>
      <c r="AV199" s="13" t="s">
        <v>84</v>
      </c>
      <c r="AW199" s="13" t="s">
        <v>36</v>
      </c>
      <c r="AX199" s="13" t="s">
        <v>76</v>
      </c>
      <c r="AY199" s="210" t="s">
        <v>154</v>
      </c>
    </row>
    <row r="200" spans="1:65" s="13" customFormat="1" ht="11.25">
      <c r="B200" s="201"/>
      <c r="C200" s="202"/>
      <c r="D200" s="194" t="s">
        <v>167</v>
      </c>
      <c r="E200" s="203" t="s">
        <v>19</v>
      </c>
      <c r="F200" s="204" t="s">
        <v>2129</v>
      </c>
      <c r="G200" s="202"/>
      <c r="H200" s="203" t="s">
        <v>19</v>
      </c>
      <c r="I200" s="205"/>
      <c r="J200" s="202"/>
      <c r="K200" s="202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167</v>
      </c>
      <c r="AU200" s="210" t="s">
        <v>182</v>
      </c>
      <c r="AV200" s="13" t="s">
        <v>84</v>
      </c>
      <c r="AW200" s="13" t="s">
        <v>36</v>
      </c>
      <c r="AX200" s="13" t="s">
        <v>76</v>
      </c>
      <c r="AY200" s="210" t="s">
        <v>154</v>
      </c>
    </row>
    <row r="201" spans="1:65" s="13" customFormat="1" ht="11.25">
      <c r="B201" s="201"/>
      <c r="C201" s="202"/>
      <c r="D201" s="194" t="s">
        <v>167</v>
      </c>
      <c r="E201" s="203" t="s">
        <v>19</v>
      </c>
      <c r="F201" s="204" t="s">
        <v>2400</v>
      </c>
      <c r="G201" s="202"/>
      <c r="H201" s="203" t="s">
        <v>19</v>
      </c>
      <c r="I201" s="205"/>
      <c r="J201" s="202"/>
      <c r="K201" s="202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167</v>
      </c>
      <c r="AU201" s="210" t="s">
        <v>182</v>
      </c>
      <c r="AV201" s="13" t="s">
        <v>84</v>
      </c>
      <c r="AW201" s="13" t="s">
        <v>36</v>
      </c>
      <c r="AX201" s="13" t="s">
        <v>76</v>
      </c>
      <c r="AY201" s="210" t="s">
        <v>154</v>
      </c>
    </row>
    <row r="202" spans="1:65" s="14" customFormat="1" ht="11.25">
      <c r="B202" s="211"/>
      <c r="C202" s="212"/>
      <c r="D202" s="194" t="s">
        <v>167</v>
      </c>
      <c r="E202" s="213" t="s">
        <v>19</v>
      </c>
      <c r="F202" s="214" t="s">
        <v>2401</v>
      </c>
      <c r="G202" s="212"/>
      <c r="H202" s="215">
        <v>5.0000000000000001E-3</v>
      </c>
      <c r="I202" s="216"/>
      <c r="J202" s="212"/>
      <c r="K202" s="212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167</v>
      </c>
      <c r="AU202" s="221" t="s">
        <v>182</v>
      </c>
      <c r="AV202" s="14" t="s">
        <v>86</v>
      </c>
      <c r="AW202" s="14" t="s">
        <v>36</v>
      </c>
      <c r="AX202" s="14" t="s">
        <v>84</v>
      </c>
      <c r="AY202" s="221" t="s">
        <v>154</v>
      </c>
    </row>
    <row r="203" spans="1:65" s="2" customFormat="1" ht="16.5" customHeight="1">
      <c r="A203" s="37"/>
      <c r="B203" s="38"/>
      <c r="C203" s="181" t="s">
        <v>336</v>
      </c>
      <c r="D203" s="181" t="s">
        <v>156</v>
      </c>
      <c r="E203" s="182" t="s">
        <v>2137</v>
      </c>
      <c r="F203" s="183" t="s">
        <v>2138</v>
      </c>
      <c r="G203" s="184" t="s">
        <v>218</v>
      </c>
      <c r="H203" s="185">
        <v>110.08799999999999</v>
      </c>
      <c r="I203" s="186"/>
      <c r="J203" s="187">
        <f>ROUND(I203*H203,2)</f>
        <v>0</v>
      </c>
      <c r="K203" s="183" t="s">
        <v>160</v>
      </c>
      <c r="L203" s="42"/>
      <c r="M203" s="188" t="s">
        <v>19</v>
      </c>
      <c r="N203" s="189" t="s">
        <v>47</v>
      </c>
      <c r="O203" s="67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161</v>
      </c>
      <c r="AT203" s="192" t="s">
        <v>156</v>
      </c>
      <c r="AU203" s="192" t="s">
        <v>182</v>
      </c>
      <c r="AY203" s="20" t="s">
        <v>154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0" t="s">
        <v>84</v>
      </c>
      <c r="BK203" s="193">
        <f>ROUND(I203*H203,2)</f>
        <v>0</v>
      </c>
      <c r="BL203" s="20" t="s">
        <v>161</v>
      </c>
      <c r="BM203" s="192" t="s">
        <v>2402</v>
      </c>
    </row>
    <row r="204" spans="1:65" s="2" customFormat="1" ht="11.25">
      <c r="A204" s="37"/>
      <c r="B204" s="38"/>
      <c r="C204" s="39"/>
      <c r="D204" s="194" t="s">
        <v>163</v>
      </c>
      <c r="E204" s="39"/>
      <c r="F204" s="195" t="s">
        <v>2140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163</v>
      </c>
      <c r="AU204" s="20" t="s">
        <v>182</v>
      </c>
    </row>
    <row r="205" spans="1:65" s="2" customFormat="1" ht="11.25">
      <c r="A205" s="37"/>
      <c r="B205" s="38"/>
      <c r="C205" s="39"/>
      <c r="D205" s="199" t="s">
        <v>165</v>
      </c>
      <c r="E205" s="39"/>
      <c r="F205" s="200" t="s">
        <v>2141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165</v>
      </c>
      <c r="AU205" s="20" t="s">
        <v>182</v>
      </c>
    </row>
    <row r="206" spans="1:65" s="13" customFormat="1" ht="11.25">
      <c r="B206" s="201"/>
      <c r="C206" s="202"/>
      <c r="D206" s="194" t="s">
        <v>167</v>
      </c>
      <c r="E206" s="203" t="s">
        <v>19</v>
      </c>
      <c r="F206" s="204" t="s">
        <v>2344</v>
      </c>
      <c r="G206" s="202"/>
      <c r="H206" s="203" t="s">
        <v>19</v>
      </c>
      <c r="I206" s="205"/>
      <c r="J206" s="202"/>
      <c r="K206" s="202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167</v>
      </c>
      <c r="AU206" s="210" t="s">
        <v>182</v>
      </c>
      <c r="AV206" s="13" t="s">
        <v>84</v>
      </c>
      <c r="AW206" s="13" t="s">
        <v>36</v>
      </c>
      <c r="AX206" s="13" t="s">
        <v>76</v>
      </c>
      <c r="AY206" s="210" t="s">
        <v>154</v>
      </c>
    </row>
    <row r="207" spans="1:65" s="13" customFormat="1" ht="11.25">
      <c r="B207" s="201"/>
      <c r="C207" s="202"/>
      <c r="D207" s="194" t="s">
        <v>167</v>
      </c>
      <c r="E207" s="203" t="s">
        <v>19</v>
      </c>
      <c r="F207" s="204" t="s">
        <v>2403</v>
      </c>
      <c r="G207" s="202"/>
      <c r="H207" s="203" t="s">
        <v>19</v>
      </c>
      <c r="I207" s="205"/>
      <c r="J207" s="202"/>
      <c r="K207" s="202"/>
      <c r="L207" s="206"/>
      <c r="M207" s="207"/>
      <c r="N207" s="208"/>
      <c r="O207" s="208"/>
      <c r="P207" s="208"/>
      <c r="Q207" s="208"/>
      <c r="R207" s="208"/>
      <c r="S207" s="208"/>
      <c r="T207" s="209"/>
      <c r="AT207" s="210" t="s">
        <v>167</v>
      </c>
      <c r="AU207" s="210" t="s">
        <v>182</v>
      </c>
      <c r="AV207" s="13" t="s">
        <v>84</v>
      </c>
      <c r="AW207" s="13" t="s">
        <v>36</v>
      </c>
      <c r="AX207" s="13" t="s">
        <v>76</v>
      </c>
      <c r="AY207" s="210" t="s">
        <v>154</v>
      </c>
    </row>
    <row r="208" spans="1:65" s="14" customFormat="1" ht="11.25">
      <c r="B208" s="211"/>
      <c r="C208" s="212"/>
      <c r="D208" s="194" t="s">
        <v>167</v>
      </c>
      <c r="E208" s="213" t="s">
        <v>19</v>
      </c>
      <c r="F208" s="214" t="s">
        <v>2404</v>
      </c>
      <c r="G208" s="212"/>
      <c r="H208" s="215">
        <v>110.08799999999999</v>
      </c>
      <c r="I208" s="216"/>
      <c r="J208" s="212"/>
      <c r="K208" s="212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167</v>
      </c>
      <c r="AU208" s="221" t="s">
        <v>182</v>
      </c>
      <c r="AV208" s="14" t="s">
        <v>86</v>
      </c>
      <c r="AW208" s="14" t="s">
        <v>36</v>
      </c>
      <c r="AX208" s="14" t="s">
        <v>84</v>
      </c>
      <c r="AY208" s="221" t="s">
        <v>154</v>
      </c>
    </row>
    <row r="209" spans="1:65" s="2" customFormat="1" ht="21.75" customHeight="1">
      <c r="A209" s="37"/>
      <c r="B209" s="38"/>
      <c r="C209" s="181" t="s">
        <v>510</v>
      </c>
      <c r="D209" s="181" t="s">
        <v>156</v>
      </c>
      <c r="E209" s="182" t="s">
        <v>1958</v>
      </c>
      <c r="F209" s="183" t="s">
        <v>1959</v>
      </c>
      <c r="G209" s="184" t="s">
        <v>218</v>
      </c>
      <c r="H209" s="185">
        <v>110.08799999999999</v>
      </c>
      <c r="I209" s="186"/>
      <c r="J209" s="187">
        <f>ROUND(I209*H209,2)</f>
        <v>0</v>
      </c>
      <c r="K209" s="183" t="s">
        <v>160</v>
      </c>
      <c r="L209" s="42"/>
      <c r="M209" s="188" t="s">
        <v>19</v>
      </c>
      <c r="N209" s="189" t="s">
        <v>47</v>
      </c>
      <c r="O209" s="67"/>
      <c r="P209" s="190">
        <f>O209*H209</f>
        <v>0</v>
      </c>
      <c r="Q209" s="190">
        <v>0</v>
      </c>
      <c r="R209" s="190">
        <f>Q209*H209</f>
        <v>0</v>
      </c>
      <c r="S209" s="190">
        <v>0</v>
      </c>
      <c r="T209" s="19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161</v>
      </c>
      <c r="AT209" s="192" t="s">
        <v>156</v>
      </c>
      <c r="AU209" s="192" t="s">
        <v>182</v>
      </c>
      <c r="AY209" s="20" t="s">
        <v>154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0" t="s">
        <v>84</v>
      </c>
      <c r="BK209" s="193">
        <f>ROUND(I209*H209,2)</f>
        <v>0</v>
      </c>
      <c r="BL209" s="20" t="s">
        <v>161</v>
      </c>
      <c r="BM209" s="192" t="s">
        <v>2405</v>
      </c>
    </row>
    <row r="210" spans="1:65" s="2" customFormat="1" ht="11.25">
      <c r="A210" s="37"/>
      <c r="B210" s="38"/>
      <c r="C210" s="39"/>
      <c r="D210" s="194" t="s">
        <v>163</v>
      </c>
      <c r="E210" s="39"/>
      <c r="F210" s="195" t="s">
        <v>1961</v>
      </c>
      <c r="G210" s="39"/>
      <c r="H210" s="39"/>
      <c r="I210" s="196"/>
      <c r="J210" s="39"/>
      <c r="K210" s="39"/>
      <c r="L210" s="42"/>
      <c r="M210" s="197"/>
      <c r="N210" s="198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163</v>
      </c>
      <c r="AU210" s="20" t="s">
        <v>182</v>
      </c>
    </row>
    <row r="211" spans="1:65" s="2" customFormat="1" ht="11.25">
      <c r="A211" s="37"/>
      <c r="B211" s="38"/>
      <c r="C211" s="39"/>
      <c r="D211" s="199" t="s">
        <v>165</v>
      </c>
      <c r="E211" s="39"/>
      <c r="F211" s="200" t="s">
        <v>1962</v>
      </c>
      <c r="G211" s="39"/>
      <c r="H211" s="39"/>
      <c r="I211" s="196"/>
      <c r="J211" s="39"/>
      <c r="K211" s="39"/>
      <c r="L211" s="42"/>
      <c r="M211" s="197"/>
      <c r="N211" s="198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20" t="s">
        <v>165</v>
      </c>
      <c r="AU211" s="20" t="s">
        <v>182</v>
      </c>
    </row>
    <row r="212" spans="1:65" s="13" customFormat="1" ht="11.25">
      <c r="B212" s="201"/>
      <c r="C212" s="202"/>
      <c r="D212" s="194" t="s">
        <v>167</v>
      </c>
      <c r="E212" s="203" t="s">
        <v>19</v>
      </c>
      <c r="F212" s="204" t="s">
        <v>2344</v>
      </c>
      <c r="G212" s="202"/>
      <c r="H212" s="203" t="s">
        <v>19</v>
      </c>
      <c r="I212" s="205"/>
      <c r="J212" s="202"/>
      <c r="K212" s="202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167</v>
      </c>
      <c r="AU212" s="210" t="s">
        <v>182</v>
      </c>
      <c r="AV212" s="13" t="s">
        <v>84</v>
      </c>
      <c r="AW212" s="13" t="s">
        <v>36</v>
      </c>
      <c r="AX212" s="13" t="s">
        <v>76</v>
      </c>
      <c r="AY212" s="210" t="s">
        <v>154</v>
      </c>
    </row>
    <row r="213" spans="1:65" s="13" customFormat="1" ht="11.25">
      <c r="B213" s="201"/>
      <c r="C213" s="202"/>
      <c r="D213" s="194" t="s">
        <v>167</v>
      </c>
      <c r="E213" s="203" t="s">
        <v>19</v>
      </c>
      <c r="F213" s="204" t="s">
        <v>2403</v>
      </c>
      <c r="G213" s="202"/>
      <c r="H213" s="203" t="s">
        <v>19</v>
      </c>
      <c r="I213" s="205"/>
      <c r="J213" s="202"/>
      <c r="K213" s="202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167</v>
      </c>
      <c r="AU213" s="210" t="s">
        <v>182</v>
      </c>
      <c r="AV213" s="13" t="s">
        <v>84</v>
      </c>
      <c r="AW213" s="13" t="s">
        <v>36</v>
      </c>
      <c r="AX213" s="13" t="s">
        <v>76</v>
      </c>
      <c r="AY213" s="210" t="s">
        <v>154</v>
      </c>
    </row>
    <row r="214" spans="1:65" s="14" customFormat="1" ht="11.25">
      <c r="B214" s="211"/>
      <c r="C214" s="212"/>
      <c r="D214" s="194" t="s">
        <v>167</v>
      </c>
      <c r="E214" s="213" t="s">
        <v>19</v>
      </c>
      <c r="F214" s="214" t="s">
        <v>2404</v>
      </c>
      <c r="G214" s="212"/>
      <c r="H214" s="215">
        <v>110.08799999999999</v>
      </c>
      <c r="I214" s="216"/>
      <c r="J214" s="212"/>
      <c r="K214" s="212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167</v>
      </c>
      <c r="AU214" s="221" t="s">
        <v>182</v>
      </c>
      <c r="AV214" s="14" t="s">
        <v>86</v>
      </c>
      <c r="AW214" s="14" t="s">
        <v>36</v>
      </c>
      <c r="AX214" s="14" t="s">
        <v>84</v>
      </c>
      <c r="AY214" s="221" t="s">
        <v>154</v>
      </c>
    </row>
    <row r="215" spans="1:65" s="2" customFormat="1" ht="24.2" customHeight="1">
      <c r="A215" s="37"/>
      <c r="B215" s="38"/>
      <c r="C215" s="181" t="s">
        <v>7</v>
      </c>
      <c r="D215" s="181" t="s">
        <v>156</v>
      </c>
      <c r="E215" s="182" t="s">
        <v>2348</v>
      </c>
      <c r="F215" s="183" t="s">
        <v>2349</v>
      </c>
      <c r="G215" s="184" t="s">
        <v>218</v>
      </c>
      <c r="H215" s="185">
        <v>440.35199999999998</v>
      </c>
      <c r="I215" s="186"/>
      <c r="J215" s="187">
        <f>ROUND(I215*H215,2)</f>
        <v>0</v>
      </c>
      <c r="K215" s="183" t="s">
        <v>160</v>
      </c>
      <c r="L215" s="42"/>
      <c r="M215" s="188" t="s">
        <v>19</v>
      </c>
      <c r="N215" s="189" t="s">
        <v>47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161</v>
      </c>
      <c r="AT215" s="192" t="s">
        <v>156</v>
      </c>
      <c r="AU215" s="192" t="s">
        <v>182</v>
      </c>
      <c r="AY215" s="20" t="s">
        <v>154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84</v>
      </c>
      <c r="BK215" s="193">
        <f>ROUND(I215*H215,2)</f>
        <v>0</v>
      </c>
      <c r="BL215" s="20" t="s">
        <v>161</v>
      </c>
      <c r="BM215" s="192" t="s">
        <v>2406</v>
      </c>
    </row>
    <row r="216" spans="1:65" s="2" customFormat="1" ht="19.5">
      <c r="A216" s="37"/>
      <c r="B216" s="38"/>
      <c r="C216" s="39"/>
      <c r="D216" s="194" t="s">
        <v>163</v>
      </c>
      <c r="E216" s="39"/>
      <c r="F216" s="195" t="s">
        <v>2351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163</v>
      </c>
      <c r="AU216" s="20" t="s">
        <v>182</v>
      </c>
    </row>
    <row r="217" spans="1:65" s="2" customFormat="1" ht="11.25">
      <c r="A217" s="37"/>
      <c r="B217" s="38"/>
      <c r="C217" s="39"/>
      <c r="D217" s="199" t="s">
        <v>165</v>
      </c>
      <c r="E217" s="39"/>
      <c r="F217" s="200" t="s">
        <v>2352</v>
      </c>
      <c r="G217" s="39"/>
      <c r="H217" s="39"/>
      <c r="I217" s="196"/>
      <c r="J217" s="39"/>
      <c r="K217" s="39"/>
      <c r="L217" s="42"/>
      <c r="M217" s="197"/>
      <c r="N217" s="19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165</v>
      </c>
      <c r="AU217" s="20" t="s">
        <v>182</v>
      </c>
    </row>
    <row r="218" spans="1:65" s="13" customFormat="1" ht="11.25">
      <c r="B218" s="201"/>
      <c r="C218" s="202"/>
      <c r="D218" s="194" t="s">
        <v>167</v>
      </c>
      <c r="E218" s="203" t="s">
        <v>19</v>
      </c>
      <c r="F218" s="204" t="s">
        <v>2353</v>
      </c>
      <c r="G218" s="202"/>
      <c r="H218" s="203" t="s">
        <v>19</v>
      </c>
      <c r="I218" s="205"/>
      <c r="J218" s="202"/>
      <c r="K218" s="202"/>
      <c r="L218" s="206"/>
      <c r="M218" s="207"/>
      <c r="N218" s="208"/>
      <c r="O218" s="208"/>
      <c r="P218" s="208"/>
      <c r="Q218" s="208"/>
      <c r="R218" s="208"/>
      <c r="S218" s="208"/>
      <c r="T218" s="209"/>
      <c r="AT218" s="210" t="s">
        <v>167</v>
      </c>
      <c r="AU218" s="210" t="s">
        <v>182</v>
      </c>
      <c r="AV218" s="13" t="s">
        <v>84</v>
      </c>
      <c r="AW218" s="13" t="s">
        <v>36</v>
      </c>
      <c r="AX218" s="13" t="s">
        <v>76</v>
      </c>
      <c r="AY218" s="210" t="s">
        <v>154</v>
      </c>
    </row>
    <row r="219" spans="1:65" s="13" customFormat="1" ht="11.25">
      <c r="B219" s="201"/>
      <c r="C219" s="202"/>
      <c r="D219" s="194" t="s">
        <v>167</v>
      </c>
      <c r="E219" s="203" t="s">
        <v>19</v>
      </c>
      <c r="F219" s="204" t="s">
        <v>300</v>
      </c>
      <c r="G219" s="202"/>
      <c r="H219" s="203" t="s">
        <v>19</v>
      </c>
      <c r="I219" s="205"/>
      <c r="J219" s="202"/>
      <c r="K219" s="202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167</v>
      </c>
      <c r="AU219" s="210" t="s">
        <v>182</v>
      </c>
      <c r="AV219" s="13" t="s">
        <v>84</v>
      </c>
      <c r="AW219" s="13" t="s">
        <v>36</v>
      </c>
      <c r="AX219" s="13" t="s">
        <v>76</v>
      </c>
      <c r="AY219" s="210" t="s">
        <v>154</v>
      </c>
    </row>
    <row r="220" spans="1:65" s="14" customFormat="1" ht="11.25">
      <c r="B220" s="211"/>
      <c r="C220" s="212"/>
      <c r="D220" s="194" t="s">
        <v>167</v>
      </c>
      <c r="E220" s="213" t="s">
        <v>19</v>
      </c>
      <c r="F220" s="214" t="s">
        <v>2407</v>
      </c>
      <c r="G220" s="212"/>
      <c r="H220" s="215">
        <v>440.35199999999998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167</v>
      </c>
      <c r="AU220" s="221" t="s">
        <v>182</v>
      </c>
      <c r="AV220" s="14" t="s">
        <v>86</v>
      </c>
      <c r="AW220" s="14" t="s">
        <v>36</v>
      </c>
      <c r="AX220" s="14" t="s">
        <v>84</v>
      </c>
      <c r="AY220" s="221" t="s">
        <v>154</v>
      </c>
    </row>
    <row r="221" spans="1:65" s="2" customFormat="1" ht="24.2" customHeight="1">
      <c r="A221" s="37"/>
      <c r="B221" s="38"/>
      <c r="C221" s="181" t="s">
        <v>520</v>
      </c>
      <c r="D221" s="181" t="s">
        <v>156</v>
      </c>
      <c r="E221" s="182" t="s">
        <v>2075</v>
      </c>
      <c r="F221" s="183" t="s">
        <v>2076</v>
      </c>
      <c r="G221" s="184" t="s">
        <v>159</v>
      </c>
      <c r="H221" s="185">
        <v>152.9</v>
      </c>
      <c r="I221" s="186"/>
      <c r="J221" s="187">
        <f>ROUND(I221*H221,2)</f>
        <v>0</v>
      </c>
      <c r="K221" s="183" t="s">
        <v>160</v>
      </c>
      <c r="L221" s="42"/>
      <c r="M221" s="188" t="s">
        <v>19</v>
      </c>
      <c r="N221" s="189" t="s">
        <v>47</v>
      </c>
      <c r="O221" s="67"/>
      <c r="P221" s="190">
        <f>O221*H221</f>
        <v>0</v>
      </c>
      <c r="Q221" s="190">
        <v>0</v>
      </c>
      <c r="R221" s="190">
        <f>Q221*H221</f>
        <v>0</v>
      </c>
      <c r="S221" s="190">
        <v>0</v>
      </c>
      <c r="T221" s="19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2" t="s">
        <v>161</v>
      </c>
      <c r="AT221" s="192" t="s">
        <v>156</v>
      </c>
      <c r="AU221" s="192" t="s">
        <v>182</v>
      </c>
      <c r="AY221" s="20" t="s">
        <v>154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20" t="s">
        <v>84</v>
      </c>
      <c r="BK221" s="193">
        <f>ROUND(I221*H221,2)</f>
        <v>0</v>
      </c>
      <c r="BL221" s="20" t="s">
        <v>161</v>
      </c>
      <c r="BM221" s="192" t="s">
        <v>2408</v>
      </c>
    </row>
    <row r="222" spans="1:65" s="2" customFormat="1" ht="19.5">
      <c r="A222" s="37"/>
      <c r="B222" s="38"/>
      <c r="C222" s="39"/>
      <c r="D222" s="194" t="s">
        <v>163</v>
      </c>
      <c r="E222" s="39"/>
      <c r="F222" s="195" t="s">
        <v>2078</v>
      </c>
      <c r="G222" s="39"/>
      <c r="H222" s="39"/>
      <c r="I222" s="196"/>
      <c r="J222" s="39"/>
      <c r="K222" s="39"/>
      <c r="L222" s="42"/>
      <c r="M222" s="197"/>
      <c r="N222" s="198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163</v>
      </c>
      <c r="AU222" s="20" t="s">
        <v>182</v>
      </c>
    </row>
    <row r="223" spans="1:65" s="2" customFormat="1" ht="11.25">
      <c r="A223" s="37"/>
      <c r="B223" s="38"/>
      <c r="C223" s="39"/>
      <c r="D223" s="199" t="s">
        <v>165</v>
      </c>
      <c r="E223" s="39"/>
      <c r="F223" s="200" t="s">
        <v>2079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165</v>
      </c>
      <c r="AU223" s="20" t="s">
        <v>182</v>
      </c>
    </row>
    <row r="224" spans="1:65" s="13" customFormat="1" ht="11.25">
      <c r="B224" s="201"/>
      <c r="C224" s="202"/>
      <c r="D224" s="194" t="s">
        <v>167</v>
      </c>
      <c r="E224" s="203" t="s">
        <v>19</v>
      </c>
      <c r="F224" s="204" t="s">
        <v>2340</v>
      </c>
      <c r="G224" s="202"/>
      <c r="H224" s="203" t="s">
        <v>19</v>
      </c>
      <c r="I224" s="205"/>
      <c r="J224" s="202"/>
      <c r="K224" s="202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167</v>
      </c>
      <c r="AU224" s="210" t="s">
        <v>182</v>
      </c>
      <c r="AV224" s="13" t="s">
        <v>84</v>
      </c>
      <c r="AW224" s="13" t="s">
        <v>36</v>
      </c>
      <c r="AX224" s="13" t="s">
        <v>76</v>
      </c>
      <c r="AY224" s="210" t="s">
        <v>154</v>
      </c>
    </row>
    <row r="225" spans="1:65" s="13" customFormat="1" ht="11.25">
      <c r="B225" s="201"/>
      <c r="C225" s="202"/>
      <c r="D225" s="194" t="s">
        <v>167</v>
      </c>
      <c r="E225" s="203" t="s">
        <v>19</v>
      </c>
      <c r="F225" s="204" t="s">
        <v>2000</v>
      </c>
      <c r="G225" s="202"/>
      <c r="H225" s="203" t="s">
        <v>19</v>
      </c>
      <c r="I225" s="205"/>
      <c r="J225" s="202"/>
      <c r="K225" s="202"/>
      <c r="L225" s="206"/>
      <c r="M225" s="207"/>
      <c r="N225" s="208"/>
      <c r="O225" s="208"/>
      <c r="P225" s="208"/>
      <c r="Q225" s="208"/>
      <c r="R225" s="208"/>
      <c r="S225" s="208"/>
      <c r="T225" s="209"/>
      <c r="AT225" s="210" t="s">
        <v>167</v>
      </c>
      <c r="AU225" s="210" t="s">
        <v>182</v>
      </c>
      <c r="AV225" s="13" t="s">
        <v>84</v>
      </c>
      <c r="AW225" s="13" t="s">
        <v>36</v>
      </c>
      <c r="AX225" s="13" t="s">
        <v>76</v>
      </c>
      <c r="AY225" s="210" t="s">
        <v>154</v>
      </c>
    </row>
    <row r="226" spans="1:65" s="14" customFormat="1" ht="11.25">
      <c r="B226" s="211"/>
      <c r="C226" s="212"/>
      <c r="D226" s="194" t="s">
        <v>167</v>
      </c>
      <c r="E226" s="213" t="s">
        <v>19</v>
      </c>
      <c r="F226" s="214" t="s">
        <v>1814</v>
      </c>
      <c r="G226" s="212"/>
      <c r="H226" s="215">
        <v>93</v>
      </c>
      <c r="I226" s="216"/>
      <c r="J226" s="212"/>
      <c r="K226" s="212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167</v>
      </c>
      <c r="AU226" s="221" t="s">
        <v>182</v>
      </c>
      <c r="AV226" s="14" t="s">
        <v>86</v>
      </c>
      <c r="AW226" s="14" t="s">
        <v>36</v>
      </c>
      <c r="AX226" s="14" t="s">
        <v>76</v>
      </c>
      <c r="AY226" s="221" t="s">
        <v>154</v>
      </c>
    </row>
    <row r="227" spans="1:65" s="13" customFormat="1" ht="11.25">
      <c r="B227" s="201"/>
      <c r="C227" s="202"/>
      <c r="D227" s="194" t="s">
        <v>167</v>
      </c>
      <c r="E227" s="203" t="s">
        <v>19</v>
      </c>
      <c r="F227" s="204" t="s">
        <v>2001</v>
      </c>
      <c r="G227" s="202"/>
      <c r="H227" s="203" t="s">
        <v>19</v>
      </c>
      <c r="I227" s="205"/>
      <c r="J227" s="202"/>
      <c r="K227" s="202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167</v>
      </c>
      <c r="AU227" s="210" t="s">
        <v>182</v>
      </c>
      <c r="AV227" s="13" t="s">
        <v>84</v>
      </c>
      <c r="AW227" s="13" t="s">
        <v>36</v>
      </c>
      <c r="AX227" s="13" t="s">
        <v>76</v>
      </c>
      <c r="AY227" s="210" t="s">
        <v>154</v>
      </c>
    </row>
    <row r="228" spans="1:65" s="14" customFormat="1" ht="11.25">
      <c r="B228" s="211"/>
      <c r="C228" s="212"/>
      <c r="D228" s="194" t="s">
        <v>167</v>
      </c>
      <c r="E228" s="213" t="s">
        <v>19</v>
      </c>
      <c r="F228" s="214" t="s">
        <v>1816</v>
      </c>
      <c r="G228" s="212"/>
      <c r="H228" s="215">
        <v>59.9</v>
      </c>
      <c r="I228" s="216"/>
      <c r="J228" s="212"/>
      <c r="K228" s="212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167</v>
      </c>
      <c r="AU228" s="221" t="s">
        <v>182</v>
      </c>
      <c r="AV228" s="14" t="s">
        <v>86</v>
      </c>
      <c r="AW228" s="14" t="s">
        <v>36</v>
      </c>
      <c r="AX228" s="14" t="s">
        <v>76</v>
      </c>
      <c r="AY228" s="221" t="s">
        <v>154</v>
      </c>
    </row>
    <row r="229" spans="1:65" s="15" customFormat="1" ht="11.25">
      <c r="B229" s="223"/>
      <c r="C229" s="224"/>
      <c r="D229" s="194" t="s">
        <v>167</v>
      </c>
      <c r="E229" s="225" t="s">
        <v>19</v>
      </c>
      <c r="F229" s="226" t="s">
        <v>194</v>
      </c>
      <c r="G229" s="224"/>
      <c r="H229" s="227">
        <v>152.9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AT229" s="233" t="s">
        <v>167</v>
      </c>
      <c r="AU229" s="233" t="s">
        <v>182</v>
      </c>
      <c r="AV229" s="15" t="s">
        <v>161</v>
      </c>
      <c r="AW229" s="15" t="s">
        <v>36</v>
      </c>
      <c r="AX229" s="15" t="s">
        <v>84</v>
      </c>
      <c r="AY229" s="233" t="s">
        <v>154</v>
      </c>
    </row>
    <row r="230" spans="1:65" s="2" customFormat="1" ht="24.2" customHeight="1">
      <c r="A230" s="37"/>
      <c r="B230" s="38"/>
      <c r="C230" s="181" t="s">
        <v>523</v>
      </c>
      <c r="D230" s="181" t="s">
        <v>156</v>
      </c>
      <c r="E230" s="182" t="s">
        <v>1801</v>
      </c>
      <c r="F230" s="183" t="s">
        <v>1802</v>
      </c>
      <c r="G230" s="184" t="s">
        <v>218</v>
      </c>
      <c r="H230" s="185">
        <v>0.5</v>
      </c>
      <c r="I230" s="186"/>
      <c r="J230" s="187">
        <f>ROUND(I230*H230,2)</f>
        <v>0</v>
      </c>
      <c r="K230" s="183" t="s">
        <v>241</v>
      </c>
      <c r="L230" s="42"/>
      <c r="M230" s="188" t="s">
        <v>19</v>
      </c>
      <c r="N230" s="189" t="s">
        <v>47</v>
      </c>
      <c r="O230" s="67"/>
      <c r="P230" s="190">
        <f>O230*H230</f>
        <v>0</v>
      </c>
      <c r="Q230" s="190">
        <v>0</v>
      </c>
      <c r="R230" s="190">
        <f>Q230*H230</f>
        <v>0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161</v>
      </c>
      <c r="AT230" s="192" t="s">
        <v>156</v>
      </c>
      <c r="AU230" s="192" t="s">
        <v>182</v>
      </c>
      <c r="AY230" s="20" t="s">
        <v>154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84</v>
      </c>
      <c r="BK230" s="193">
        <f>ROUND(I230*H230,2)</f>
        <v>0</v>
      </c>
      <c r="BL230" s="20" t="s">
        <v>161</v>
      </c>
      <c r="BM230" s="192" t="s">
        <v>2409</v>
      </c>
    </row>
    <row r="231" spans="1:65" s="2" customFormat="1" ht="11.25">
      <c r="A231" s="37"/>
      <c r="B231" s="38"/>
      <c r="C231" s="39"/>
      <c r="D231" s="194" t="s">
        <v>163</v>
      </c>
      <c r="E231" s="39"/>
      <c r="F231" s="195" t="s">
        <v>1802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163</v>
      </c>
      <c r="AU231" s="20" t="s">
        <v>182</v>
      </c>
    </row>
    <row r="232" spans="1:65" s="13" customFormat="1" ht="11.25">
      <c r="B232" s="201"/>
      <c r="C232" s="202"/>
      <c r="D232" s="194" t="s">
        <v>167</v>
      </c>
      <c r="E232" s="203" t="s">
        <v>19</v>
      </c>
      <c r="F232" s="204" t="s">
        <v>2340</v>
      </c>
      <c r="G232" s="202"/>
      <c r="H232" s="203" t="s">
        <v>19</v>
      </c>
      <c r="I232" s="205"/>
      <c r="J232" s="202"/>
      <c r="K232" s="202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167</v>
      </c>
      <c r="AU232" s="210" t="s">
        <v>182</v>
      </c>
      <c r="AV232" s="13" t="s">
        <v>84</v>
      </c>
      <c r="AW232" s="13" t="s">
        <v>36</v>
      </c>
      <c r="AX232" s="13" t="s">
        <v>76</v>
      </c>
      <c r="AY232" s="210" t="s">
        <v>154</v>
      </c>
    </row>
    <row r="233" spans="1:65" s="13" customFormat="1" ht="22.5">
      <c r="B233" s="201"/>
      <c r="C233" s="202"/>
      <c r="D233" s="194" t="s">
        <v>167</v>
      </c>
      <c r="E233" s="203" t="s">
        <v>19</v>
      </c>
      <c r="F233" s="204" t="s">
        <v>2375</v>
      </c>
      <c r="G233" s="202"/>
      <c r="H233" s="203" t="s">
        <v>19</v>
      </c>
      <c r="I233" s="205"/>
      <c r="J233" s="202"/>
      <c r="K233" s="202"/>
      <c r="L233" s="206"/>
      <c r="M233" s="207"/>
      <c r="N233" s="208"/>
      <c r="O233" s="208"/>
      <c r="P233" s="208"/>
      <c r="Q233" s="208"/>
      <c r="R233" s="208"/>
      <c r="S233" s="208"/>
      <c r="T233" s="209"/>
      <c r="AT233" s="210" t="s">
        <v>167</v>
      </c>
      <c r="AU233" s="210" t="s">
        <v>182</v>
      </c>
      <c r="AV233" s="13" t="s">
        <v>84</v>
      </c>
      <c r="AW233" s="13" t="s">
        <v>36</v>
      </c>
      <c r="AX233" s="13" t="s">
        <v>76</v>
      </c>
      <c r="AY233" s="210" t="s">
        <v>154</v>
      </c>
    </row>
    <row r="234" spans="1:65" s="14" customFormat="1" ht="11.25">
      <c r="B234" s="211"/>
      <c r="C234" s="212"/>
      <c r="D234" s="194" t="s">
        <v>167</v>
      </c>
      <c r="E234" s="213" t="s">
        <v>19</v>
      </c>
      <c r="F234" s="214" t="s">
        <v>2376</v>
      </c>
      <c r="G234" s="212"/>
      <c r="H234" s="215">
        <v>0.5</v>
      </c>
      <c r="I234" s="216"/>
      <c r="J234" s="212"/>
      <c r="K234" s="212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167</v>
      </c>
      <c r="AU234" s="221" t="s">
        <v>182</v>
      </c>
      <c r="AV234" s="14" t="s">
        <v>86</v>
      </c>
      <c r="AW234" s="14" t="s">
        <v>36</v>
      </c>
      <c r="AX234" s="14" t="s">
        <v>84</v>
      </c>
      <c r="AY234" s="221" t="s">
        <v>154</v>
      </c>
    </row>
    <row r="235" spans="1:65" s="2" customFormat="1" ht="24.2" customHeight="1">
      <c r="A235" s="37"/>
      <c r="B235" s="38"/>
      <c r="C235" s="181" t="s">
        <v>526</v>
      </c>
      <c r="D235" s="181" t="s">
        <v>156</v>
      </c>
      <c r="E235" s="182" t="s">
        <v>2410</v>
      </c>
      <c r="F235" s="183" t="s">
        <v>2411</v>
      </c>
      <c r="G235" s="184" t="s">
        <v>218</v>
      </c>
      <c r="H235" s="185">
        <v>1</v>
      </c>
      <c r="I235" s="186"/>
      <c r="J235" s="187">
        <f>ROUND(I235*H235,2)</f>
        <v>0</v>
      </c>
      <c r="K235" s="183" t="s">
        <v>241</v>
      </c>
      <c r="L235" s="42"/>
      <c r="M235" s="188" t="s">
        <v>19</v>
      </c>
      <c r="N235" s="189" t="s">
        <v>47</v>
      </c>
      <c r="O235" s="67"/>
      <c r="P235" s="190">
        <f>O235*H235</f>
        <v>0</v>
      </c>
      <c r="Q235" s="190">
        <v>0</v>
      </c>
      <c r="R235" s="190">
        <f>Q235*H235</f>
        <v>0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161</v>
      </c>
      <c r="AT235" s="192" t="s">
        <v>156</v>
      </c>
      <c r="AU235" s="192" t="s">
        <v>182</v>
      </c>
      <c r="AY235" s="20" t="s">
        <v>154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0" t="s">
        <v>84</v>
      </c>
      <c r="BK235" s="193">
        <f>ROUND(I235*H235,2)</f>
        <v>0</v>
      </c>
      <c r="BL235" s="20" t="s">
        <v>161</v>
      </c>
      <c r="BM235" s="192" t="s">
        <v>2412</v>
      </c>
    </row>
    <row r="236" spans="1:65" s="2" customFormat="1" ht="11.25">
      <c r="A236" s="37"/>
      <c r="B236" s="38"/>
      <c r="C236" s="39"/>
      <c r="D236" s="194" t="s">
        <v>163</v>
      </c>
      <c r="E236" s="39"/>
      <c r="F236" s="195" t="s">
        <v>2411</v>
      </c>
      <c r="G236" s="39"/>
      <c r="H236" s="39"/>
      <c r="I236" s="196"/>
      <c r="J236" s="39"/>
      <c r="K236" s="39"/>
      <c r="L236" s="42"/>
      <c r="M236" s="197"/>
      <c r="N236" s="198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163</v>
      </c>
      <c r="AU236" s="20" t="s">
        <v>182</v>
      </c>
    </row>
    <row r="237" spans="1:65" s="13" customFormat="1" ht="11.25">
      <c r="B237" s="201"/>
      <c r="C237" s="202"/>
      <c r="D237" s="194" t="s">
        <v>167</v>
      </c>
      <c r="E237" s="203" t="s">
        <v>19</v>
      </c>
      <c r="F237" s="204" t="s">
        <v>2413</v>
      </c>
      <c r="G237" s="202"/>
      <c r="H237" s="203" t="s">
        <v>19</v>
      </c>
      <c r="I237" s="205"/>
      <c r="J237" s="202"/>
      <c r="K237" s="202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167</v>
      </c>
      <c r="AU237" s="210" t="s">
        <v>182</v>
      </c>
      <c r="AV237" s="13" t="s">
        <v>84</v>
      </c>
      <c r="AW237" s="13" t="s">
        <v>36</v>
      </c>
      <c r="AX237" s="13" t="s">
        <v>76</v>
      </c>
      <c r="AY237" s="210" t="s">
        <v>154</v>
      </c>
    </row>
    <row r="238" spans="1:65" s="13" customFormat="1" ht="22.5">
      <c r="B238" s="201"/>
      <c r="C238" s="202"/>
      <c r="D238" s="194" t="s">
        <v>167</v>
      </c>
      <c r="E238" s="203" t="s">
        <v>19</v>
      </c>
      <c r="F238" s="204" t="s">
        <v>2375</v>
      </c>
      <c r="G238" s="202"/>
      <c r="H238" s="203" t="s">
        <v>19</v>
      </c>
      <c r="I238" s="205"/>
      <c r="J238" s="202"/>
      <c r="K238" s="202"/>
      <c r="L238" s="206"/>
      <c r="M238" s="207"/>
      <c r="N238" s="208"/>
      <c r="O238" s="208"/>
      <c r="P238" s="208"/>
      <c r="Q238" s="208"/>
      <c r="R238" s="208"/>
      <c r="S238" s="208"/>
      <c r="T238" s="209"/>
      <c r="AT238" s="210" t="s">
        <v>167</v>
      </c>
      <c r="AU238" s="210" t="s">
        <v>182</v>
      </c>
      <c r="AV238" s="13" t="s">
        <v>84</v>
      </c>
      <c r="AW238" s="13" t="s">
        <v>36</v>
      </c>
      <c r="AX238" s="13" t="s">
        <v>76</v>
      </c>
      <c r="AY238" s="210" t="s">
        <v>154</v>
      </c>
    </row>
    <row r="239" spans="1:65" s="14" customFormat="1" ht="11.25">
      <c r="B239" s="211"/>
      <c r="C239" s="212"/>
      <c r="D239" s="194" t="s">
        <v>167</v>
      </c>
      <c r="E239" s="213" t="s">
        <v>19</v>
      </c>
      <c r="F239" s="214" t="s">
        <v>225</v>
      </c>
      <c r="G239" s="212"/>
      <c r="H239" s="215">
        <v>1</v>
      </c>
      <c r="I239" s="216"/>
      <c r="J239" s="212"/>
      <c r="K239" s="212"/>
      <c r="L239" s="217"/>
      <c r="M239" s="218"/>
      <c r="N239" s="219"/>
      <c r="O239" s="219"/>
      <c r="P239" s="219"/>
      <c r="Q239" s="219"/>
      <c r="R239" s="219"/>
      <c r="S239" s="219"/>
      <c r="T239" s="220"/>
      <c r="AT239" s="221" t="s">
        <v>167</v>
      </c>
      <c r="AU239" s="221" t="s">
        <v>182</v>
      </c>
      <c r="AV239" s="14" t="s">
        <v>86</v>
      </c>
      <c r="AW239" s="14" t="s">
        <v>36</v>
      </c>
      <c r="AX239" s="14" t="s">
        <v>84</v>
      </c>
      <c r="AY239" s="221" t="s">
        <v>154</v>
      </c>
    </row>
    <row r="240" spans="1:65" s="12" customFormat="1" ht="20.85" customHeight="1">
      <c r="B240" s="165"/>
      <c r="C240" s="166"/>
      <c r="D240" s="167" t="s">
        <v>75</v>
      </c>
      <c r="E240" s="179" t="s">
        <v>2414</v>
      </c>
      <c r="F240" s="179" t="s">
        <v>2415</v>
      </c>
      <c r="G240" s="166"/>
      <c r="H240" s="166"/>
      <c r="I240" s="169"/>
      <c r="J240" s="180">
        <f>BK240</f>
        <v>0</v>
      </c>
      <c r="K240" s="166"/>
      <c r="L240" s="171"/>
      <c r="M240" s="172"/>
      <c r="N240" s="173"/>
      <c r="O240" s="173"/>
      <c r="P240" s="174">
        <f>SUM(P241:P277)</f>
        <v>0</v>
      </c>
      <c r="Q240" s="173"/>
      <c r="R240" s="174">
        <f>SUM(R241:R277)</f>
        <v>0</v>
      </c>
      <c r="S240" s="173"/>
      <c r="T240" s="175">
        <f>SUM(T241:T277)</f>
        <v>0</v>
      </c>
      <c r="AR240" s="176" t="s">
        <v>84</v>
      </c>
      <c r="AT240" s="177" t="s">
        <v>75</v>
      </c>
      <c r="AU240" s="177" t="s">
        <v>86</v>
      </c>
      <c r="AY240" s="176" t="s">
        <v>154</v>
      </c>
      <c r="BK240" s="178">
        <f>SUM(BK241:BK277)</f>
        <v>0</v>
      </c>
    </row>
    <row r="241" spans="1:65" s="2" customFormat="1" ht="24.2" customHeight="1">
      <c r="A241" s="37"/>
      <c r="B241" s="38"/>
      <c r="C241" s="181" t="s">
        <v>531</v>
      </c>
      <c r="D241" s="181" t="s">
        <v>156</v>
      </c>
      <c r="E241" s="182" t="s">
        <v>2416</v>
      </c>
      <c r="F241" s="183" t="s">
        <v>2417</v>
      </c>
      <c r="G241" s="184" t="s">
        <v>159</v>
      </c>
      <c r="H241" s="185">
        <v>296.7</v>
      </c>
      <c r="I241" s="186"/>
      <c r="J241" s="187">
        <f>ROUND(I241*H241,2)</f>
        <v>0</v>
      </c>
      <c r="K241" s="183" t="s">
        <v>160</v>
      </c>
      <c r="L241" s="42"/>
      <c r="M241" s="188" t="s">
        <v>19</v>
      </c>
      <c r="N241" s="189" t="s">
        <v>47</v>
      </c>
      <c r="O241" s="67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92" t="s">
        <v>161</v>
      </c>
      <c r="AT241" s="192" t="s">
        <v>156</v>
      </c>
      <c r="AU241" s="192" t="s">
        <v>182</v>
      </c>
      <c r="AY241" s="20" t="s">
        <v>154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20" t="s">
        <v>84</v>
      </c>
      <c r="BK241" s="193">
        <f>ROUND(I241*H241,2)</f>
        <v>0</v>
      </c>
      <c r="BL241" s="20" t="s">
        <v>161</v>
      </c>
      <c r="BM241" s="192" t="s">
        <v>2418</v>
      </c>
    </row>
    <row r="242" spans="1:65" s="2" customFormat="1" ht="19.5">
      <c r="A242" s="37"/>
      <c r="B242" s="38"/>
      <c r="C242" s="39"/>
      <c r="D242" s="194" t="s">
        <v>163</v>
      </c>
      <c r="E242" s="39"/>
      <c r="F242" s="195" t="s">
        <v>2419</v>
      </c>
      <c r="G242" s="39"/>
      <c r="H242" s="39"/>
      <c r="I242" s="196"/>
      <c r="J242" s="39"/>
      <c r="K242" s="39"/>
      <c r="L242" s="42"/>
      <c r="M242" s="197"/>
      <c r="N242" s="198"/>
      <c r="O242" s="67"/>
      <c r="P242" s="67"/>
      <c r="Q242" s="67"/>
      <c r="R242" s="67"/>
      <c r="S242" s="67"/>
      <c r="T242" s="68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20" t="s">
        <v>163</v>
      </c>
      <c r="AU242" s="20" t="s">
        <v>182</v>
      </c>
    </row>
    <row r="243" spans="1:65" s="2" customFormat="1" ht="11.25">
      <c r="A243" s="37"/>
      <c r="B243" s="38"/>
      <c r="C243" s="39"/>
      <c r="D243" s="199" t="s">
        <v>165</v>
      </c>
      <c r="E243" s="39"/>
      <c r="F243" s="200" t="s">
        <v>2420</v>
      </c>
      <c r="G243" s="39"/>
      <c r="H243" s="39"/>
      <c r="I243" s="196"/>
      <c r="J243" s="39"/>
      <c r="K243" s="39"/>
      <c r="L243" s="42"/>
      <c r="M243" s="197"/>
      <c r="N243" s="198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20" t="s">
        <v>165</v>
      </c>
      <c r="AU243" s="20" t="s">
        <v>182</v>
      </c>
    </row>
    <row r="244" spans="1:65" s="13" customFormat="1" ht="11.25">
      <c r="B244" s="201"/>
      <c r="C244" s="202"/>
      <c r="D244" s="194" t="s">
        <v>167</v>
      </c>
      <c r="E244" s="203" t="s">
        <v>19</v>
      </c>
      <c r="F244" s="204" t="s">
        <v>2344</v>
      </c>
      <c r="G244" s="202"/>
      <c r="H244" s="203" t="s">
        <v>19</v>
      </c>
      <c r="I244" s="205"/>
      <c r="J244" s="202"/>
      <c r="K244" s="202"/>
      <c r="L244" s="206"/>
      <c r="M244" s="207"/>
      <c r="N244" s="208"/>
      <c r="O244" s="208"/>
      <c r="P244" s="208"/>
      <c r="Q244" s="208"/>
      <c r="R244" s="208"/>
      <c r="S244" s="208"/>
      <c r="T244" s="209"/>
      <c r="AT244" s="210" t="s">
        <v>167</v>
      </c>
      <c r="AU244" s="210" t="s">
        <v>182</v>
      </c>
      <c r="AV244" s="13" t="s">
        <v>84</v>
      </c>
      <c r="AW244" s="13" t="s">
        <v>36</v>
      </c>
      <c r="AX244" s="13" t="s">
        <v>76</v>
      </c>
      <c r="AY244" s="210" t="s">
        <v>154</v>
      </c>
    </row>
    <row r="245" spans="1:65" s="13" customFormat="1" ht="11.25">
      <c r="B245" s="201"/>
      <c r="C245" s="202"/>
      <c r="D245" s="194" t="s">
        <v>167</v>
      </c>
      <c r="E245" s="203" t="s">
        <v>19</v>
      </c>
      <c r="F245" s="204" t="s">
        <v>2421</v>
      </c>
      <c r="G245" s="202"/>
      <c r="H245" s="203" t="s">
        <v>19</v>
      </c>
      <c r="I245" s="205"/>
      <c r="J245" s="202"/>
      <c r="K245" s="202"/>
      <c r="L245" s="206"/>
      <c r="M245" s="207"/>
      <c r="N245" s="208"/>
      <c r="O245" s="208"/>
      <c r="P245" s="208"/>
      <c r="Q245" s="208"/>
      <c r="R245" s="208"/>
      <c r="S245" s="208"/>
      <c r="T245" s="209"/>
      <c r="AT245" s="210" t="s">
        <v>167</v>
      </c>
      <c r="AU245" s="210" t="s">
        <v>182</v>
      </c>
      <c r="AV245" s="13" t="s">
        <v>84</v>
      </c>
      <c r="AW245" s="13" t="s">
        <v>36</v>
      </c>
      <c r="AX245" s="13" t="s">
        <v>76</v>
      </c>
      <c r="AY245" s="210" t="s">
        <v>154</v>
      </c>
    </row>
    <row r="246" spans="1:65" s="14" customFormat="1" ht="11.25">
      <c r="B246" s="211"/>
      <c r="C246" s="212"/>
      <c r="D246" s="194" t="s">
        <v>167</v>
      </c>
      <c r="E246" s="213" t="s">
        <v>19</v>
      </c>
      <c r="F246" s="214" t="s">
        <v>2084</v>
      </c>
      <c r="G246" s="212"/>
      <c r="H246" s="215">
        <v>296.7</v>
      </c>
      <c r="I246" s="216"/>
      <c r="J246" s="212"/>
      <c r="K246" s="212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167</v>
      </c>
      <c r="AU246" s="221" t="s">
        <v>182</v>
      </c>
      <c r="AV246" s="14" t="s">
        <v>86</v>
      </c>
      <c r="AW246" s="14" t="s">
        <v>36</v>
      </c>
      <c r="AX246" s="14" t="s">
        <v>84</v>
      </c>
      <c r="AY246" s="221" t="s">
        <v>154</v>
      </c>
    </row>
    <row r="247" spans="1:65" s="2" customFormat="1" ht="24.2" customHeight="1">
      <c r="A247" s="37"/>
      <c r="B247" s="38"/>
      <c r="C247" s="181" t="s">
        <v>551</v>
      </c>
      <c r="D247" s="181" t="s">
        <v>156</v>
      </c>
      <c r="E247" s="182" t="s">
        <v>2123</v>
      </c>
      <c r="F247" s="183" t="s">
        <v>2124</v>
      </c>
      <c r="G247" s="184" t="s">
        <v>263</v>
      </c>
      <c r="H247" s="185">
        <v>8.9999999999999993E-3</v>
      </c>
      <c r="I247" s="186"/>
      <c r="J247" s="187">
        <f>ROUND(I247*H247,2)</f>
        <v>0</v>
      </c>
      <c r="K247" s="183" t="s">
        <v>160</v>
      </c>
      <c r="L247" s="42"/>
      <c r="M247" s="188" t="s">
        <v>19</v>
      </c>
      <c r="N247" s="189" t="s">
        <v>47</v>
      </c>
      <c r="O247" s="67"/>
      <c r="P247" s="190">
        <f>O247*H247</f>
        <v>0</v>
      </c>
      <c r="Q247" s="190">
        <v>0</v>
      </c>
      <c r="R247" s="190">
        <f>Q247*H247</f>
        <v>0</v>
      </c>
      <c r="S247" s="190">
        <v>0</v>
      </c>
      <c r="T247" s="19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2" t="s">
        <v>161</v>
      </c>
      <c r="AT247" s="192" t="s">
        <v>156</v>
      </c>
      <c r="AU247" s="192" t="s">
        <v>182</v>
      </c>
      <c r="AY247" s="20" t="s">
        <v>154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20" t="s">
        <v>84</v>
      </c>
      <c r="BK247" s="193">
        <f>ROUND(I247*H247,2)</f>
        <v>0</v>
      </c>
      <c r="BL247" s="20" t="s">
        <v>161</v>
      </c>
      <c r="BM247" s="192" t="s">
        <v>2422</v>
      </c>
    </row>
    <row r="248" spans="1:65" s="2" customFormat="1" ht="19.5">
      <c r="A248" s="37"/>
      <c r="B248" s="38"/>
      <c r="C248" s="39"/>
      <c r="D248" s="194" t="s">
        <v>163</v>
      </c>
      <c r="E248" s="39"/>
      <c r="F248" s="195" t="s">
        <v>2126</v>
      </c>
      <c r="G248" s="39"/>
      <c r="H248" s="39"/>
      <c r="I248" s="196"/>
      <c r="J248" s="39"/>
      <c r="K248" s="39"/>
      <c r="L248" s="42"/>
      <c r="M248" s="197"/>
      <c r="N248" s="198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163</v>
      </c>
      <c r="AU248" s="20" t="s">
        <v>182</v>
      </c>
    </row>
    <row r="249" spans="1:65" s="2" customFormat="1" ht="11.25">
      <c r="A249" s="37"/>
      <c r="B249" s="38"/>
      <c r="C249" s="39"/>
      <c r="D249" s="199" t="s">
        <v>165</v>
      </c>
      <c r="E249" s="39"/>
      <c r="F249" s="200" t="s">
        <v>2127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165</v>
      </c>
      <c r="AU249" s="20" t="s">
        <v>182</v>
      </c>
    </row>
    <row r="250" spans="1:65" s="13" customFormat="1" ht="11.25">
      <c r="B250" s="201"/>
      <c r="C250" s="202"/>
      <c r="D250" s="194" t="s">
        <v>167</v>
      </c>
      <c r="E250" s="203" t="s">
        <v>19</v>
      </c>
      <c r="F250" s="204" t="s">
        <v>2413</v>
      </c>
      <c r="G250" s="202"/>
      <c r="H250" s="203" t="s">
        <v>19</v>
      </c>
      <c r="I250" s="205"/>
      <c r="J250" s="202"/>
      <c r="K250" s="202"/>
      <c r="L250" s="206"/>
      <c r="M250" s="207"/>
      <c r="N250" s="208"/>
      <c r="O250" s="208"/>
      <c r="P250" s="208"/>
      <c r="Q250" s="208"/>
      <c r="R250" s="208"/>
      <c r="S250" s="208"/>
      <c r="T250" s="209"/>
      <c r="AT250" s="210" t="s">
        <v>167</v>
      </c>
      <c r="AU250" s="210" t="s">
        <v>182</v>
      </c>
      <c r="AV250" s="13" t="s">
        <v>84</v>
      </c>
      <c r="AW250" s="13" t="s">
        <v>36</v>
      </c>
      <c r="AX250" s="13" t="s">
        <v>76</v>
      </c>
      <c r="AY250" s="210" t="s">
        <v>154</v>
      </c>
    </row>
    <row r="251" spans="1:65" s="13" customFormat="1" ht="11.25">
      <c r="B251" s="201"/>
      <c r="C251" s="202"/>
      <c r="D251" s="194" t="s">
        <v>167</v>
      </c>
      <c r="E251" s="203" t="s">
        <v>19</v>
      </c>
      <c r="F251" s="204" t="s">
        <v>2399</v>
      </c>
      <c r="G251" s="202"/>
      <c r="H251" s="203" t="s">
        <v>19</v>
      </c>
      <c r="I251" s="205"/>
      <c r="J251" s="202"/>
      <c r="K251" s="202"/>
      <c r="L251" s="206"/>
      <c r="M251" s="207"/>
      <c r="N251" s="208"/>
      <c r="O251" s="208"/>
      <c r="P251" s="208"/>
      <c r="Q251" s="208"/>
      <c r="R251" s="208"/>
      <c r="S251" s="208"/>
      <c r="T251" s="209"/>
      <c r="AT251" s="210" t="s">
        <v>167</v>
      </c>
      <c r="AU251" s="210" t="s">
        <v>182</v>
      </c>
      <c r="AV251" s="13" t="s">
        <v>84</v>
      </c>
      <c r="AW251" s="13" t="s">
        <v>36</v>
      </c>
      <c r="AX251" s="13" t="s">
        <v>76</v>
      </c>
      <c r="AY251" s="210" t="s">
        <v>154</v>
      </c>
    </row>
    <row r="252" spans="1:65" s="13" customFormat="1" ht="11.25">
      <c r="B252" s="201"/>
      <c r="C252" s="202"/>
      <c r="D252" s="194" t="s">
        <v>167</v>
      </c>
      <c r="E252" s="203" t="s">
        <v>19</v>
      </c>
      <c r="F252" s="204" t="s">
        <v>2129</v>
      </c>
      <c r="G252" s="202"/>
      <c r="H252" s="203" t="s">
        <v>19</v>
      </c>
      <c r="I252" s="205"/>
      <c r="J252" s="202"/>
      <c r="K252" s="202"/>
      <c r="L252" s="206"/>
      <c r="M252" s="207"/>
      <c r="N252" s="208"/>
      <c r="O252" s="208"/>
      <c r="P252" s="208"/>
      <c r="Q252" s="208"/>
      <c r="R252" s="208"/>
      <c r="S252" s="208"/>
      <c r="T252" s="209"/>
      <c r="AT252" s="210" t="s">
        <v>167</v>
      </c>
      <c r="AU252" s="210" t="s">
        <v>182</v>
      </c>
      <c r="AV252" s="13" t="s">
        <v>84</v>
      </c>
      <c r="AW252" s="13" t="s">
        <v>36</v>
      </c>
      <c r="AX252" s="13" t="s">
        <v>76</v>
      </c>
      <c r="AY252" s="210" t="s">
        <v>154</v>
      </c>
    </row>
    <row r="253" spans="1:65" s="13" customFormat="1" ht="11.25">
      <c r="B253" s="201"/>
      <c r="C253" s="202"/>
      <c r="D253" s="194" t="s">
        <v>167</v>
      </c>
      <c r="E253" s="203" t="s">
        <v>19</v>
      </c>
      <c r="F253" s="204" t="s">
        <v>2423</v>
      </c>
      <c r="G253" s="202"/>
      <c r="H253" s="203" t="s">
        <v>19</v>
      </c>
      <c r="I253" s="205"/>
      <c r="J253" s="202"/>
      <c r="K253" s="202"/>
      <c r="L253" s="206"/>
      <c r="M253" s="207"/>
      <c r="N253" s="208"/>
      <c r="O253" s="208"/>
      <c r="P253" s="208"/>
      <c r="Q253" s="208"/>
      <c r="R253" s="208"/>
      <c r="S253" s="208"/>
      <c r="T253" s="209"/>
      <c r="AT253" s="210" t="s">
        <v>167</v>
      </c>
      <c r="AU253" s="210" t="s">
        <v>182</v>
      </c>
      <c r="AV253" s="13" t="s">
        <v>84</v>
      </c>
      <c r="AW253" s="13" t="s">
        <v>36</v>
      </c>
      <c r="AX253" s="13" t="s">
        <v>76</v>
      </c>
      <c r="AY253" s="210" t="s">
        <v>154</v>
      </c>
    </row>
    <row r="254" spans="1:65" s="14" customFormat="1" ht="11.25">
      <c r="B254" s="211"/>
      <c r="C254" s="212"/>
      <c r="D254" s="194" t="s">
        <v>167</v>
      </c>
      <c r="E254" s="213" t="s">
        <v>19</v>
      </c>
      <c r="F254" s="214" t="s">
        <v>2130</v>
      </c>
      <c r="G254" s="212"/>
      <c r="H254" s="215">
        <v>8.9999999999999993E-3</v>
      </c>
      <c r="I254" s="216"/>
      <c r="J254" s="212"/>
      <c r="K254" s="212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167</v>
      </c>
      <c r="AU254" s="221" t="s">
        <v>182</v>
      </c>
      <c r="AV254" s="14" t="s">
        <v>86</v>
      </c>
      <c r="AW254" s="14" t="s">
        <v>36</v>
      </c>
      <c r="AX254" s="14" t="s">
        <v>84</v>
      </c>
      <c r="AY254" s="221" t="s">
        <v>154</v>
      </c>
    </row>
    <row r="255" spans="1:65" s="2" customFormat="1" ht="16.5" customHeight="1">
      <c r="A255" s="37"/>
      <c r="B255" s="38"/>
      <c r="C255" s="181" t="s">
        <v>559</v>
      </c>
      <c r="D255" s="181" t="s">
        <v>156</v>
      </c>
      <c r="E255" s="182" t="s">
        <v>2137</v>
      </c>
      <c r="F255" s="183" t="s">
        <v>2138</v>
      </c>
      <c r="G255" s="184" t="s">
        <v>218</v>
      </c>
      <c r="H255" s="185">
        <v>106.812</v>
      </c>
      <c r="I255" s="186"/>
      <c r="J255" s="187">
        <f>ROUND(I255*H255,2)</f>
        <v>0</v>
      </c>
      <c r="K255" s="183" t="s">
        <v>160</v>
      </c>
      <c r="L255" s="42"/>
      <c r="M255" s="188" t="s">
        <v>19</v>
      </c>
      <c r="N255" s="189" t="s">
        <v>47</v>
      </c>
      <c r="O255" s="67"/>
      <c r="P255" s="190">
        <f>O255*H255</f>
        <v>0</v>
      </c>
      <c r="Q255" s="190">
        <v>0</v>
      </c>
      <c r="R255" s="190">
        <f>Q255*H255</f>
        <v>0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161</v>
      </c>
      <c r="AT255" s="192" t="s">
        <v>156</v>
      </c>
      <c r="AU255" s="192" t="s">
        <v>182</v>
      </c>
      <c r="AY255" s="20" t="s">
        <v>154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20" t="s">
        <v>84</v>
      </c>
      <c r="BK255" s="193">
        <f>ROUND(I255*H255,2)</f>
        <v>0</v>
      </c>
      <c r="BL255" s="20" t="s">
        <v>161</v>
      </c>
      <c r="BM255" s="192" t="s">
        <v>2424</v>
      </c>
    </row>
    <row r="256" spans="1:65" s="2" customFormat="1" ht="11.25">
      <c r="A256" s="37"/>
      <c r="B256" s="38"/>
      <c r="C256" s="39"/>
      <c r="D256" s="194" t="s">
        <v>163</v>
      </c>
      <c r="E256" s="39"/>
      <c r="F256" s="195" t="s">
        <v>2140</v>
      </c>
      <c r="G256" s="39"/>
      <c r="H256" s="39"/>
      <c r="I256" s="196"/>
      <c r="J256" s="39"/>
      <c r="K256" s="39"/>
      <c r="L256" s="42"/>
      <c r="M256" s="197"/>
      <c r="N256" s="198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163</v>
      </c>
      <c r="AU256" s="20" t="s">
        <v>182</v>
      </c>
    </row>
    <row r="257" spans="1:65" s="2" customFormat="1" ht="11.25">
      <c r="A257" s="37"/>
      <c r="B257" s="38"/>
      <c r="C257" s="39"/>
      <c r="D257" s="199" t="s">
        <v>165</v>
      </c>
      <c r="E257" s="39"/>
      <c r="F257" s="200" t="s">
        <v>2141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165</v>
      </c>
      <c r="AU257" s="20" t="s">
        <v>182</v>
      </c>
    </row>
    <row r="258" spans="1:65" s="13" customFormat="1" ht="11.25">
      <c r="B258" s="201"/>
      <c r="C258" s="202"/>
      <c r="D258" s="194" t="s">
        <v>167</v>
      </c>
      <c r="E258" s="203" t="s">
        <v>19</v>
      </c>
      <c r="F258" s="204" t="s">
        <v>2344</v>
      </c>
      <c r="G258" s="202"/>
      <c r="H258" s="203" t="s">
        <v>19</v>
      </c>
      <c r="I258" s="205"/>
      <c r="J258" s="202"/>
      <c r="K258" s="202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167</v>
      </c>
      <c r="AU258" s="210" t="s">
        <v>182</v>
      </c>
      <c r="AV258" s="13" t="s">
        <v>84</v>
      </c>
      <c r="AW258" s="13" t="s">
        <v>36</v>
      </c>
      <c r="AX258" s="13" t="s">
        <v>76</v>
      </c>
      <c r="AY258" s="210" t="s">
        <v>154</v>
      </c>
    </row>
    <row r="259" spans="1:65" s="13" customFormat="1" ht="11.25">
      <c r="B259" s="201"/>
      <c r="C259" s="202"/>
      <c r="D259" s="194" t="s">
        <v>167</v>
      </c>
      <c r="E259" s="203" t="s">
        <v>19</v>
      </c>
      <c r="F259" s="204" t="s">
        <v>2425</v>
      </c>
      <c r="G259" s="202"/>
      <c r="H259" s="203" t="s">
        <v>19</v>
      </c>
      <c r="I259" s="205"/>
      <c r="J259" s="202"/>
      <c r="K259" s="202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167</v>
      </c>
      <c r="AU259" s="210" t="s">
        <v>182</v>
      </c>
      <c r="AV259" s="13" t="s">
        <v>84</v>
      </c>
      <c r="AW259" s="13" t="s">
        <v>36</v>
      </c>
      <c r="AX259" s="13" t="s">
        <v>76</v>
      </c>
      <c r="AY259" s="210" t="s">
        <v>154</v>
      </c>
    </row>
    <row r="260" spans="1:65" s="14" customFormat="1" ht="11.25">
      <c r="B260" s="211"/>
      <c r="C260" s="212"/>
      <c r="D260" s="194" t="s">
        <v>167</v>
      </c>
      <c r="E260" s="213" t="s">
        <v>19</v>
      </c>
      <c r="F260" s="214" t="s">
        <v>2426</v>
      </c>
      <c r="G260" s="212"/>
      <c r="H260" s="215">
        <v>106.812</v>
      </c>
      <c r="I260" s="216"/>
      <c r="J260" s="212"/>
      <c r="K260" s="212"/>
      <c r="L260" s="217"/>
      <c r="M260" s="218"/>
      <c r="N260" s="219"/>
      <c r="O260" s="219"/>
      <c r="P260" s="219"/>
      <c r="Q260" s="219"/>
      <c r="R260" s="219"/>
      <c r="S260" s="219"/>
      <c r="T260" s="220"/>
      <c r="AT260" s="221" t="s">
        <v>167</v>
      </c>
      <c r="AU260" s="221" t="s">
        <v>182</v>
      </c>
      <c r="AV260" s="14" t="s">
        <v>86</v>
      </c>
      <c r="AW260" s="14" t="s">
        <v>36</v>
      </c>
      <c r="AX260" s="14" t="s">
        <v>84</v>
      </c>
      <c r="AY260" s="221" t="s">
        <v>154</v>
      </c>
    </row>
    <row r="261" spans="1:65" s="2" customFormat="1" ht="21.75" customHeight="1">
      <c r="A261" s="37"/>
      <c r="B261" s="38"/>
      <c r="C261" s="181" t="s">
        <v>575</v>
      </c>
      <c r="D261" s="181" t="s">
        <v>156</v>
      </c>
      <c r="E261" s="182" t="s">
        <v>1958</v>
      </c>
      <c r="F261" s="183" t="s">
        <v>1959</v>
      </c>
      <c r="G261" s="184" t="s">
        <v>218</v>
      </c>
      <c r="H261" s="185">
        <v>106.812</v>
      </c>
      <c r="I261" s="186"/>
      <c r="J261" s="187">
        <f>ROUND(I261*H261,2)</f>
        <v>0</v>
      </c>
      <c r="K261" s="183" t="s">
        <v>160</v>
      </c>
      <c r="L261" s="42"/>
      <c r="M261" s="188" t="s">
        <v>19</v>
      </c>
      <c r="N261" s="189" t="s">
        <v>47</v>
      </c>
      <c r="O261" s="67"/>
      <c r="P261" s="190">
        <f>O261*H261</f>
        <v>0</v>
      </c>
      <c r="Q261" s="190">
        <v>0</v>
      </c>
      <c r="R261" s="190">
        <f>Q261*H261</f>
        <v>0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161</v>
      </c>
      <c r="AT261" s="192" t="s">
        <v>156</v>
      </c>
      <c r="AU261" s="192" t="s">
        <v>182</v>
      </c>
      <c r="AY261" s="20" t="s">
        <v>154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20" t="s">
        <v>84</v>
      </c>
      <c r="BK261" s="193">
        <f>ROUND(I261*H261,2)</f>
        <v>0</v>
      </c>
      <c r="BL261" s="20" t="s">
        <v>161</v>
      </c>
      <c r="BM261" s="192" t="s">
        <v>2427</v>
      </c>
    </row>
    <row r="262" spans="1:65" s="2" customFormat="1" ht="11.25">
      <c r="A262" s="37"/>
      <c r="B262" s="38"/>
      <c r="C262" s="39"/>
      <c r="D262" s="194" t="s">
        <v>163</v>
      </c>
      <c r="E262" s="39"/>
      <c r="F262" s="195" t="s">
        <v>1961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163</v>
      </c>
      <c r="AU262" s="20" t="s">
        <v>182</v>
      </c>
    </row>
    <row r="263" spans="1:65" s="2" customFormat="1" ht="11.25">
      <c r="A263" s="37"/>
      <c r="B263" s="38"/>
      <c r="C263" s="39"/>
      <c r="D263" s="199" t="s">
        <v>165</v>
      </c>
      <c r="E263" s="39"/>
      <c r="F263" s="200" t="s">
        <v>1962</v>
      </c>
      <c r="G263" s="39"/>
      <c r="H263" s="39"/>
      <c r="I263" s="196"/>
      <c r="J263" s="39"/>
      <c r="K263" s="39"/>
      <c r="L263" s="42"/>
      <c r="M263" s="197"/>
      <c r="N263" s="198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165</v>
      </c>
      <c r="AU263" s="20" t="s">
        <v>182</v>
      </c>
    </row>
    <row r="264" spans="1:65" s="13" customFormat="1" ht="11.25">
      <c r="B264" s="201"/>
      <c r="C264" s="202"/>
      <c r="D264" s="194" t="s">
        <v>167</v>
      </c>
      <c r="E264" s="203" t="s">
        <v>19</v>
      </c>
      <c r="F264" s="204" t="s">
        <v>2344</v>
      </c>
      <c r="G264" s="202"/>
      <c r="H264" s="203" t="s">
        <v>19</v>
      </c>
      <c r="I264" s="205"/>
      <c r="J264" s="202"/>
      <c r="K264" s="202"/>
      <c r="L264" s="206"/>
      <c r="M264" s="207"/>
      <c r="N264" s="208"/>
      <c r="O264" s="208"/>
      <c r="P264" s="208"/>
      <c r="Q264" s="208"/>
      <c r="R264" s="208"/>
      <c r="S264" s="208"/>
      <c r="T264" s="209"/>
      <c r="AT264" s="210" t="s">
        <v>167</v>
      </c>
      <c r="AU264" s="210" t="s">
        <v>182</v>
      </c>
      <c r="AV264" s="13" t="s">
        <v>84</v>
      </c>
      <c r="AW264" s="13" t="s">
        <v>36</v>
      </c>
      <c r="AX264" s="13" t="s">
        <v>76</v>
      </c>
      <c r="AY264" s="210" t="s">
        <v>154</v>
      </c>
    </row>
    <row r="265" spans="1:65" s="13" customFormat="1" ht="11.25">
      <c r="B265" s="201"/>
      <c r="C265" s="202"/>
      <c r="D265" s="194" t="s">
        <v>167</v>
      </c>
      <c r="E265" s="203" t="s">
        <v>19</v>
      </c>
      <c r="F265" s="204" t="s">
        <v>2425</v>
      </c>
      <c r="G265" s="202"/>
      <c r="H265" s="203" t="s">
        <v>19</v>
      </c>
      <c r="I265" s="205"/>
      <c r="J265" s="202"/>
      <c r="K265" s="202"/>
      <c r="L265" s="206"/>
      <c r="M265" s="207"/>
      <c r="N265" s="208"/>
      <c r="O265" s="208"/>
      <c r="P265" s="208"/>
      <c r="Q265" s="208"/>
      <c r="R265" s="208"/>
      <c r="S265" s="208"/>
      <c r="T265" s="209"/>
      <c r="AT265" s="210" t="s">
        <v>167</v>
      </c>
      <c r="AU265" s="210" t="s">
        <v>182</v>
      </c>
      <c r="AV265" s="13" t="s">
        <v>84</v>
      </c>
      <c r="AW265" s="13" t="s">
        <v>36</v>
      </c>
      <c r="AX265" s="13" t="s">
        <v>76</v>
      </c>
      <c r="AY265" s="210" t="s">
        <v>154</v>
      </c>
    </row>
    <row r="266" spans="1:65" s="14" customFormat="1" ht="11.25">
      <c r="B266" s="211"/>
      <c r="C266" s="212"/>
      <c r="D266" s="194" t="s">
        <v>167</v>
      </c>
      <c r="E266" s="213" t="s">
        <v>19</v>
      </c>
      <c r="F266" s="214" t="s">
        <v>2426</v>
      </c>
      <c r="G266" s="212"/>
      <c r="H266" s="215">
        <v>106.812</v>
      </c>
      <c r="I266" s="216"/>
      <c r="J266" s="212"/>
      <c r="K266" s="212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167</v>
      </c>
      <c r="AU266" s="221" t="s">
        <v>182</v>
      </c>
      <c r="AV266" s="14" t="s">
        <v>86</v>
      </c>
      <c r="AW266" s="14" t="s">
        <v>36</v>
      </c>
      <c r="AX266" s="14" t="s">
        <v>84</v>
      </c>
      <c r="AY266" s="221" t="s">
        <v>154</v>
      </c>
    </row>
    <row r="267" spans="1:65" s="2" customFormat="1" ht="24.2" customHeight="1">
      <c r="A267" s="37"/>
      <c r="B267" s="38"/>
      <c r="C267" s="181" t="s">
        <v>581</v>
      </c>
      <c r="D267" s="181" t="s">
        <v>156</v>
      </c>
      <c r="E267" s="182" t="s">
        <v>2348</v>
      </c>
      <c r="F267" s="183" t="s">
        <v>2349</v>
      </c>
      <c r="G267" s="184" t="s">
        <v>218</v>
      </c>
      <c r="H267" s="185">
        <v>427.24799999999999</v>
      </c>
      <c r="I267" s="186"/>
      <c r="J267" s="187">
        <f>ROUND(I267*H267,2)</f>
        <v>0</v>
      </c>
      <c r="K267" s="183" t="s">
        <v>160</v>
      </c>
      <c r="L267" s="42"/>
      <c r="M267" s="188" t="s">
        <v>19</v>
      </c>
      <c r="N267" s="189" t="s">
        <v>47</v>
      </c>
      <c r="O267" s="67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161</v>
      </c>
      <c r="AT267" s="192" t="s">
        <v>156</v>
      </c>
      <c r="AU267" s="192" t="s">
        <v>182</v>
      </c>
      <c r="AY267" s="20" t="s">
        <v>154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20" t="s">
        <v>84</v>
      </c>
      <c r="BK267" s="193">
        <f>ROUND(I267*H267,2)</f>
        <v>0</v>
      </c>
      <c r="BL267" s="20" t="s">
        <v>161</v>
      </c>
      <c r="BM267" s="192" t="s">
        <v>2428</v>
      </c>
    </row>
    <row r="268" spans="1:65" s="2" customFormat="1" ht="19.5">
      <c r="A268" s="37"/>
      <c r="B268" s="38"/>
      <c r="C268" s="39"/>
      <c r="D268" s="194" t="s">
        <v>163</v>
      </c>
      <c r="E268" s="39"/>
      <c r="F268" s="195" t="s">
        <v>2351</v>
      </c>
      <c r="G268" s="39"/>
      <c r="H268" s="39"/>
      <c r="I268" s="196"/>
      <c r="J268" s="39"/>
      <c r="K268" s="39"/>
      <c r="L268" s="42"/>
      <c r="M268" s="197"/>
      <c r="N268" s="198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163</v>
      </c>
      <c r="AU268" s="20" t="s">
        <v>182</v>
      </c>
    </row>
    <row r="269" spans="1:65" s="2" customFormat="1" ht="11.25">
      <c r="A269" s="37"/>
      <c r="B269" s="38"/>
      <c r="C269" s="39"/>
      <c r="D269" s="199" t="s">
        <v>165</v>
      </c>
      <c r="E269" s="39"/>
      <c r="F269" s="200" t="s">
        <v>2352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165</v>
      </c>
      <c r="AU269" s="20" t="s">
        <v>182</v>
      </c>
    </row>
    <row r="270" spans="1:65" s="13" customFormat="1" ht="11.25">
      <c r="B270" s="201"/>
      <c r="C270" s="202"/>
      <c r="D270" s="194" t="s">
        <v>167</v>
      </c>
      <c r="E270" s="203" t="s">
        <v>19</v>
      </c>
      <c r="F270" s="204" t="s">
        <v>2353</v>
      </c>
      <c r="G270" s="202"/>
      <c r="H270" s="203" t="s">
        <v>19</v>
      </c>
      <c r="I270" s="205"/>
      <c r="J270" s="202"/>
      <c r="K270" s="202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167</v>
      </c>
      <c r="AU270" s="210" t="s">
        <v>182</v>
      </c>
      <c r="AV270" s="13" t="s">
        <v>84</v>
      </c>
      <c r="AW270" s="13" t="s">
        <v>36</v>
      </c>
      <c r="AX270" s="13" t="s">
        <v>76</v>
      </c>
      <c r="AY270" s="210" t="s">
        <v>154</v>
      </c>
    </row>
    <row r="271" spans="1:65" s="13" customFormat="1" ht="11.25">
      <c r="B271" s="201"/>
      <c r="C271" s="202"/>
      <c r="D271" s="194" t="s">
        <v>167</v>
      </c>
      <c r="E271" s="203" t="s">
        <v>19</v>
      </c>
      <c r="F271" s="204" t="s">
        <v>300</v>
      </c>
      <c r="G271" s="202"/>
      <c r="H271" s="203" t="s">
        <v>19</v>
      </c>
      <c r="I271" s="205"/>
      <c r="J271" s="202"/>
      <c r="K271" s="202"/>
      <c r="L271" s="206"/>
      <c r="M271" s="207"/>
      <c r="N271" s="208"/>
      <c r="O271" s="208"/>
      <c r="P271" s="208"/>
      <c r="Q271" s="208"/>
      <c r="R271" s="208"/>
      <c r="S271" s="208"/>
      <c r="T271" s="209"/>
      <c r="AT271" s="210" t="s">
        <v>167</v>
      </c>
      <c r="AU271" s="210" t="s">
        <v>182</v>
      </c>
      <c r="AV271" s="13" t="s">
        <v>84</v>
      </c>
      <c r="AW271" s="13" t="s">
        <v>36</v>
      </c>
      <c r="AX271" s="13" t="s">
        <v>76</v>
      </c>
      <c r="AY271" s="210" t="s">
        <v>154</v>
      </c>
    </row>
    <row r="272" spans="1:65" s="14" customFormat="1" ht="11.25">
      <c r="B272" s="211"/>
      <c r="C272" s="212"/>
      <c r="D272" s="194" t="s">
        <v>167</v>
      </c>
      <c r="E272" s="213" t="s">
        <v>19</v>
      </c>
      <c r="F272" s="214" t="s">
        <v>2429</v>
      </c>
      <c r="G272" s="212"/>
      <c r="H272" s="215">
        <v>427.24799999999999</v>
      </c>
      <c r="I272" s="216"/>
      <c r="J272" s="212"/>
      <c r="K272" s="212"/>
      <c r="L272" s="217"/>
      <c r="M272" s="218"/>
      <c r="N272" s="219"/>
      <c r="O272" s="219"/>
      <c r="P272" s="219"/>
      <c r="Q272" s="219"/>
      <c r="R272" s="219"/>
      <c r="S272" s="219"/>
      <c r="T272" s="220"/>
      <c r="AT272" s="221" t="s">
        <v>167</v>
      </c>
      <c r="AU272" s="221" t="s">
        <v>182</v>
      </c>
      <c r="AV272" s="14" t="s">
        <v>86</v>
      </c>
      <c r="AW272" s="14" t="s">
        <v>36</v>
      </c>
      <c r="AX272" s="14" t="s">
        <v>84</v>
      </c>
      <c r="AY272" s="221" t="s">
        <v>154</v>
      </c>
    </row>
    <row r="273" spans="1:65" s="2" customFormat="1" ht="24.2" customHeight="1">
      <c r="A273" s="37"/>
      <c r="B273" s="38"/>
      <c r="C273" s="181" t="s">
        <v>588</v>
      </c>
      <c r="D273" s="181" t="s">
        <v>156</v>
      </c>
      <c r="E273" s="182" t="s">
        <v>2430</v>
      </c>
      <c r="F273" s="183" t="s">
        <v>2431</v>
      </c>
      <c r="G273" s="184" t="s">
        <v>218</v>
      </c>
      <c r="H273" s="185">
        <v>106.812</v>
      </c>
      <c r="I273" s="186"/>
      <c r="J273" s="187">
        <f>ROUND(I273*H273,2)</f>
        <v>0</v>
      </c>
      <c r="K273" s="183" t="s">
        <v>241</v>
      </c>
      <c r="L273" s="42"/>
      <c r="M273" s="188" t="s">
        <v>19</v>
      </c>
      <c r="N273" s="189" t="s">
        <v>47</v>
      </c>
      <c r="O273" s="67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161</v>
      </c>
      <c r="AT273" s="192" t="s">
        <v>156</v>
      </c>
      <c r="AU273" s="192" t="s">
        <v>182</v>
      </c>
      <c r="AY273" s="20" t="s">
        <v>154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84</v>
      </c>
      <c r="BK273" s="193">
        <f>ROUND(I273*H273,2)</f>
        <v>0</v>
      </c>
      <c r="BL273" s="20" t="s">
        <v>161</v>
      </c>
      <c r="BM273" s="192" t="s">
        <v>2432</v>
      </c>
    </row>
    <row r="274" spans="1:65" s="2" customFormat="1" ht="11.25">
      <c r="A274" s="37"/>
      <c r="B274" s="38"/>
      <c r="C274" s="39"/>
      <c r="D274" s="194" t="s">
        <v>163</v>
      </c>
      <c r="E274" s="39"/>
      <c r="F274" s="195" t="s">
        <v>2431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163</v>
      </c>
      <c r="AU274" s="20" t="s">
        <v>182</v>
      </c>
    </row>
    <row r="275" spans="1:65" s="13" customFormat="1" ht="11.25">
      <c r="B275" s="201"/>
      <c r="C275" s="202"/>
      <c r="D275" s="194" t="s">
        <v>167</v>
      </c>
      <c r="E275" s="203" t="s">
        <v>19</v>
      </c>
      <c r="F275" s="204" t="s">
        <v>2413</v>
      </c>
      <c r="G275" s="202"/>
      <c r="H275" s="203" t="s">
        <v>19</v>
      </c>
      <c r="I275" s="205"/>
      <c r="J275" s="202"/>
      <c r="K275" s="202"/>
      <c r="L275" s="206"/>
      <c r="M275" s="207"/>
      <c r="N275" s="208"/>
      <c r="O275" s="208"/>
      <c r="P275" s="208"/>
      <c r="Q275" s="208"/>
      <c r="R275" s="208"/>
      <c r="S275" s="208"/>
      <c r="T275" s="209"/>
      <c r="AT275" s="210" t="s">
        <v>167</v>
      </c>
      <c r="AU275" s="210" t="s">
        <v>182</v>
      </c>
      <c r="AV275" s="13" t="s">
        <v>84</v>
      </c>
      <c r="AW275" s="13" t="s">
        <v>36</v>
      </c>
      <c r="AX275" s="13" t="s">
        <v>76</v>
      </c>
      <c r="AY275" s="210" t="s">
        <v>154</v>
      </c>
    </row>
    <row r="276" spans="1:65" s="13" customFormat="1" ht="22.5">
      <c r="B276" s="201"/>
      <c r="C276" s="202"/>
      <c r="D276" s="194" t="s">
        <v>167</v>
      </c>
      <c r="E276" s="203" t="s">
        <v>19</v>
      </c>
      <c r="F276" s="204" t="s">
        <v>2375</v>
      </c>
      <c r="G276" s="202"/>
      <c r="H276" s="203" t="s">
        <v>19</v>
      </c>
      <c r="I276" s="205"/>
      <c r="J276" s="202"/>
      <c r="K276" s="202"/>
      <c r="L276" s="206"/>
      <c r="M276" s="207"/>
      <c r="N276" s="208"/>
      <c r="O276" s="208"/>
      <c r="P276" s="208"/>
      <c r="Q276" s="208"/>
      <c r="R276" s="208"/>
      <c r="S276" s="208"/>
      <c r="T276" s="209"/>
      <c r="AT276" s="210" t="s">
        <v>167</v>
      </c>
      <c r="AU276" s="210" t="s">
        <v>182</v>
      </c>
      <c r="AV276" s="13" t="s">
        <v>84</v>
      </c>
      <c r="AW276" s="13" t="s">
        <v>36</v>
      </c>
      <c r="AX276" s="13" t="s">
        <v>76</v>
      </c>
      <c r="AY276" s="210" t="s">
        <v>154</v>
      </c>
    </row>
    <row r="277" spans="1:65" s="14" customFormat="1" ht="11.25">
      <c r="B277" s="211"/>
      <c r="C277" s="212"/>
      <c r="D277" s="194" t="s">
        <v>167</v>
      </c>
      <c r="E277" s="213" t="s">
        <v>19</v>
      </c>
      <c r="F277" s="214" t="s">
        <v>2433</v>
      </c>
      <c r="G277" s="212"/>
      <c r="H277" s="215">
        <v>106.812</v>
      </c>
      <c r="I277" s="216"/>
      <c r="J277" s="212"/>
      <c r="K277" s="212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167</v>
      </c>
      <c r="AU277" s="221" t="s">
        <v>182</v>
      </c>
      <c r="AV277" s="14" t="s">
        <v>86</v>
      </c>
      <c r="AW277" s="14" t="s">
        <v>36</v>
      </c>
      <c r="AX277" s="14" t="s">
        <v>84</v>
      </c>
      <c r="AY277" s="221" t="s">
        <v>154</v>
      </c>
    </row>
    <row r="278" spans="1:65" s="12" customFormat="1" ht="22.9" customHeight="1">
      <c r="B278" s="165"/>
      <c r="C278" s="166"/>
      <c r="D278" s="167" t="s">
        <v>75</v>
      </c>
      <c r="E278" s="179" t="s">
        <v>629</v>
      </c>
      <c r="F278" s="179" t="s">
        <v>630</v>
      </c>
      <c r="G278" s="166"/>
      <c r="H278" s="166"/>
      <c r="I278" s="169"/>
      <c r="J278" s="180">
        <f>BK278</f>
        <v>0</v>
      </c>
      <c r="K278" s="166"/>
      <c r="L278" s="171"/>
      <c r="M278" s="172"/>
      <c r="N278" s="173"/>
      <c r="O278" s="173"/>
      <c r="P278" s="174">
        <f>SUM(P279:P283)</f>
        <v>0</v>
      </c>
      <c r="Q278" s="173"/>
      <c r="R278" s="174">
        <f>SUM(R279:R283)</f>
        <v>0</v>
      </c>
      <c r="S278" s="173"/>
      <c r="T278" s="175">
        <f>SUM(T279:T283)</f>
        <v>0</v>
      </c>
      <c r="AR278" s="176" t="s">
        <v>84</v>
      </c>
      <c r="AT278" s="177" t="s">
        <v>75</v>
      </c>
      <c r="AU278" s="177" t="s">
        <v>84</v>
      </c>
      <c r="AY278" s="176" t="s">
        <v>154</v>
      </c>
      <c r="BK278" s="178">
        <f>SUM(BK279:BK283)</f>
        <v>0</v>
      </c>
    </row>
    <row r="279" spans="1:65" s="2" customFormat="1" ht="24.2" customHeight="1">
      <c r="A279" s="37"/>
      <c r="B279" s="38"/>
      <c r="C279" s="181" t="s">
        <v>595</v>
      </c>
      <c r="D279" s="181" t="s">
        <v>156</v>
      </c>
      <c r="E279" s="182" t="s">
        <v>2142</v>
      </c>
      <c r="F279" s="183" t="s">
        <v>2143</v>
      </c>
      <c r="G279" s="184" t="s">
        <v>263</v>
      </c>
      <c r="H279" s="185">
        <v>1</v>
      </c>
      <c r="I279" s="186"/>
      <c r="J279" s="187">
        <f>ROUND(I279*H279,2)</f>
        <v>0</v>
      </c>
      <c r="K279" s="183" t="s">
        <v>160</v>
      </c>
      <c r="L279" s="42"/>
      <c r="M279" s="188" t="s">
        <v>19</v>
      </c>
      <c r="N279" s="189" t="s">
        <v>47</v>
      </c>
      <c r="O279" s="67"/>
      <c r="P279" s="190">
        <f>O279*H279</f>
        <v>0</v>
      </c>
      <c r="Q279" s="190">
        <v>0</v>
      </c>
      <c r="R279" s="190">
        <f>Q279*H279</f>
        <v>0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161</v>
      </c>
      <c r="AT279" s="192" t="s">
        <v>156</v>
      </c>
      <c r="AU279" s="192" t="s">
        <v>86</v>
      </c>
      <c r="AY279" s="20" t="s">
        <v>154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84</v>
      </c>
      <c r="BK279" s="193">
        <f>ROUND(I279*H279,2)</f>
        <v>0</v>
      </c>
      <c r="BL279" s="20" t="s">
        <v>161</v>
      </c>
      <c r="BM279" s="192" t="s">
        <v>2434</v>
      </c>
    </row>
    <row r="280" spans="1:65" s="2" customFormat="1" ht="19.5">
      <c r="A280" s="37"/>
      <c r="B280" s="38"/>
      <c r="C280" s="39"/>
      <c r="D280" s="194" t="s">
        <v>163</v>
      </c>
      <c r="E280" s="39"/>
      <c r="F280" s="195" t="s">
        <v>2145</v>
      </c>
      <c r="G280" s="39"/>
      <c r="H280" s="39"/>
      <c r="I280" s="196"/>
      <c r="J280" s="39"/>
      <c r="K280" s="39"/>
      <c r="L280" s="42"/>
      <c r="M280" s="197"/>
      <c r="N280" s="198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163</v>
      </c>
      <c r="AU280" s="20" t="s">
        <v>86</v>
      </c>
    </row>
    <row r="281" spans="1:65" s="2" customFormat="1" ht="11.25">
      <c r="A281" s="37"/>
      <c r="B281" s="38"/>
      <c r="C281" s="39"/>
      <c r="D281" s="199" t="s">
        <v>165</v>
      </c>
      <c r="E281" s="39"/>
      <c r="F281" s="200" t="s">
        <v>2146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165</v>
      </c>
      <c r="AU281" s="20" t="s">
        <v>86</v>
      </c>
    </row>
    <row r="282" spans="1:65" s="13" customFormat="1" ht="22.5">
      <c r="B282" s="201"/>
      <c r="C282" s="202"/>
      <c r="D282" s="194" t="s">
        <v>167</v>
      </c>
      <c r="E282" s="203" t="s">
        <v>19</v>
      </c>
      <c r="F282" s="204" t="s">
        <v>2147</v>
      </c>
      <c r="G282" s="202"/>
      <c r="H282" s="203" t="s">
        <v>19</v>
      </c>
      <c r="I282" s="205"/>
      <c r="J282" s="202"/>
      <c r="K282" s="202"/>
      <c r="L282" s="206"/>
      <c r="M282" s="207"/>
      <c r="N282" s="208"/>
      <c r="O282" s="208"/>
      <c r="P282" s="208"/>
      <c r="Q282" s="208"/>
      <c r="R282" s="208"/>
      <c r="S282" s="208"/>
      <c r="T282" s="209"/>
      <c r="AT282" s="210" t="s">
        <v>167</v>
      </c>
      <c r="AU282" s="210" t="s">
        <v>86</v>
      </c>
      <c r="AV282" s="13" t="s">
        <v>84</v>
      </c>
      <c r="AW282" s="13" t="s">
        <v>36</v>
      </c>
      <c r="AX282" s="13" t="s">
        <v>76</v>
      </c>
      <c r="AY282" s="210" t="s">
        <v>154</v>
      </c>
    </row>
    <row r="283" spans="1:65" s="14" customFormat="1" ht="11.25">
      <c r="B283" s="211"/>
      <c r="C283" s="212"/>
      <c r="D283" s="194" t="s">
        <v>167</v>
      </c>
      <c r="E283" s="213" t="s">
        <v>19</v>
      </c>
      <c r="F283" s="214" t="s">
        <v>225</v>
      </c>
      <c r="G283" s="212"/>
      <c r="H283" s="215">
        <v>1</v>
      </c>
      <c r="I283" s="216"/>
      <c r="J283" s="212"/>
      <c r="K283" s="212"/>
      <c r="L283" s="217"/>
      <c r="M283" s="218"/>
      <c r="N283" s="219"/>
      <c r="O283" s="219"/>
      <c r="P283" s="219"/>
      <c r="Q283" s="219"/>
      <c r="R283" s="219"/>
      <c r="S283" s="219"/>
      <c r="T283" s="220"/>
      <c r="AT283" s="221" t="s">
        <v>167</v>
      </c>
      <c r="AU283" s="221" t="s">
        <v>86</v>
      </c>
      <c r="AV283" s="14" t="s">
        <v>86</v>
      </c>
      <c r="AW283" s="14" t="s">
        <v>36</v>
      </c>
      <c r="AX283" s="14" t="s">
        <v>84</v>
      </c>
      <c r="AY283" s="221" t="s">
        <v>154</v>
      </c>
    </row>
    <row r="284" spans="1:65" s="12" customFormat="1" ht="22.9" customHeight="1">
      <c r="B284" s="165"/>
      <c r="C284" s="166"/>
      <c r="D284" s="167" t="s">
        <v>75</v>
      </c>
      <c r="E284" s="179" t="s">
        <v>2234</v>
      </c>
      <c r="F284" s="179" t="s">
        <v>2235</v>
      </c>
      <c r="G284" s="166"/>
      <c r="H284" s="166"/>
      <c r="I284" s="169"/>
      <c r="J284" s="180">
        <f>BK284</f>
        <v>0</v>
      </c>
      <c r="K284" s="166"/>
      <c r="L284" s="171"/>
      <c r="M284" s="172"/>
      <c r="N284" s="173"/>
      <c r="O284" s="173"/>
      <c r="P284" s="174">
        <f>SUM(P285:P303)</f>
        <v>0</v>
      </c>
      <c r="Q284" s="173"/>
      <c r="R284" s="174">
        <f>SUM(R285:R303)</f>
        <v>0</v>
      </c>
      <c r="S284" s="173"/>
      <c r="T284" s="175">
        <f>SUM(T285:T303)</f>
        <v>0</v>
      </c>
      <c r="AR284" s="176" t="s">
        <v>84</v>
      </c>
      <c r="AT284" s="177" t="s">
        <v>75</v>
      </c>
      <c r="AU284" s="177" t="s">
        <v>84</v>
      </c>
      <c r="AY284" s="176" t="s">
        <v>154</v>
      </c>
      <c r="BK284" s="178">
        <f>SUM(BK285:BK303)</f>
        <v>0</v>
      </c>
    </row>
    <row r="285" spans="1:65" s="2" customFormat="1" ht="24.2" customHeight="1">
      <c r="A285" s="37"/>
      <c r="B285" s="38"/>
      <c r="C285" s="248" t="s">
        <v>600</v>
      </c>
      <c r="D285" s="248" t="s">
        <v>491</v>
      </c>
      <c r="E285" s="249" t="s">
        <v>2237</v>
      </c>
      <c r="F285" s="250" t="s">
        <v>2238</v>
      </c>
      <c r="G285" s="251" t="s">
        <v>218</v>
      </c>
      <c r="H285" s="252">
        <v>9.3000000000000007</v>
      </c>
      <c r="I285" s="253"/>
      <c r="J285" s="254">
        <f>ROUND(I285*H285,2)</f>
        <v>0</v>
      </c>
      <c r="K285" s="250" t="s">
        <v>534</v>
      </c>
      <c r="L285" s="255"/>
      <c r="M285" s="256" t="s">
        <v>19</v>
      </c>
      <c r="N285" s="257" t="s">
        <v>47</v>
      </c>
      <c r="O285" s="67"/>
      <c r="P285" s="190">
        <f>O285*H285</f>
        <v>0</v>
      </c>
      <c r="Q285" s="190">
        <v>0</v>
      </c>
      <c r="R285" s="190">
        <f>Q285*H285</f>
        <v>0</v>
      </c>
      <c r="S285" s="190">
        <v>0</v>
      </c>
      <c r="T285" s="19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237</v>
      </c>
      <c r="AT285" s="192" t="s">
        <v>491</v>
      </c>
      <c r="AU285" s="192" t="s">
        <v>86</v>
      </c>
      <c r="AY285" s="20" t="s">
        <v>154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84</v>
      </c>
      <c r="BK285" s="193">
        <f>ROUND(I285*H285,2)</f>
        <v>0</v>
      </c>
      <c r="BL285" s="20" t="s">
        <v>161</v>
      </c>
      <c r="BM285" s="192" t="s">
        <v>2435</v>
      </c>
    </row>
    <row r="286" spans="1:65" s="2" customFormat="1" ht="19.5">
      <c r="A286" s="37"/>
      <c r="B286" s="38"/>
      <c r="C286" s="39"/>
      <c r="D286" s="194" t="s">
        <v>163</v>
      </c>
      <c r="E286" s="39"/>
      <c r="F286" s="195" t="s">
        <v>2238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163</v>
      </c>
      <c r="AU286" s="20" t="s">
        <v>86</v>
      </c>
    </row>
    <row r="287" spans="1:65" s="2" customFormat="1" ht="19.5">
      <c r="A287" s="37"/>
      <c r="B287" s="38"/>
      <c r="C287" s="39"/>
      <c r="D287" s="194" t="s">
        <v>177</v>
      </c>
      <c r="E287" s="39"/>
      <c r="F287" s="222" t="s">
        <v>2240</v>
      </c>
      <c r="G287" s="39"/>
      <c r="H287" s="39"/>
      <c r="I287" s="196"/>
      <c r="J287" s="39"/>
      <c r="K287" s="39"/>
      <c r="L287" s="42"/>
      <c r="M287" s="197"/>
      <c r="N287" s="198"/>
      <c r="O287" s="67"/>
      <c r="P287" s="67"/>
      <c r="Q287" s="67"/>
      <c r="R287" s="67"/>
      <c r="S287" s="67"/>
      <c r="T287" s="68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20" t="s">
        <v>177</v>
      </c>
      <c r="AU287" s="20" t="s">
        <v>86</v>
      </c>
    </row>
    <row r="288" spans="1:65" s="14" customFormat="1" ht="11.25">
      <c r="B288" s="211"/>
      <c r="C288" s="212"/>
      <c r="D288" s="194" t="s">
        <v>167</v>
      </c>
      <c r="E288" s="213" t="s">
        <v>19</v>
      </c>
      <c r="F288" s="214" t="s">
        <v>1876</v>
      </c>
      <c r="G288" s="212"/>
      <c r="H288" s="215">
        <v>9.3000000000000007</v>
      </c>
      <c r="I288" s="216"/>
      <c r="J288" s="212"/>
      <c r="K288" s="212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167</v>
      </c>
      <c r="AU288" s="221" t="s">
        <v>86</v>
      </c>
      <c r="AV288" s="14" t="s">
        <v>86</v>
      </c>
      <c r="AW288" s="14" t="s">
        <v>36</v>
      </c>
      <c r="AX288" s="14" t="s">
        <v>84</v>
      </c>
      <c r="AY288" s="221" t="s">
        <v>154</v>
      </c>
    </row>
    <row r="289" spans="1:65" s="2" customFormat="1" ht="24.2" customHeight="1">
      <c r="A289" s="37"/>
      <c r="B289" s="38"/>
      <c r="C289" s="248" t="s">
        <v>609</v>
      </c>
      <c r="D289" s="248" t="s">
        <v>491</v>
      </c>
      <c r="E289" s="249" t="s">
        <v>2242</v>
      </c>
      <c r="F289" s="250" t="s">
        <v>2243</v>
      </c>
      <c r="G289" s="251" t="s">
        <v>218</v>
      </c>
      <c r="H289" s="252">
        <v>2.9950000000000001</v>
      </c>
      <c r="I289" s="253"/>
      <c r="J289" s="254">
        <f>ROUND(I289*H289,2)</f>
        <v>0</v>
      </c>
      <c r="K289" s="250" t="s">
        <v>534</v>
      </c>
      <c r="L289" s="255"/>
      <c r="M289" s="256" t="s">
        <v>19</v>
      </c>
      <c r="N289" s="257" t="s">
        <v>47</v>
      </c>
      <c r="O289" s="67"/>
      <c r="P289" s="190">
        <f>O289*H289</f>
        <v>0</v>
      </c>
      <c r="Q289" s="190">
        <v>0</v>
      </c>
      <c r="R289" s="190">
        <f>Q289*H289</f>
        <v>0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237</v>
      </c>
      <c r="AT289" s="192" t="s">
        <v>491</v>
      </c>
      <c r="AU289" s="192" t="s">
        <v>86</v>
      </c>
      <c r="AY289" s="20" t="s">
        <v>154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84</v>
      </c>
      <c r="BK289" s="193">
        <f>ROUND(I289*H289,2)</f>
        <v>0</v>
      </c>
      <c r="BL289" s="20" t="s">
        <v>161</v>
      </c>
      <c r="BM289" s="192" t="s">
        <v>2436</v>
      </c>
    </row>
    <row r="290" spans="1:65" s="2" customFormat="1" ht="19.5">
      <c r="A290" s="37"/>
      <c r="B290" s="38"/>
      <c r="C290" s="39"/>
      <c r="D290" s="194" t="s">
        <v>163</v>
      </c>
      <c r="E290" s="39"/>
      <c r="F290" s="195" t="s">
        <v>2243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163</v>
      </c>
      <c r="AU290" s="20" t="s">
        <v>86</v>
      </c>
    </row>
    <row r="291" spans="1:65" s="2" customFormat="1" ht="19.5">
      <c r="A291" s="37"/>
      <c r="B291" s="38"/>
      <c r="C291" s="39"/>
      <c r="D291" s="194" t="s">
        <v>177</v>
      </c>
      <c r="E291" s="39"/>
      <c r="F291" s="222" t="s">
        <v>2245</v>
      </c>
      <c r="G291" s="39"/>
      <c r="H291" s="39"/>
      <c r="I291" s="196"/>
      <c r="J291" s="39"/>
      <c r="K291" s="39"/>
      <c r="L291" s="42"/>
      <c r="M291" s="197"/>
      <c r="N291" s="198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177</v>
      </c>
      <c r="AU291" s="20" t="s">
        <v>86</v>
      </c>
    </row>
    <row r="292" spans="1:65" s="14" customFormat="1" ht="11.25">
      <c r="B292" s="211"/>
      <c r="C292" s="212"/>
      <c r="D292" s="194" t="s">
        <v>167</v>
      </c>
      <c r="E292" s="213" t="s">
        <v>19</v>
      </c>
      <c r="F292" s="214" t="s">
        <v>2246</v>
      </c>
      <c r="G292" s="212"/>
      <c r="H292" s="215">
        <v>2.9950000000000001</v>
      </c>
      <c r="I292" s="216"/>
      <c r="J292" s="212"/>
      <c r="K292" s="212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167</v>
      </c>
      <c r="AU292" s="221" t="s">
        <v>86</v>
      </c>
      <c r="AV292" s="14" t="s">
        <v>86</v>
      </c>
      <c r="AW292" s="14" t="s">
        <v>36</v>
      </c>
      <c r="AX292" s="14" t="s">
        <v>84</v>
      </c>
      <c r="AY292" s="221" t="s">
        <v>154</v>
      </c>
    </row>
    <row r="293" spans="1:65" s="2" customFormat="1" ht="16.5" customHeight="1">
      <c r="A293" s="37"/>
      <c r="B293" s="38"/>
      <c r="C293" s="248" t="s">
        <v>617</v>
      </c>
      <c r="D293" s="248" t="s">
        <v>491</v>
      </c>
      <c r="E293" s="249" t="s">
        <v>2278</v>
      </c>
      <c r="F293" s="250" t="s">
        <v>2279</v>
      </c>
      <c r="G293" s="251" t="s">
        <v>843</v>
      </c>
      <c r="H293" s="252">
        <v>5.45</v>
      </c>
      <c r="I293" s="253"/>
      <c r="J293" s="254">
        <f>ROUND(I293*H293,2)</f>
        <v>0</v>
      </c>
      <c r="K293" s="250" t="s">
        <v>534</v>
      </c>
      <c r="L293" s="255"/>
      <c r="M293" s="256" t="s">
        <v>19</v>
      </c>
      <c r="N293" s="257" t="s">
        <v>47</v>
      </c>
      <c r="O293" s="67"/>
      <c r="P293" s="190">
        <f>O293*H293</f>
        <v>0</v>
      </c>
      <c r="Q293" s="190">
        <v>0</v>
      </c>
      <c r="R293" s="190">
        <f>Q293*H293</f>
        <v>0</v>
      </c>
      <c r="S293" s="190">
        <v>0</v>
      </c>
      <c r="T293" s="19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92" t="s">
        <v>237</v>
      </c>
      <c r="AT293" s="192" t="s">
        <v>491</v>
      </c>
      <c r="AU293" s="192" t="s">
        <v>86</v>
      </c>
      <c r="AY293" s="20" t="s">
        <v>154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20" t="s">
        <v>84</v>
      </c>
      <c r="BK293" s="193">
        <f>ROUND(I293*H293,2)</f>
        <v>0</v>
      </c>
      <c r="BL293" s="20" t="s">
        <v>161</v>
      </c>
      <c r="BM293" s="192" t="s">
        <v>2437</v>
      </c>
    </row>
    <row r="294" spans="1:65" s="2" customFormat="1" ht="11.25">
      <c r="A294" s="37"/>
      <c r="B294" s="38"/>
      <c r="C294" s="39"/>
      <c r="D294" s="194" t="s">
        <v>163</v>
      </c>
      <c r="E294" s="39"/>
      <c r="F294" s="195" t="s">
        <v>2279</v>
      </c>
      <c r="G294" s="39"/>
      <c r="H294" s="39"/>
      <c r="I294" s="196"/>
      <c r="J294" s="39"/>
      <c r="K294" s="39"/>
      <c r="L294" s="42"/>
      <c r="M294" s="197"/>
      <c r="N294" s="198"/>
      <c r="O294" s="67"/>
      <c r="P294" s="67"/>
      <c r="Q294" s="67"/>
      <c r="R294" s="67"/>
      <c r="S294" s="67"/>
      <c r="T294" s="68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20" t="s">
        <v>163</v>
      </c>
      <c r="AU294" s="20" t="s">
        <v>86</v>
      </c>
    </row>
    <row r="295" spans="1:65" s="13" customFormat="1" ht="11.25">
      <c r="B295" s="201"/>
      <c r="C295" s="202"/>
      <c r="D295" s="194" t="s">
        <v>167</v>
      </c>
      <c r="E295" s="203" t="s">
        <v>19</v>
      </c>
      <c r="F295" s="204" t="s">
        <v>2438</v>
      </c>
      <c r="G295" s="202"/>
      <c r="H295" s="203" t="s">
        <v>19</v>
      </c>
      <c r="I295" s="205"/>
      <c r="J295" s="202"/>
      <c r="K295" s="202"/>
      <c r="L295" s="206"/>
      <c r="M295" s="207"/>
      <c r="N295" s="208"/>
      <c r="O295" s="208"/>
      <c r="P295" s="208"/>
      <c r="Q295" s="208"/>
      <c r="R295" s="208"/>
      <c r="S295" s="208"/>
      <c r="T295" s="209"/>
      <c r="AT295" s="210" t="s">
        <v>167</v>
      </c>
      <c r="AU295" s="210" t="s">
        <v>86</v>
      </c>
      <c r="AV295" s="13" t="s">
        <v>84</v>
      </c>
      <c r="AW295" s="13" t="s">
        <v>36</v>
      </c>
      <c r="AX295" s="13" t="s">
        <v>76</v>
      </c>
      <c r="AY295" s="210" t="s">
        <v>154</v>
      </c>
    </row>
    <row r="296" spans="1:65" s="14" customFormat="1" ht="11.25">
      <c r="B296" s="211"/>
      <c r="C296" s="212"/>
      <c r="D296" s="194" t="s">
        <v>167</v>
      </c>
      <c r="E296" s="213" t="s">
        <v>19</v>
      </c>
      <c r="F296" s="214" t="s">
        <v>2282</v>
      </c>
      <c r="G296" s="212"/>
      <c r="H296" s="215">
        <v>0.8</v>
      </c>
      <c r="I296" s="216"/>
      <c r="J296" s="212"/>
      <c r="K296" s="212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167</v>
      </c>
      <c r="AU296" s="221" t="s">
        <v>86</v>
      </c>
      <c r="AV296" s="14" t="s">
        <v>86</v>
      </c>
      <c r="AW296" s="14" t="s">
        <v>36</v>
      </c>
      <c r="AX296" s="14" t="s">
        <v>76</v>
      </c>
      <c r="AY296" s="221" t="s">
        <v>154</v>
      </c>
    </row>
    <row r="297" spans="1:65" s="13" customFormat="1" ht="11.25">
      <c r="B297" s="201"/>
      <c r="C297" s="202"/>
      <c r="D297" s="194" t="s">
        <v>167</v>
      </c>
      <c r="E297" s="203" t="s">
        <v>19</v>
      </c>
      <c r="F297" s="204" t="s">
        <v>2439</v>
      </c>
      <c r="G297" s="202"/>
      <c r="H297" s="203" t="s">
        <v>19</v>
      </c>
      <c r="I297" s="205"/>
      <c r="J297" s="202"/>
      <c r="K297" s="202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167</v>
      </c>
      <c r="AU297" s="210" t="s">
        <v>86</v>
      </c>
      <c r="AV297" s="13" t="s">
        <v>84</v>
      </c>
      <c r="AW297" s="13" t="s">
        <v>36</v>
      </c>
      <c r="AX297" s="13" t="s">
        <v>76</v>
      </c>
      <c r="AY297" s="210" t="s">
        <v>154</v>
      </c>
    </row>
    <row r="298" spans="1:65" s="14" customFormat="1" ht="11.25">
      <c r="B298" s="211"/>
      <c r="C298" s="212"/>
      <c r="D298" s="194" t="s">
        <v>167</v>
      </c>
      <c r="E298" s="213" t="s">
        <v>19</v>
      </c>
      <c r="F298" s="214" t="s">
        <v>2440</v>
      </c>
      <c r="G298" s="212"/>
      <c r="H298" s="215">
        <v>4.6500000000000004</v>
      </c>
      <c r="I298" s="216"/>
      <c r="J298" s="212"/>
      <c r="K298" s="212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167</v>
      </c>
      <c r="AU298" s="221" t="s">
        <v>86</v>
      </c>
      <c r="AV298" s="14" t="s">
        <v>86</v>
      </c>
      <c r="AW298" s="14" t="s">
        <v>36</v>
      </c>
      <c r="AX298" s="14" t="s">
        <v>76</v>
      </c>
      <c r="AY298" s="221" t="s">
        <v>154</v>
      </c>
    </row>
    <row r="299" spans="1:65" s="15" customFormat="1" ht="11.25">
      <c r="B299" s="223"/>
      <c r="C299" s="224"/>
      <c r="D299" s="194" t="s">
        <v>167</v>
      </c>
      <c r="E299" s="225" t="s">
        <v>19</v>
      </c>
      <c r="F299" s="226" t="s">
        <v>194</v>
      </c>
      <c r="G299" s="224"/>
      <c r="H299" s="227">
        <v>5.45</v>
      </c>
      <c r="I299" s="228"/>
      <c r="J299" s="224"/>
      <c r="K299" s="224"/>
      <c r="L299" s="229"/>
      <c r="M299" s="230"/>
      <c r="N299" s="231"/>
      <c r="O299" s="231"/>
      <c r="P299" s="231"/>
      <c r="Q299" s="231"/>
      <c r="R299" s="231"/>
      <c r="S299" s="231"/>
      <c r="T299" s="232"/>
      <c r="AT299" s="233" t="s">
        <v>167</v>
      </c>
      <c r="AU299" s="233" t="s">
        <v>86</v>
      </c>
      <c r="AV299" s="15" t="s">
        <v>161</v>
      </c>
      <c r="AW299" s="15" t="s">
        <v>36</v>
      </c>
      <c r="AX299" s="15" t="s">
        <v>84</v>
      </c>
      <c r="AY299" s="233" t="s">
        <v>154</v>
      </c>
    </row>
    <row r="300" spans="1:65" s="2" customFormat="1" ht="16.5" customHeight="1">
      <c r="A300" s="37"/>
      <c r="B300" s="38"/>
      <c r="C300" s="248" t="s">
        <v>622</v>
      </c>
      <c r="D300" s="248" t="s">
        <v>491</v>
      </c>
      <c r="E300" s="249" t="s">
        <v>2283</v>
      </c>
      <c r="F300" s="250" t="s">
        <v>2284</v>
      </c>
      <c r="G300" s="251" t="s">
        <v>843</v>
      </c>
      <c r="H300" s="252">
        <v>8.9009999999999998</v>
      </c>
      <c r="I300" s="253"/>
      <c r="J300" s="254">
        <f>ROUND(I300*H300,2)</f>
        <v>0</v>
      </c>
      <c r="K300" s="250" t="s">
        <v>534</v>
      </c>
      <c r="L300" s="255"/>
      <c r="M300" s="256" t="s">
        <v>19</v>
      </c>
      <c r="N300" s="257" t="s">
        <v>47</v>
      </c>
      <c r="O300" s="67"/>
      <c r="P300" s="190">
        <f>O300*H300</f>
        <v>0</v>
      </c>
      <c r="Q300" s="190">
        <v>0</v>
      </c>
      <c r="R300" s="190">
        <f>Q300*H300</f>
        <v>0</v>
      </c>
      <c r="S300" s="190">
        <v>0</v>
      </c>
      <c r="T300" s="19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92" t="s">
        <v>237</v>
      </c>
      <c r="AT300" s="192" t="s">
        <v>491</v>
      </c>
      <c r="AU300" s="192" t="s">
        <v>86</v>
      </c>
      <c r="AY300" s="20" t="s">
        <v>154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20" t="s">
        <v>84</v>
      </c>
      <c r="BK300" s="193">
        <f>ROUND(I300*H300,2)</f>
        <v>0</v>
      </c>
      <c r="BL300" s="20" t="s">
        <v>161</v>
      </c>
      <c r="BM300" s="192" t="s">
        <v>2441</v>
      </c>
    </row>
    <row r="301" spans="1:65" s="2" customFormat="1" ht="11.25">
      <c r="A301" s="37"/>
      <c r="B301" s="38"/>
      <c r="C301" s="39"/>
      <c r="D301" s="194" t="s">
        <v>163</v>
      </c>
      <c r="E301" s="39"/>
      <c r="F301" s="195" t="s">
        <v>2284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163</v>
      </c>
      <c r="AU301" s="20" t="s">
        <v>86</v>
      </c>
    </row>
    <row r="302" spans="1:65" s="13" customFormat="1" ht="11.25">
      <c r="B302" s="201"/>
      <c r="C302" s="202"/>
      <c r="D302" s="194" t="s">
        <v>167</v>
      </c>
      <c r="E302" s="203" t="s">
        <v>19</v>
      </c>
      <c r="F302" s="204" t="s">
        <v>2128</v>
      </c>
      <c r="G302" s="202"/>
      <c r="H302" s="203" t="s">
        <v>19</v>
      </c>
      <c r="I302" s="205"/>
      <c r="J302" s="202"/>
      <c r="K302" s="202"/>
      <c r="L302" s="206"/>
      <c r="M302" s="207"/>
      <c r="N302" s="208"/>
      <c r="O302" s="208"/>
      <c r="P302" s="208"/>
      <c r="Q302" s="208"/>
      <c r="R302" s="208"/>
      <c r="S302" s="208"/>
      <c r="T302" s="209"/>
      <c r="AT302" s="210" t="s">
        <v>167</v>
      </c>
      <c r="AU302" s="210" t="s">
        <v>86</v>
      </c>
      <c r="AV302" s="13" t="s">
        <v>84</v>
      </c>
      <c r="AW302" s="13" t="s">
        <v>36</v>
      </c>
      <c r="AX302" s="13" t="s">
        <v>76</v>
      </c>
      <c r="AY302" s="210" t="s">
        <v>154</v>
      </c>
    </row>
    <row r="303" spans="1:65" s="14" customFormat="1" ht="11.25">
      <c r="B303" s="211"/>
      <c r="C303" s="212"/>
      <c r="D303" s="194" t="s">
        <v>167</v>
      </c>
      <c r="E303" s="213" t="s">
        <v>19</v>
      </c>
      <c r="F303" s="214" t="s">
        <v>2276</v>
      </c>
      <c r="G303" s="212"/>
      <c r="H303" s="215">
        <v>8.9009999999999998</v>
      </c>
      <c r="I303" s="216"/>
      <c r="J303" s="212"/>
      <c r="K303" s="212"/>
      <c r="L303" s="217"/>
      <c r="M303" s="234"/>
      <c r="N303" s="235"/>
      <c r="O303" s="235"/>
      <c r="P303" s="235"/>
      <c r="Q303" s="235"/>
      <c r="R303" s="235"/>
      <c r="S303" s="235"/>
      <c r="T303" s="236"/>
      <c r="AT303" s="221" t="s">
        <v>167</v>
      </c>
      <c r="AU303" s="221" t="s">
        <v>86</v>
      </c>
      <c r="AV303" s="14" t="s">
        <v>86</v>
      </c>
      <c r="AW303" s="14" t="s">
        <v>36</v>
      </c>
      <c r="AX303" s="14" t="s">
        <v>84</v>
      </c>
      <c r="AY303" s="221" t="s">
        <v>154</v>
      </c>
    </row>
    <row r="304" spans="1:65" s="2" customFormat="1" ht="6.95" customHeight="1">
      <c r="A304" s="37"/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42"/>
      <c r="M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</row>
  </sheetData>
  <sheetProtection algorithmName="SHA-512" hashValue="CQye294A96466z3kw7tBz5+V0CWTcZAMOD2tRZloxMLBxUJ37s0P3j6U1bsfMm0l2W5lcSIihwfY9XoaWXBFXg==" saltValue="UfgWAszPHc08FoDb50fiBjXU5CncB/nFTRfGOTQia00ZtUO+W0+5yH5A9Zfwl4kttWq41YeNw9U6UgOqdeDaog==" spinCount="100000" sheet="1" objects="1" scenarios="1" formatColumns="0" formatRows="0" autoFilter="0"/>
  <autoFilter ref="C93:K303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106" r:id="rId1"/>
    <hyperlink ref="F112" r:id="rId2"/>
    <hyperlink ref="F118" r:id="rId3"/>
    <hyperlink ref="F124" r:id="rId4"/>
    <hyperlink ref="F141" r:id="rId5"/>
    <hyperlink ref="F147" r:id="rId6"/>
    <hyperlink ref="F153" r:id="rId7"/>
    <hyperlink ref="F159" r:id="rId8"/>
    <hyperlink ref="F170" r:id="rId9"/>
    <hyperlink ref="F181" r:id="rId10"/>
    <hyperlink ref="F186" r:id="rId11"/>
    <hyperlink ref="F192" r:id="rId12"/>
    <hyperlink ref="F197" r:id="rId13"/>
    <hyperlink ref="F205" r:id="rId14"/>
    <hyperlink ref="F211" r:id="rId15"/>
    <hyperlink ref="F217" r:id="rId16"/>
    <hyperlink ref="F223" r:id="rId17"/>
    <hyperlink ref="F243" r:id="rId18"/>
    <hyperlink ref="F249" r:id="rId19"/>
    <hyperlink ref="F257" r:id="rId20"/>
    <hyperlink ref="F263" r:id="rId21"/>
    <hyperlink ref="F269" r:id="rId22"/>
    <hyperlink ref="F281" r:id="rId2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5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125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127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2442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29. 4. 2025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37</v>
      </c>
      <c r="E23" s="37"/>
      <c r="F23" s="37"/>
      <c r="G23" s="37"/>
      <c r="H23" s="37"/>
      <c r="I23" s="115" t="s">
        <v>26</v>
      </c>
      <c r="J23" s="106" t="s">
        <v>38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39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40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42</v>
      </c>
      <c r="E30" s="37"/>
      <c r="F30" s="37"/>
      <c r="G30" s="37"/>
      <c r="H30" s="37"/>
      <c r="I30" s="37"/>
      <c r="J30" s="123">
        <f>ROUND(J86,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44</v>
      </c>
      <c r="G32" s="37"/>
      <c r="H32" s="37"/>
      <c r="I32" s="124" t="s">
        <v>43</v>
      </c>
      <c r="J32" s="124" t="s">
        <v>45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46</v>
      </c>
      <c r="E33" s="115" t="s">
        <v>47</v>
      </c>
      <c r="F33" s="126">
        <f>ROUND((SUM(BE86:BE144)),  2)</f>
        <v>0</v>
      </c>
      <c r="G33" s="37"/>
      <c r="H33" s="37"/>
      <c r="I33" s="127">
        <v>0.21</v>
      </c>
      <c r="J33" s="126">
        <f>ROUND(((SUM(BE86:BE144))*I33),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48</v>
      </c>
      <c r="F34" s="126">
        <f>ROUND((SUM(BF86:BF144)),  2)</f>
        <v>0</v>
      </c>
      <c r="G34" s="37"/>
      <c r="H34" s="37"/>
      <c r="I34" s="127">
        <v>0.12</v>
      </c>
      <c r="J34" s="126">
        <f>ROUND(((SUM(BF86:BF144))*I34),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49</v>
      </c>
      <c r="F35" s="126">
        <f>ROUND((SUM(BG86:BG144)),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50</v>
      </c>
      <c r="F36" s="126">
        <f>ROUND((SUM(BH86:BH144)),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51</v>
      </c>
      <c r="F37" s="126">
        <f>ROUND((SUM(BI86:BI144)),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52</v>
      </c>
      <c r="E39" s="130"/>
      <c r="F39" s="130"/>
      <c r="G39" s="131" t="s">
        <v>53</v>
      </c>
      <c r="H39" s="132" t="s">
        <v>54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129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Krajinářské úpravy prostoru u sochy J. Hrzána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127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007 - Vedlejší náklady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Tábor, parc. č. 1889</v>
      </c>
      <c r="G52" s="39"/>
      <c r="H52" s="39"/>
      <c r="I52" s="32" t="s">
        <v>23</v>
      </c>
      <c r="J52" s="62" t="str">
        <f>IF(J12="","",J12)</f>
        <v>29. 4. 2025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Ing. Magdalena Smetanová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37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130</v>
      </c>
      <c r="D57" s="140"/>
      <c r="E57" s="140"/>
      <c r="F57" s="140"/>
      <c r="G57" s="140"/>
      <c r="H57" s="140"/>
      <c r="I57" s="140"/>
      <c r="J57" s="141" t="s">
        <v>131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74</v>
      </c>
      <c r="D59" s="39"/>
      <c r="E59" s="39"/>
      <c r="F59" s="39"/>
      <c r="G59" s="39"/>
      <c r="H59" s="39"/>
      <c r="I59" s="39"/>
      <c r="J59" s="80">
        <f>J86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132</v>
      </c>
    </row>
    <row r="60" spans="1:47" s="9" customFormat="1" ht="24.95" customHeight="1">
      <c r="B60" s="143"/>
      <c r="C60" s="144"/>
      <c r="D60" s="145" t="s">
        <v>2443</v>
      </c>
      <c r="E60" s="146"/>
      <c r="F60" s="146"/>
      <c r="G60" s="146"/>
      <c r="H60" s="146"/>
      <c r="I60" s="146"/>
      <c r="J60" s="147">
        <f>J87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2444</v>
      </c>
      <c r="E61" s="151"/>
      <c r="F61" s="151"/>
      <c r="G61" s="151"/>
      <c r="H61" s="151"/>
      <c r="I61" s="151"/>
      <c r="J61" s="152">
        <f>J88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2445</v>
      </c>
      <c r="E62" s="151"/>
      <c r="F62" s="151"/>
      <c r="G62" s="151"/>
      <c r="H62" s="151"/>
      <c r="I62" s="151"/>
      <c r="J62" s="152">
        <f>J102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2446</v>
      </c>
      <c r="E63" s="151"/>
      <c r="F63" s="151"/>
      <c r="G63" s="151"/>
      <c r="H63" s="151"/>
      <c r="I63" s="151"/>
      <c r="J63" s="152">
        <f>J115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2447</v>
      </c>
      <c r="E64" s="151"/>
      <c r="F64" s="151"/>
      <c r="G64" s="151"/>
      <c r="H64" s="151"/>
      <c r="I64" s="151"/>
      <c r="J64" s="152">
        <f>J125</f>
        <v>0</v>
      </c>
      <c r="K64" s="100"/>
      <c r="L64" s="153"/>
    </row>
    <row r="65" spans="1:31" s="10" customFormat="1" ht="19.899999999999999" customHeight="1">
      <c r="B65" s="149"/>
      <c r="C65" s="100"/>
      <c r="D65" s="150" t="s">
        <v>2448</v>
      </c>
      <c r="E65" s="151"/>
      <c r="F65" s="151"/>
      <c r="G65" s="151"/>
      <c r="H65" s="151"/>
      <c r="I65" s="151"/>
      <c r="J65" s="152">
        <f>J129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2449</v>
      </c>
      <c r="E66" s="151"/>
      <c r="F66" s="151"/>
      <c r="G66" s="151"/>
      <c r="H66" s="151"/>
      <c r="I66" s="151"/>
      <c r="J66" s="152">
        <f>J141</f>
        <v>0</v>
      </c>
      <c r="K66" s="100"/>
      <c r="L66" s="153"/>
    </row>
    <row r="67" spans="1:31" s="2" customFormat="1" ht="21.75" customHeight="1">
      <c r="A67" s="37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11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6.95" customHeight="1">
      <c r="A68" s="37"/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11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pans="1:31" s="2" customFormat="1" ht="6.95" customHeight="1">
      <c r="A72" s="37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24.95" customHeight="1">
      <c r="A73" s="37"/>
      <c r="B73" s="38"/>
      <c r="C73" s="26" t="s">
        <v>139</v>
      </c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16</v>
      </c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6.5" customHeight="1">
      <c r="A76" s="37"/>
      <c r="B76" s="38"/>
      <c r="C76" s="39"/>
      <c r="D76" s="39"/>
      <c r="E76" s="404" t="str">
        <f>E7</f>
        <v>Krajinářské úpravy prostoru u sochy J. Hrzána</v>
      </c>
      <c r="F76" s="405"/>
      <c r="G76" s="405"/>
      <c r="H76" s="405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127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358" t="str">
        <f>E9</f>
        <v>007 - Vedlejší náklady</v>
      </c>
      <c r="F78" s="406"/>
      <c r="G78" s="406"/>
      <c r="H78" s="406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21</v>
      </c>
      <c r="D80" s="39"/>
      <c r="E80" s="39"/>
      <c r="F80" s="30" t="str">
        <f>F12</f>
        <v>k.ú. Tábor, parc. č. 1889</v>
      </c>
      <c r="G80" s="39"/>
      <c r="H80" s="39"/>
      <c r="I80" s="32" t="s">
        <v>23</v>
      </c>
      <c r="J80" s="62" t="str">
        <f>IF(J12="","",J12)</f>
        <v>29. 4. 2025</v>
      </c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25.7" customHeight="1">
      <c r="A82" s="37"/>
      <c r="B82" s="38"/>
      <c r="C82" s="32" t="s">
        <v>25</v>
      </c>
      <c r="D82" s="39"/>
      <c r="E82" s="39"/>
      <c r="F82" s="30" t="str">
        <f>E15</f>
        <v>MĚSTO TÁBOR</v>
      </c>
      <c r="G82" s="39"/>
      <c r="H82" s="39"/>
      <c r="I82" s="32" t="s">
        <v>33</v>
      </c>
      <c r="J82" s="35" t="str">
        <f>E21</f>
        <v>Ing. Magdalena Smetanová</v>
      </c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2" t="s">
        <v>31</v>
      </c>
      <c r="D83" s="39"/>
      <c r="E83" s="39"/>
      <c r="F83" s="30" t="str">
        <f>IF(E18="","",E18)</f>
        <v>Vyplň údaj</v>
      </c>
      <c r="G83" s="39"/>
      <c r="H83" s="39"/>
      <c r="I83" s="32" t="s">
        <v>37</v>
      </c>
      <c r="J83" s="35" t="str">
        <f>E24</f>
        <v>Ing. Pavel Vochozka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0.3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11" customFormat="1" ht="29.25" customHeight="1">
      <c r="A85" s="154"/>
      <c r="B85" s="155"/>
      <c r="C85" s="156" t="s">
        <v>140</v>
      </c>
      <c r="D85" s="157" t="s">
        <v>61</v>
      </c>
      <c r="E85" s="157" t="s">
        <v>57</v>
      </c>
      <c r="F85" s="157" t="s">
        <v>58</v>
      </c>
      <c r="G85" s="157" t="s">
        <v>141</v>
      </c>
      <c r="H85" s="157" t="s">
        <v>142</v>
      </c>
      <c r="I85" s="157" t="s">
        <v>143</v>
      </c>
      <c r="J85" s="157" t="s">
        <v>131</v>
      </c>
      <c r="K85" s="158" t="s">
        <v>144</v>
      </c>
      <c r="L85" s="159"/>
      <c r="M85" s="71" t="s">
        <v>19</v>
      </c>
      <c r="N85" s="72" t="s">
        <v>46</v>
      </c>
      <c r="O85" s="72" t="s">
        <v>145</v>
      </c>
      <c r="P85" s="72" t="s">
        <v>146</v>
      </c>
      <c r="Q85" s="72" t="s">
        <v>147</v>
      </c>
      <c r="R85" s="72" t="s">
        <v>148</v>
      </c>
      <c r="S85" s="72" t="s">
        <v>149</v>
      </c>
      <c r="T85" s="73" t="s">
        <v>150</v>
      </c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</row>
    <row r="86" spans="1:65" s="2" customFormat="1" ht="22.9" customHeight="1">
      <c r="A86" s="37"/>
      <c r="B86" s="38"/>
      <c r="C86" s="78" t="s">
        <v>151</v>
      </c>
      <c r="D86" s="39"/>
      <c r="E86" s="39"/>
      <c r="F86" s="39"/>
      <c r="G86" s="39"/>
      <c r="H86" s="39"/>
      <c r="I86" s="39"/>
      <c r="J86" s="160">
        <f>BK86</f>
        <v>0</v>
      </c>
      <c r="K86" s="39"/>
      <c r="L86" s="42"/>
      <c r="M86" s="74"/>
      <c r="N86" s="161"/>
      <c r="O86" s="75"/>
      <c r="P86" s="162">
        <f>P87</f>
        <v>0</v>
      </c>
      <c r="Q86" s="75"/>
      <c r="R86" s="162">
        <f>R87</f>
        <v>0</v>
      </c>
      <c r="S86" s="75"/>
      <c r="T86" s="163">
        <f>T87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20" t="s">
        <v>75</v>
      </c>
      <c r="AU86" s="20" t="s">
        <v>132</v>
      </c>
      <c r="BK86" s="164">
        <f>BK87</f>
        <v>0</v>
      </c>
    </row>
    <row r="87" spans="1:65" s="12" customFormat="1" ht="25.9" customHeight="1">
      <c r="B87" s="165"/>
      <c r="C87" s="166"/>
      <c r="D87" s="167" t="s">
        <v>75</v>
      </c>
      <c r="E87" s="168" t="s">
        <v>2450</v>
      </c>
      <c r="F87" s="168" t="s">
        <v>2451</v>
      </c>
      <c r="G87" s="166"/>
      <c r="H87" s="166"/>
      <c r="I87" s="169"/>
      <c r="J87" s="170">
        <f>BK87</f>
        <v>0</v>
      </c>
      <c r="K87" s="166"/>
      <c r="L87" s="171"/>
      <c r="M87" s="172"/>
      <c r="N87" s="173"/>
      <c r="O87" s="173"/>
      <c r="P87" s="174">
        <f>P88+P102+P115+P125+P129+P141</f>
        <v>0</v>
      </c>
      <c r="Q87" s="173"/>
      <c r="R87" s="174">
        <f>R88+R102+R115+R125+R129+R141</f>
        <v>0</v>
      </c>
      <c r="S87" s="173"/>
      <c r="T87" s="175">
        <f>T88+T102+T115+T125+T129+T141</f>
        <v>0</v>
      </c>
      <c r="AR87" s="176" t="s">
        <v>205</v>
      </c>
      <c r="AT87" s="177" t="s">
        <v>75</v>
      </c>
      <c r="AU87" s="177" t="s">
        <v>76</v>
      </c>
      <c r="AY87" s="176" t="s">
        <v>154</v>
      </c>
      <c r="BK87" s="178">
        <f>BK88+BK102+BK115+BK125+BK129+BK141</f>
        <v>0</v>
      </c>
    </row>
    <row r="88" spans="1:65" s="12" customFormat="1" ht="22.9" customHeight="1">
      <c r="B88" s="165"/>
      <c r="C88" s="166"/>
      <c r="D88" s="167" t="s">
        <v>75</v>
      </c>
      <c r="E88" s="179" t="s">
        <v>2452</v>
      </c>
      <c r="F88" s="179" t="s">
        <v>2453</v>
      </c>
      <c r="G88" s="166"/>
      <c r="H88" s="166"/>
      <c r="I88" s="169"/>
      <c r="J88" s="180">
        <f>BK88</f>
        <v>0</v>
      </c>
      <c r="K88" s="166"/>
      <c r="L88" s="171"/>
      <c r="M88" s="172"/>
      <c r="N88" s="173"/>
      <c r="O88" s="173"/>
      <c r="P88" s="174">
        <f>SUM(P89:P101)</f>
        <v>0</v>
      </c>
      <c r="Q88" s="173"/>
      <c r="R88" s="174">
        <f>SUM(R89:R101)</f>
        <v>0</v>
      </c>
      <c r="S88" s="173"/>
      <c r="T88" s="175">
        <f>SUM(T89:T101)</f>
        <v>0</v>
      </c>
      <c r="AR88" s="176" t="s">
        <v>205</v>
      </c>
      <c r="AT88" s="177" t="s">
        <v>75</v>
      </c>
      <c r="AU88" s="177" t="s">
        <v>84</v>
      </c>
      <c r="AY88" s="176" t="s">
        <v>154</v>
      </c>
      <c r="BK88" s="178">
        <f>SUM(BK89:BK101)</f>
        <v>0</v>
      </c>
    </row>
    <row r="89" spans="1:65" s="2" customFormat="1" ht="16.5" customHeight="1">
      <c r="A89" s="37"/>
      <c r="B89" s="38"/>
      <c r="C89" s="181" t="s">
        <v>84</v>
      </c>
      <c r="D89" s="181" t="s">
        <v>156</v>
      </c>
      <c r="E89" s="182" t="s">
        <v>2454</v>
      </c>
      <c r="F89" s="183" t="s">
        <v>2455</v>
      </c>
      <c r="G89" s="184" t="s">
        <v>240</v>
      </c>
      <c r="H89" s="185">
        <v>1</v>
      </c>
      <c r="I89" s="186"/>
      <c r="J89" s="187">
        <f>ROUND(I89*H89,2)</f>
        <v>0</v>
      </c>
      <c r="K89" s="183" t="s">
        <v>160</v>
      </c>
      <c r="L89" s="42"/>
      <c r="M89" s="188" t="s">
        <v>19</v>
      </c>
      <c r="N89" s="189" t="s">
        <v>47</v>
      </c>
      <c r="O89" s="67"/>
      <c r="P89" s="190">
        <f>O89*H89</f>
        <v>0</v>
      </c>
      <c r="Q89" s="190">
        <v>0</v>
      </c>
      <c r="R89" s="190">
        <f>Q89*H89</f>
        <v>0</v>
      </c>
      <c r="S89" s="190">
        <v>0</v>
      </c>
      <c r="T89" s="191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92" t="s">
        <v>2456</v>
      </c>
      <c r="AT89" s="192" t="s">
        <v>156</v>
      </c>
      <c r="AU89" s="192" t="s">
        <v>86</v>
      </c>
      <c r="AY89" s="20" t="s">
        <v>154</v>
      </c>
      <c r="BE89" s="193">
        <f>IF(N89="základní",J89,0)</f>
        <v>0</v>
      </c>
      <c r="BF89" s="193">
        <f>IF(N89="snížená",J89,0)</f>
        <v>0</v>
      </c>
      <c r="BG89" s="193">
        <f>IF(N89="zákl. přenesená",J89,0)</f>
        <v>0</v>
      </c>
      <c r="BH89" s="193">
        <f>IF(N89="sníž. přenesená",J89,0)</f>
        <v>0</v>
      </c>
      <c r="BI89" s="193">
        <f>IF(N89="nulová",J89,0)</f>
        <v>0</v>
      </c>
      <c r="BJ89" s="20" t="s">
        <v>84</v>
      </c>
      <c r="BK89" s="193">
        <f>ROUND(I89*H89,2)</f>
        <v>0</v>
      </c>
      <c r="BL89" s="20" t="s">
        <v>2456</v>
      </c>
      <c r="BM89" s="192" t="s">
        <v>2457</v>
      </c>
    </row>
    <row r="90" spans="1:65" s="2" customFormat="1" ht="11.25">
      <c r="A90" s="37"/>
      <c r="B90" s="38"/>
      <c r="C90" s="39"/>
      <c r="D90" s="194" t="s">
        <v>163</v>
      </c>
      <c r="E90" s="39"/>
      <c r="F90" s="195" t="s">
        <v>2455</v>
      </c>
      <c r="G90" s="39"/>
      <c r="H90" s="39"/>
      <c r="I90" s="196"/>
      <c r="J90" s="39"/>
      <c r="K90" s="39"/>
      <c r="L90" s="42"/>
      <c r="M90" s="197"/>
      <c r="N90" s="198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163</v>
      </c>
      <c r="AU90" s="20" t="s">
        <v>86</v>
      </c>
    </row>
    <row r="91" spans="1:65" s="2" customFormat="1" ht="11.25">
      <c r="A91" s="37"/>
      <c r="B91" s="38"/>
      <c r="C91" s="39"/>
      <c r="D91" s="199" t="s">
        <v>165</v>
      </c>
      <c r="E91" s="39"/>
      <c r="F91" s="200" t="s">
        <v>2458</v>
      </c>
      <c r="G91" s="39"/>
      <c r="H91" s="39"/>
      <c r="I91" s="196"/>
      <c r="J91" s="39"/>
      <c r="K91" s="39"/>
      <c r="L91" s="42"/>
      <c r="M91" s="197"/>
      <c r="N91" s="198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165</v>
      </c>
      <c r="AU91" s="20" t="s">
        <v>86</v>
      </c>
    </row>
    <row r="92" spans="1:65" s="13" customFormat="1" ht="11.25">
      <c r="B92" s="201"/>
      <c r="C92" s="202"/>
      <c r="D92" s="194" t="s">
        <v>167</v>
      </c>
      <c r="E92" s="203" t="s">
        <v>19</v>
      </c>
      <c r="F92" s="204" t="s">
        <v>2459</v>
      </c>
      <c r="G92" s="202"/>
      <c r="H92" s="203" t="s">
        <v>19</v>
      </c>
      <c r="I92" s="205"/>
      <c r="J92" s="202"/>
      <c r="K92" s="202"/>
      <c r="L92" s="206"/>
      <c r="M92" s="207"/>
      <c r="N92" s="208"/>
      <c r="O92" s="208"/>
      <c r="P92" s="208"/>
      <c r="Q92" s="208"/>
      <c r="R92" s="208"/>
      <c r="S92" s="208"/>
      <c r="T92" s="209"/>
      <c r="AT92" s="210" t="s">
        <v>167</v>
      </c>
      <c r="AU92" s="210" t="s">
        <v>86</v>
      </c>
      <c r="AV92" s="13" t="s">
        <v>84</v>
      </c>
      <c r="AW92" s="13" t="s">
        <v>36</v>
      </c>
      <c r="AX92" s="13" t="s">
        <v>76</v>
      </c>
      <c r="AY92" s="210" t="s">
        <v>154</v>
      </c>
    </row>
    <row r="93" spans="1:65" s="14" customFormat="1" ht="11.25">
      <c r="B93" s="211"/>
      <c r="C93" s="212"/>
      <c r="D93" s="194" t="s">
        <v>167</v>
      </c>
      <c r="E93" s="213" t="s">
        <v>19</v>
      </c>
      <c r="F93" s="214" t="s">
        <v>84</v>
      </c>
      <c r="G93" s="212"/>
      <c r="H93" s="215">
        <v>1</v>
      </c>
      <c r="I93" s="216"/>
      <c r="J93" s="212"/>
      <c r="K93" s="212"/>
      <c r="L93" s="217"/>
      <c r="M93" s="218"/>
      <c r="N93" s="219"/>
      <c r="O93" s="219"/>
      <c r="P93" s="219"/>
      <c r="Q93" s="219"/>
      <c r="R93" s="219"/>
      <c r="S93" s="219"/>
      <c r="T93" s="220"/>
      <c r="AT93" s="221" t="s">
        <v>167</v>
      </c>
      <c r="AU93" s="221" t="s">
        <v>86</v>
      </c>
      <c r="AV93" s="14" t="s">
        <v>86</v>
      </c>
      <c r="AW93" s="14" t="s">
        <v>36</v>
      </c>
      <c r="AX93" s="14" t="s">
        <v>84</v>
      </c>
      <c r="AY93" s="221" t="s">
        <v>154</v>
      </c>
    </row>
    <row r="94" spans="1:65" s="2" customFormat="1" ht="16.5" customHeight="1">
      <c r="A94" s="37"/>
      <c r="B94" s="38"/>
      <c r="C94" s="181" t="s">
        <v>86</v>
      </c>
      <c r="D94" s="181" t="s">
        <v>156</v>
      </c>
      <c r="E94" s="182" t="s">
        <v>2460</v>
      </c>
      <c r="F94" s="183" t="s">
        <v>2461</v>
      </c>
      <c r="G94" s="184" t="s">
        <v>240</v>
      </c>
      <c r="H94" s="185">
        <v>1</v>
      </c>
      <c r="I94" s="186"/>
      <c r="J94" s="187">
        <f>ROUND(I94*H94,2)</f>
        <v>0</v>
      </c>
      <c r="K94" s="183" t="s">
        <v>160</v>
      </c>
      <c r="L94" s="42"/>
      <c r="M94" s="188" t="s">
        <v>19</v>
      </c>
      <c r="N94" s="189" t="s">
        <v>47</v>
      </c>
      <c r="O94" s="67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2456</v>
      </c>
      <c r="AT94" s="192" t="s">
        <v>156</v>
      </c>
      <c r="AU94" s="192" t="s">
        <v>86</v>
      </c>
      <c r="AY94" s="20" t="s">
        <v>154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84</v>
      </c>
      <c r="BK94" s="193">
        <f>ROUND(I94*H94,2)</f>
        <v>0</v>
      </c>
      <c r="BL94" s="20" t="s">
        <v>2456</v>
      </c>
      <c r="BM94" s="192" t="s">
        <v>2462</v>
      </c>
    </row>
    <row r="95" spans="1:65" s="2" customFormat="1" ht="11.25">
      <c r="A95" s="37"/>
      <c r="B95" s="38"/>
      <c r="C95" s="39"/>
      <c r="D95" s="194" t="s">
        <v>163</v>
      </c>
      <c r="E95" s="39"/>
      <c r="F95" s="195" t="s">
        <v>2461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163</v>
      </c>
      <c r="AU95" s="20" t="s">
        <v>86</v>
      </c>
    </row>
    <row r="96" spans="1:65" s="2" customFormat="1" ht="11.25">
      <c r="A96" s="37"/>
      <c r="B96" s="38"/>
      <c r="C96" s="39"/>
      <c r="D96" s="199" t="s">
        <v>165</v>
      </c>
      <c r="E96" s="39"/>
      <c r="F96" s="200" t="s">
        <v>2463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165</v>
      </c>
      <c r="AU96" s="20" t="s">
        <v>86</v>
      </c>
    </row>
    <row r="97" spans="1:65" s="2" customFormat="1" ht="29.25">
      <c r="A97" s="37"/>
      <c r="B97" s="38"/>
      <c r="C97" s="39"/>
      <c r="D97" s="194" t="s">
        <v>177</v>
      </c>
      <c r="E97" s="39"/>
      <c r="F97" s="222" t="s">
        <v>2464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177</v>
      </c>
      <c r="AU97" s="20" t="s">
        <v>86</v>
      </c>
    </row>
    <row r="98" spans="1:65" s="2" customFormat="1" ht="16.5" customHeight="1">
      <c r="A98" s="37"/>
      <c r="B98" s="38"/>
      <c r="C98" s="181" t="s">
        <v>182</v>
      </c>
      <c r="D98" s="181" t="s">
        <v>156</v>
      </c>
      <c r="E98" s="182" t="s">
        <v>2465</v>
      </c>
      <c r="F98" s="183" t="s">
        <v>2466</v>
      </c>
      <c r="G98" s="184" t="s">
        <v>240</v>
      </c>
      <c r="H98" s="185">
        <v>1</v>
      </c>
      <c r="I98" s="186"/>
      <c r="J98" s="187">
        <f>ROUND(I98*H98,2)</f>
        <v>0</v>
      </c>
      <c r="K98" s="183" t="s">
        <v>160</v>
      </c>
      <c r="L98" s="42"/>
      <c r="M98" s="188" t="s">
        <v>19</v>
      </c>
      <c r="N98" s="189" t="s">
        <v>47</v>
      </c>
      <c r="O98" s="67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2456</v>
      </c>
      <c r="AT98" s="192" t="s">
        <v>156</v>
      </c>
      <c r="AU98" s="192" t="s">
        <v>86</v>
      </c>
      <c r="AY98" s="20" t="s">
        <v>154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84</v>
      </c>
      <c r="BK98" s="193">
        <f>ROUND(I98*H98,2)</f>
        <v>0</v>
      </c>
      <c r="BL98" s="20" t="s">
        <v>2456</v>
      </c>
      <c r="BM98" s="192" t="s">
        <v>2467</v>
      </c>
    </row>
    <row r="99" spans="1:65" s="2" customFormat="1" ht="11.25">
      <c r="A99" s="37"/>
      <c r="B99" s="38"/>
      <c r="C99" s="39"/>
      <c r="D99" s="194" t="s">
        <v>163</v>
      </c>
      <c r="E99" s="39"/>
      <c r="F99" s="195" t="s">
        <v>2466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163</v>
      </c>
      <c r="AU99" s="20" t="s">
        <v>86</v>
      </c>
    </row>
    <row r="100" spans="1:65" s="2" customFormat="1" ht="11.25">
      <c r="A100" s="37"/>
      <c r="B100" s="38"/>
      <c r="C100" s="39"/>
      <c r="D100" s="199" t="s">
        <v>165</v>
      </c>
      <c r="E100" s="39"/>
      <c r="F100" s="200" t="s">
        <v>2468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165</v>
      </c>
      <c r="AU100" s="20" t="s">
        <v>86</v>
      </c>
    </row>
    <row r="101" spans="1:65" s="2" customFormat="1" ht="68.25">
      <c r="A101" s="37"/>
      <c r="B101" s="38"/>
      <c r="C101" s="39"/>
      <c r="D101" s="194" t="s">
        <v>177</v>
      </c>
      <c r="E101" s="39"/>
      <c r="F101" s="222" t="s">
        <v>2469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177</v>
      </c>
      <c r="AU101" s="20" t="s">
        <v>86</v>
      </c>
    </row>
    <row r="102" spans="1:65" s="12" customFormat="1" ht="22.9" customHeight="1">
      <c r="B102" s="165"/>
      <c r="C102" s="166"/>
      <c r="D102" s="167" t="s">
        <v>75</v>
      </c>
      <c r="E102" s="179" t="s">
        <v>2470</v>
      </c>
      <c r="F102" s="179" t="s">
        <v>2471</v>
      </c>
      <c r="G102" s="166"/>
      <c r="H102" s="166"/>
      <c r="I102" s="169"/>
      <c r="J102" s="180">
        <f>BK102</f>
        <v>0</v>
      </c>
      <c r="K102" s="166"/>
      <c r="L102" s="171"/>
      <c r="M102" s="172"/>
      <c r="N102" s="173"/>
      <c r="O102" s="173"/>
      <c r="P102" s="174">
        <f>SUM(P103:P114)</f>
        <v>0</v>
      </c>
      <c r="Q102" s="173"/>
      <c r="R102" s="174">
        <f>SUM(R103:R114)</f>
        <v>0</v>
      </c>
      <c r="S102" s="173"/>
      <c r="T102" s="175">
        <f>SUM(T103:T114)</f>
        <v>0</v>
      </c>
      <c r="AR102" s="176" t="s">
        <v>205</v>
      </c>
      <c r="AT102" s="177" t="s">
        <v>75</v>
      </c>
      <c r="AU102" s="177" t="s">
        <v>84</v>
      </c>
      <c r="AY102" s="176" t="s">
        <v>154</v>
      </c>
      <c r="BK102" s="178">
        <f>SUM(BK103:BK114)</f>
        <v>0</v>
      </c>
    </row>
    <row r="103" spans="1:65" s="2" customFormat="1" ht="16.5" customHeight="1">
      <c r="A103" s="37"/>
      <c r="B103" s="38"/>
      <c r="C103" s="181" t="s">
        <v>161</v>
      </c>
      <c r="D103" s="181" t="s">
        <v>156</v>
      </c>
      <c r="E103" s="182" t="s">
        <v>2472</v>
      </c>
      <c r="F103" s="183" t="s">
        <v>2471</v>
      </c>
      <c r="G103" s="184" t="s">
        <v>797</v>
      </c>
      <c r="H103" s="261"/>
      <c r="I103" s="186"/>
      <c r="J103" s="187">
        <f>ROUND(I103*H103,2)</f>
        <v>0</v>
      </c>
      <c r="K103" s="183" t="s">
        <v>160</v>
      </c>
      <c r="L103" s="42"/>
      <c r="M103" s="188" t="s">
        <v>19</v>
      </c>
      <c r="N103" s="189" t="s">
        <v>47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2456</v>
      </c>
      <c r="AT103" s="192" t="s">
        <v>156</v>
      </c>
      <c r="AU103" s="192" t="s">
        <v>86</v>
      </c>
      <c r="AY103" s="20" t="s">
        <v>154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84</v>
      </c>
      <c r="BK103" s="193">
        <f>ROUND(I103*H103,2)</f>
        <v>0</v>
      </c>
      <c r="BL103" s="20" t="s">
        <v>2456</v>
      </c>
      <c r="BM103" s="192" t="s">
        <v>2473</v>
      </c>
    </row>
    <row r="104" spans="1:65" s="2" customFormat="1" ht="11.25">
      <c r="A104" s="37"/>
      <c r="B104" s="38"/>
      <c r="C104" s="39"/>
      <c r="D104" s="194" t="s">
        <v>163</v>
      </c>
      <c r="E104" s="39"/>
      <c r="F104" s="195" t="s">
        <v>2471</v>
      </c>
      <c r="G104" s="39"/>
      <c r="H104" s="39"/>
      <c r="I104" s="196"/>
      <c r="J104" s="39"/>
      <c r="K104" s="39"/>
      <c r="L104" s="42"/>
      <c r="M104" s="197"/>
      <c r="N104" s="19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163</v>
      </c>
      <c r="AU104" s="20" t="s">
        <v>86</v>
      </c>
    </row>
    <row r="105" spans="1:65" s="2" customFormat="1" ht="11.25">
      <c r="A105" s="37"/>
      <c r="B105" s="38"/>
      <c r="C105" s="39"/>
      <c r="D105" s="199" t="s">
        <v>165</v>
      </c>
      <c r="E105" s="39"/>
      <c r="F105" s="200" t="s">
        <v>2474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165</v>
      </c>
      <c r="AU105" s="20" t="s">
        <v>86</v>
      </c>
    </row>
    <row r="106" spans="1:65" s="2" customFormat="1" ht="107.25">
      <c r="A106" s="37"/>
      <c r="B106" s="38"/>
      <c r="C106" s="39"/>
      <c r="D106" s="194" t="s">
        <v>177</v>
      </c>
      <c r="E106" s="39"/>
      <c r="F106" s="222" t="s">
        <v>2475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177</v>
      </c>
      <c r="AU106" s="20" t="s">
        <v>86</v>
      </c>
    </row>
    <row r="107" spans="1:65" s="2" customFormat="1" ht="16.5" customHeight="1">
      <c r="A107" s="37"/>
      <c r="B107" s="38"/>
      <c r="C107" s="181" t="s">
        <v>205</v>
      </c>
      <c r="D107" s="181" t="s">
        <v>156</v>
      </c>
      <c r="E107" s="182" t="s">
        <v>2476</v>
      </c>
      <c r="F107" s="183" t="s">
        <v>2477</v>
      </c>
      <c r="G107" s="184" t="s">
        <v>240</v>
      </c>
      <c r="H107" s="185">
        <v>1</v>
      </c>
      <c r="I107" s="186"/>
      <c r="J107" s="187">
        <f>ROUND(I107*H107,2)</f>
        <v>0</v>
      </c>
      <c r="K107" s="183" t="s">
        <v>160</v>
      </c>
      <c r="L107" s="42"/>
      <c r="M107" s="188" t="s">
        <v>19</v>
      </c>
      <c r="N107" s="189" t="s">
        <v>47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2456</v>
      </c>
      <c r="AT107" s="192" t="s">
        <v>156</v>
      </c>
      <c r="AU107" s="192" t="s">
        <v>86</v>
      </c>
      <c r="AY107" s="20" t="s">
        <v>154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84</v>
      </c>
      <c r="BK107" s="193">
        <f>ROUND(I107*H107,2)</f>
        <v>0</v>
      </c>
      <c r="BL107" s="20" t="s">
        <v>2456</v>
      </c>
      <c r="BM107" s="192" t="s">
        <v>2478</v>
      </c>
    </row>
    <row r="108" spans="1:65" s="2" customFormat="1" ht="11.25">
      <c r="A108" s="37"/>
      <c r="B108" s="38"/>
      <c r="C108" s="39"/>
      <c r="D108" s="194" t="s">
        <v>163</v>
      </c>
      <c r="E108" s="39"/>
      <c r="F108" s="195" t="s">
        <v>2477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163</v>
      </c>
      <c r="AU108" s="20" t="s">
        <v>86</v>
      </c>
    </row>
    <row r="109" spans="1:65" s="2" customFormat="1" ht="11.25">
      <c r="A109" s="37"/>
      <c r="B109" s="38"/>
      <c r="C109" s="39"/>
      <c r="D109" s="199" t="s">
        <v>165</v>
      </c>
      <c r="E109" s="39"/>
      <c r="F109" s="200" t="s">
        <v>2479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165</v>
      </c>
      <c r="AU109" s="20" t="s">
        <v>86</v>
      </c>
    </row>
    <row r="110" spans="1:65" s="2" customFormat="1" ht="19.5">
      <c r="A110" s="37"/>
      <c r="B110" s="38"/>
      <c r="C110" s="39"/>
      <c r="D110" s="194" t="s">
        <v>177</v>
      </c>
      <c r="E110" s="39"/>
      <c r="F110" s="222" t="s">
        <v>2480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177</v>
      </c>
      <c r="AU110" s="20" t="s">
        <v>86</v>
      </c>
    </row>
    <row r="111" spans="1:65" s="2" customFormat="1" ht="16.5" customHeight="1">
      <c r="A111" s="37"/>
      <c r="B111" s="38"/>
      <c r="C111" s="181" t="s">
        <v>215</v>
      </c>
      <c r="D111" s="181" t="s">
        <v>156</v>
      </c>
      <c r="E111" s="182" t="s">
        <v>2481</v>
      </c>
      <c r="F111" s="183" t="s">
        <v>2482</v>
      </c>
      <c r="G111" s="184" t="s">
        <v>255</v>
      </c>
      <c r="H111" s="185">
        <v>1</v>
      </c>
      <c r="I111" s="186"/>
      <c r="J111" s="187">
        <f>ROUND(I111*H111,2)</f>
        <v>0</v>
      </c>
      <c r="K111" s="183" t="s">
        <v>160</v>
      </c>
      <c r="L111" s="42"/>
      <c r="M111" s="188" t="s">
        <v>19</v>
      </c>
      <c r="N111" s="189" t="s">
        <v>47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2456</v>
      </c>
      <c r="AT111" s="192" t="s">
        <v>156</v>
      </c>
      <c r="AU111" s="192" t="s">
        <v>86</v>
      </c>
      <c r="AY111" s="20" t="s">
        <v>154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84</v>
      </c>
      <c r="BK111" s="193">
        <f>ROUND(I111*H111,2)</f>
        <v>0</v>
      </c>
      <c r="BL111" s="20" t="s">
        <v>2456</v>
      </c>
      <c r="BM111" s="192" t="s">
        <v>2483</v>
      </c>
    </row>
    <row r="112" spans="1:65" s="2" customFormat="1" ht="11.25">
      <c r="A112" s="37"/>
      <c r="B112" s="38"/>
      <c r="C112" s="39"/>
      <c r="D112" s="194" t="s">
        <v>163</v>
      </c>
      <c r="E112" s="39"/>
      <c r="F112" s="195" t="s">
        <v>2482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163</v>
      </c>
      <c r="AU112" s="20" t="s">
        <v>86</v>
      </c>
    </row>
    <row r="113" spans="1:65" s="2" customFormat="1" ht="11.25">
      <c r="A113" s="37"/>
      <c r="B113" s="38"/>
      <c r="C113" s="39"/>
      <c r="D113" s="199" t="s">
        <v>165</v>
      </c>
      <c r="E113" s="39"/>
      <c r="F113" s="200" t="s">
        <v>2484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165</v>
      </c>
      <c r="AU113" s="20" t="s">
        <v>86</v>
      </c>
    </row>
    <row r="114" spans="1:65" s="2" customFormat="1" ht="19.5">
      <c r="A114" s="37"/>
      <c r="B114" s="38"/>
      <c r="C114" s="39"/>
      <c r="D114" s="194" t="s">
        <v>177</v>
      </c>
      <c r="E114" s="39"/>
      <c r="F114" s="222" t="s">
        <v>2485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177</v>
      </c>
      <c r="AU114" s="20" t="s">
        <v>86</v>
      </c>
    </row>
    <row r="115" spans="1:65" s="12" customFormat="1" ht="22.9" customHeight="1">
      <c r="B115" s="165"/>
      <c r="C115" s="166"/>
      <c r="D115" s="167" t="s">
        <v>75</v>
      </c>
      <c r="E115" s="179" t="s">
        <v>2486</v>
      </c>
      <c r="F115" s="179" t="s">
        <v>2487</v>
      </c>
      <c r="G115" s="166"/>
      <c r="H115" s="166"/>
      <c r="I115" s="169"/>
      <c r="J115" s="180">
        <f>BK115</f>
        <v>0</v>
      </c>
      <c r="K115" s="166"/>
      <c r="L115" s="171"/>
      <c r="M115" s="172"/>
      <c r="N115" s="173"/>
      <c r="O115" s="173"/>
      <c r="P115" s="174">
        <f>SUM(P116:P124)</f>
        <v>0</v>
      </c>
      <c r="Q115" s="173"/>
      <c r="R115" s="174">
        <f>SUM(R116:R124)</f>
        <v>0</v>
      </c>
      <c r="S115" s="173"/>
      <c r="T115" s="175">
        <f>SUM(T116:T124)</f>
        <v>0</v>
      </c>
      <c r="AR115" s="176" t="s">
        <v>205</v>
      </c>
      <c r="AT115" s="177" t="s">
        <v>75</v>
      </c>
      <c r="AU115" s="177" t="s">
        <v>84</v>
      </c>
      <c r="AY115" s="176" t="s">
        <v>154</v>
      </c>
      <c r="BK115" s="178">
        <f>SUM(BK116:BK124)</f>
        <v>0</v>
      </c>
    </row>
    <row r="116" spans="1:65" s="2" customFormat="1" ht="16.5" customHeight="1">
      <c r="A116" s="37"/>
      <c r="B116" s="38"/>
      <c r="C116" s="181" t="s">
        <v>228</v>
      </c>
      <c r="D116" s="181" t="s">
        <v>156</v>
      </c>
      <c r="E116" s="182" t="s">
        <v>2488</v>
      </c>
      <c r="F116" s="183" t="s">
        <v>2489</v>
      </c>
      <c r="G116" s="184" t="s">
        <v>240</v>
      </c>
      <c r="H116" s="185">
        <v>1</v>
      </c>
      <c r="I116" s="186"/>
      <c r="J116" s="187">
        <f>ROUND(I116*H116,2)</f>
        <v>0</v>
      </c>
      <c r="K116" s="183" t="s">
        <v>160</v>
      </c>
      <c r="L116" s="42"/>
      <c r="M116" s="188" t="s">
        <v>19</v>
      </c>
      <c r="N116" s="189" t="s">
        <v>47</v>
      </c>
      <c r="O116" s="67"/>
      <c r="P116" s="190">
        <f>O116*H116</f>
        <v>0</v>
      </c>
      <c r="Q116" s="190">
        <v>0</v>
      </c>
      <c r="R116" s="190">
        <f>Q116*H116</f>
        <v>0</v>
      </c>
      <c r="S116" s="190">
        <v>0</v>
      </c>
      <c r="T116" s="191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2456</v>
      </c>
      <c r="AT116" s="192" t="s">
        <v>156</v>
      </c>
      <c r="AU116" s="192" t="s">
        <v>86</v>
      </c>
      <c r="AY116" s="20" t="s">
        <v>154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0" t="s">
        <v>84</v>
      </c>
      <c r="BK116" s="193">
        <f>ROUND(I116*H116,2)</f>
        <v>0</v>
      </c>
      <c r="BL116" s="20" t="s">
        <v>2456</v>
      </c>
      <c r="BM116" s="192" t="s">
        <v>2490</v>
      </c>
    </row>
    <row r="117" spans="1:65" s="2" customFormat="1" ht="11.25">
      <c r="A117" s="37"/>
      <c r="B117" s="38"/>
      <c r="C117" s="39"/>
      <c r="D117" s="194" t="s">
        <v>163</v>
      </c>
      <c r="E117" s="39"/>
      <c r="F117" s="195" t="s">
        <v>2489</v>
      </c>
      <c r="G117" s="39"/>
      <c r="H117" s="39"/>
      <c r="I117" s="196"/>
      <c r="J117" s="39"/>
      <c r="K117" s="39"/>
      <c r="L117" s="42"/>
      <c r="M117" s="197"/>
      <c r="N117" s="198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163</v>
      </c>
      <c r="AU117" s="20" t="s">
        <v>86</v>
      </c>
    </row>
    <row r="118" spans="1:65" s="2" customFormat="1" ht="11.25">
      <c r="A118" s="37"/>
      <c r="B118" s="38"/>
      <c r="C118" s="39"/>
      <c r="D118" s="199" t="s">
        <v>165</v>
      </c>
      <c r="E118" s="39"/>
      <c r="F118" s="200" t="s">
        <v>2491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165</v>
      </c>
      <c r="AU118" s="20" t="s">
        <v>86</v>
      </c>
    </row>
    <row r="119" spans="1:65" s="2" customFormat="1" ht="16.5" customHeight="1">
      <c r="A119" s="37"/>
      <c r="B119" s="38"/>
      <c r="C119" s="181" t="s">
        <v>237</v>
      </c>
      <c r="D119" s="181" t="s">
        <v>156</v>
      </c>
      <c r="E119" s="182" t="s">
        <v>2492</v>
      </c>
      <c r="F119" s="183" t="s">
        <v>2493</v>
      </c>
      <c r="G119" s="184" t="s">
        <v>797</v>
      </c>
      <c r="H119" s="261"/>
      <c r="I119" s="186"/>
      <c r="J119" s="187">
        <f>ROUND(I119*H119,2)</f>
        <v>0</v>
      </c>
      <c r="K119" s="183" t="s">
        <v>160</v>
      </c>
      <c r="L119" s="42"/>
      <c r="M119" s="188" t="s">
        <v>19</v>
      </c>
      <c r="N119" s="189" t="s">
        <v>47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2456</v>
      </c>
      <c r="AT119" s="192" t="s">
        <v>156</v>
      </c>
      <c r="AU119" s="192" t="s">
        <v>86</v>
      </c>
      <c r="AY119" s="20" t="s">
        <v>154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84</v>
      </c>
      <c r="BK119" s="193">
        <f>ROUND(I119*H119,2)</f>
        <v>0</v>
      </c>
      <c r="BL119" s="20" t="s">
        <v>2456</v>
      </c>
      <c r="BM119" s="192" t="s">
        <v>2494</v>
      </c>
    </row>
    <row r="120" spans="1:65" s="2" customFormat="1" ht="11.25">
      <c r="A120" s="37"/>
      <c r="B120" s="38"/>
      <c r="C120" s="39"/>
      <c r="D120" s="194" t="s">
        <v>163</v>
      </c>
      <c r="E120" s="39"/>
      <c r="F120" s="195" t="s">
        <v>2493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163</v>
      </c>
      <c r="AU120" s="20" t="s">
        <v>86</v>
      </c>
    </row>
    <row r="121" spans="1:65" s="2" customFormat="1" ht="11.25">
      <c r="A121" s="37"/>
      <c r="B121" s="38"/>
      <c r="C121" s="39"/>
      <c r="D121" s="199" t="s">
        <v>165</v>
      </c>
      <c r="E121" s="39"/>
      <c r="F121" s="200" t="s">
        <v>2495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165</v>
      </c>
      <c r="AU121" s="20" t="s">
        <v>86</v>
      </c>
    </row>
    <row r="122" spans="1:65" s="2" customFormat="1" ht="24.2" customHeight="1">
      <c r="A122" s="37"/>
      <c r="B122" s="38"/>
      <c r="C122" s="181" t="s">
        <v>226</v>
      </c>
      <c r="D122" s="181" t="s">
        <v>156</v>
      </c>
      <c r="E122" s="182" t="s">
        <v>2496</v>
      </c>
      <c r="F122" s="183" t="s">
        <v>2497</v>
      </c>
      <c r="G122" s="184" t="s">
        <v>240</v>
      </c>
      <c r="H122" s="185">
        <v>1</v>
      </c>
      <c r="I122" s="186"/>
      <c r="J122" s="187">
        <f>ROUND(I122*H122,2)</f>
        <v>0</v>
      </c>
      <c r="K122" s="183" t="s">
        <v>241</v>
      </c>
      <c r="L122" s="42"/>
      <c r="M122" s="188" t="s">
        <v>19</v>
      </c>
      <c r="N122" s="189" t="s">
        <v>47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2456</v>
      </c>
      <c r="AT122" s="192" t="s">
        <v>156</v>
      </c>
      <c r="AU122" s="192" t="s">
        <v>86</v>
      </c>
      <c r="AY122" s="20" t="s">
        <v>154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84</v>
      </c>
      <c r="BK122" s="193">
        <f>ROUND(I122*H122,2)</f>
        <v>0</v>
      </c>
      <c r="BL122" s="20" t="s">
        <v>2456</v>
      </c>
      <c r="BM122" s="192" t="s">
        <v>2498</v>
      </c>
    </row>
    <row r="123" spans="1:65" s="2" customFormat="1" ht="11.25">
      <c r="A123" s="37"/>
      <c r="B123" s="38"/>
      <c r="C123" s="39"/>
      <c r="D123" s="194" t="s">
        <v>163</v>
      </c>
      <c r="E123" s="39"/>
      <c r="F123" s="195" t="s">
        <v>2497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163</v>
      </c>
      <c r="AU123" s="20" t="s">
        <v>86</v>
      </c>
    </row>
    <row r="124" spans="1:65" s="2" customFormat="1" ht="39">
      <c r="A124" s="37"/>
      <c r="B124" s="38"/>
      <c r="C124" s="39"/>
      <c r="D124" s="194" t="s">
        <v>177</v>
      </c>
      <c r="E124" s="39"/>
      <c r="F124" s="222" t="s">
        <v>2499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177</v>
      </c>
      <c r="AU124" s="20" t="s">
        <v>86</v>
      </c>
    </row>
    <row r="125" spans="1:65" s="12" customFormat="1" ht="22.9" customHeight="1">
      <c r="B125" s="165"/>
      <c r="C125" s="166"/>
      <c r="D125" s="167" t="s">
        <v>75</v>
      </c>
      <c r="E125" s="179" t="s">
        <v>2500</v>
      </c>
      <c r="F125" s="179" t="s">
        <v>2501</v>
      </c>
      <c r="G125" s="166"/>
      <c r="H125" s="166"/>
      <c r="I125" s="169"/>
      <c r="J125" s="180">
        <f>BK125</f>
        <v>0</v>
      </c>
      <c r="K125" s="166"/>
      <c r="L125" s="171"/>
      <c r="M125" s="172"/>
      <c r="N125" s="173"/>
      <c r="O125" s="173"/>
      <c r="P125" s="174">
        <f>SUM(P126:P128)</f>
        <v>0</v>
      </c>
      <c r="Q125" s="173"/>
      <c r="R125" s="174">
        <f>SUM(R126:R128)</f>
        <v>0</v>
      </c>
      <c r="S125" s="173"/>
      <c r="T125" s="175">
        <f>SUM(T126:T128)</f>
        <v>0</v>
      </c>
      <c r="AR125" s="176" t="s">
        <v>205</v>
      </c>
      <c r="AT125" s="177" t="s">
        <v>75</v>
      </c>
      <c r="AU125" s="177" t="s">
        <v>84</v>
      </c>
      <c r="AY125" s="176" t="s">
        <v>154</v>
      </c>
      <c r="BK125" s="178">
        <f>SUM(BK126:BK128)</f>
        <v>0</v>
      </c>
    </row>
    <row r="126" spans="1:65" s="2" customFormat="1" ht="21.75" customHeight="1">
      <c r="A126" s="37"/>
      <c r="B126" s="38"/>
      <c r="C126" s="181" t="s">
        <v>252</v>
      </c>
      <c r="D126" s="181" t="s">
        <v>156</v>
      </c>
      <c r="E126" s="182" t="s">
        <v>2502</v>
      </c>
      <c r="F126" s="183" t="s">
        <v>2503</v>
      </c>
      <c r="G126" s="184" t="s">
        <v>797</v>
      </c>
      <c r="H126" s="261"/>
      <c r="I126" s="186"/>
      <c r="J126" s="187">
        <f>ROUND(I126*H126,2)</f>
        <v>0</v>
      </c>
      <c r="K126" s="183" t="s">
        <v>160</v>
      </c>
      <c r="L126" s="42"/>
      <c r="M126" s="188" t="s">
        <v>19</v>
      </c>
      <c r="N126" s="189" t="s">
        <v>47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2456</v>
      </c>
      <c r="AT126" s="192" t="s">
        <v>156</v>
      </c>
      <c r="AU126" s="192" t="s">
        <v>86</v>
      </c>
      <c r="AY126" s="20" t="s">
        <v>154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84</v>
      </c>
      <c r="BK126" s="193">
        <f>ROUND(I126*H126,2)</f>
        <v>0</v>
      </c>
      <c r="BL126" s="20" t="s">
        <v>2456</v>
      </c>
      <c r="BM126" s="192" t="s">
        <v>2504</v>
      </c>
    </row>
    <row r="127" spans="1:65" s="2" customFormat="1" ht="11.25">
      <c r="A127" s="37"/>
      <c r="B127" s="38"/>
      <c r="C127" s="39"/>
      <c r="D127" s="194" t="s">
        <v>163</v>
      </c>
      <c r="E127" s="39"/>
      <c r="F127" s="195" t="s">
        <v>2503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163</v>
      </c>
      <c r="AU127" s="20" t="s">
        <v>86</v>
      </c>
    </row>
    <row r="128" spans="1:65" s="2" customFormat="1" ht="11.25">
      <c r="A128" s="37"/>
      <c r="B128" s="38"/>
      <c r="C128" s="39"/>
      <c r="D128" s="199" t="s">
        <v>165</v>
      </c>
      <c r="E128" s="39"/>
      <c r="F128" s="200" t="s">
        <v>2505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165</v>
      </c>
      <c r="AU128" s="20" t="s">
        <v>86</v>
      </c>
    </row>
    <row r="129" spans="1:65" s="12" customFormat="1" ht="22.9" customHeight="1">
      <c r="B129" s="165"/>
      <c r="C129" s="166"/>
      <c r="D129" s="167" t="s">
        <v>75</v>
      </c>
      <c r="E129" s="179" t="s">
        <v>2506</v>
      </c>
      <c r="F129" s="179" t="s">
        <v>2507</v>
      </c>
      <c r="G129" s="166"/>
      <c r="H129" s="166"/>
      <c r="I129" s="169"/>
      <c r="J129" s="180">
        <f>BK129</f>
        <v>0</v>
      </c>
      <c r="K129" s="166"/>
      <c r="L129" s="171"/>
      <c r="M129" s="172"/>
      <c r="N129" s="173"/>
      <c r="O129" s="173"/>
      <c r="P129" s="174">
        <f>SUM(P130:P140)</f>
        <v>0</v>
      </c>
      <c r="Q129" s="173"/>
      <c r="R129" s="174">
        <f>SUM(R130:R140)</f>
        <v>0</v>
      </c>
      <c r="S129" s="173"/>
      <c r="T129" s="175">
        <f>SUM(T130:T140)</f>
        <v>0</v>
      </c>
      <c r="AR129" s="176" t="s">
        <v>205</v>
      </c>
      <c r="AT129" s="177" t="s">
        <v>75</v>
      </c>
      <c r="AU129" s="177" t="s">
        <v>84</v>
      </c>
      <c r="AY129" s="176" t="s">
        <v>154</v>
      </c>
      <c r="BK129" s="178">
        <f>SUM(BK130:BK140)</f>
        <v>0</v>
      </c>
    </row>
    <row r="130" spans="1:65" s="2" customFormat="1" ht="16.5" customHeight="1">
      <c r="A130" s="37"/>
      <c r="B130" s="38"/>
      <c r="C130" s="181" t="s">
        <v>260</v>
      </c>
      <c r="D130" s="181" t="s">
        <v>156</v>
      </c>
      <c r="E130" s="182" t="s">
        <v>2508</v>
      </c>
      <c r="F130" s="183" t="s">
        <v>2509</v>
      </c>
      <c r="G130" s="184" t="s">
        <v>797</v>
      </c>
      <c r="H130" s="261"/>
      <c r="I130" s="186"/>
      <c r="J130" s="187">
        <f>ROUND(I130*H130,2)</f>
        <v>0</v>
      </c>
      <c r="K130" s="183" t="s">
        <v>160</v>
      </c>
      <c r="L130" s="42"/>
      <c r="M130" s="188" t="s">
        <v>19</v>
      </c>
      <c r="N130" s="189" t="s">
        <v>47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2456</v>
      </c>
      <c r="AT130" s="192" t="s">
        <v>156</v>
      </c>
      <c r="AU130" s="192" t="s">
        <v>86</v>
      </c>
      <c r="AY130" s="20" t="s">
        <v>154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84</v>
      </c>
      <c r="BK130" s="193">
        <f>ROUND(I130*H130,2)</f>
        <v>0</v>
      </c>
      <c r="BL130" s="20" t="s">
        <v>2456</v>
      </c>
      <c r="BM130" s="192" t="s">
        <v>2510</v>
      </c>
    </row>
    <row r="131" spans="1:65" s="2" customFormat="1" ht="11.25">
      <c r="A131" s="37"/>
      <c r="B131" s="38"/>
      <c r="C131" s="39"/>
      <c r="D131" s="194" t="s">
        <v>163</v>
      </c>
      <c r="E131" s="39"/>
      <c r="F131" s="195" t="s">
        <v>2509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163</v>
      </c>
      <c r="AU131" s="20" t="s">
        <v>86</v>
      </c>
    </row>
    <row r="132" spans="1:65" s="2" customFormat="1" ht="11.25">
      <c r="A132" s="37"/>
      <c r="B132" s="38"/>
      <c r="C132" s="39"/>
      <c r="D132" s="199" t="s">
        <v>165</v>
      </c>
      <c r="E132" s="39"/>
      <c r="F132" s="200" t="s">
        <v>2511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165</v>
      </c>
      <c r="AU132" s="20" t="s">
        <v>86</v>
      </c>
    </row>
    <row r="133" spans="1:65" s="2" customFormat="1" ht="16.5" customHeight="1">
      <c r="A133" s="37"/>
      <c r="B133" s="38"/>
      <c r="C133" s="181" t="s">
        <v>8</v>
      </c>
      <c r="D133" s="181" t="s">
        <v>156</v>
      </c>
      <c r="E133" s="182" t="s">
        <v>2512</v>
      </c>
      <c r="F133" s="183" t="s">
        <v>2513</v>
      </c>
      <c r="G133" s="184" t="s">
        <v>240</v>
      </c>
      <c r="H133" s="185">
        <v>1</v>
      </c>
      <c r="I133" s="186"/>
      <c r="J133" s="187">
        <f>ROUND(I133*H133,2)</f>
        <v>0</v>
      </c>
      <c r="K133" s="183" t="s">
        <v>160</v>
      </c>
      <c r="L133" s="42"/>
      <c r="M133" s="188" t="s">
        <v>19</v>
      </c>
      <c r="N133" s="189" t="s">
        <v>47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2456</v>
      </c>
      <c r="AT133" s="192" t="s">
        <v>156</v>
      </c>
      <c r="AU133" s="192" t="s">
        <v>86</v>
      </c>
      <c r="AY133" s="20" t="s">
        <v>154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84</v>
      </c>
      <c r="BK133" s="193">
        <f>ROUND(I133*H133,2)</f>
        <v>0</v>
      </c>
      <c r="BL133" s="20" t="s">
        <v>2456</v>
      </c>
      <c r="BM133" s="192" t="s">
        <v>2514</v>
      </c>
    </row>
    <row r="134" spans="1:65" s="2" customFormat="1" ht="11.25">
      <c r="A134" s="37"/>
      <c r="B134" s="38"/>
      <c r="C134" s="39"/>
      <c r="D134" s="194" t="s">
        <v>163</v>
      </c>
      <c r="E134" s="39"/>
      <c r="F134" s="195" t="s">
        <v>2513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163</v>
      </c>
      <c r="AU134" s="20" t="s">
        <v>86</v>
      </c>
    </row>
    <row r="135" spans="1:65" s="2" customFormat="1" ht="11.25">
      <c r="A135" s="37"/>
      <c r="B135" s="38"/>
      <c r="C135" s="39"/>
      <c r="D135" s="199" t="s">
        <v>165</v>
      </c>
      <c r="E135" s="39"/>
      <c r="F135" s="200" t="s">
        <v>2515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165</v>
      </c>
      <c r="AU135" s="20" t="s">
        <v>86</v>
      </c>
    </row>
    <row r="136" spans="1:65" s="2" customFormat="1" ht="87.75">
      <c r="A136" s="37"/>
      <c r="B136" s="38"/>
      <c r="C136" s="39"/>
      <c r="D136" s="194" t="s">
        <v>177</v>
      </c>
      <c r="E136" s="39"/>
      <c r="F136" s="222" t="s">
        <v>2516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177</v>
      </c>
      <c r="AU136" s="20" t="s">
        <v>86</v>
      </c>
    </row>
    <row r="137" spans="1:65" s="13" customFormat="1" ht="11.25">
      <c r="B137" s="201"/>
      <c r="C137" s="202"/>
      <c r="D137" s="194" t="s">
        <v>167</v>
      </c>
      <c r="E137" s="203" t="s">
        <v>19</v>
      </c>
      <c r="F137" s="204" t="s">
        <v>2517</v>
      </c>
      <c r="G137" s="202"/>
      <c r="H137" s="203" t="s">
        <v>19</v>
      </c>
      <c r="I137" s="205"/>
      <c r="J137" s="202"/>
      <c r="K137" s="202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167</v>
      </c>
      <c r="AU137" s="210" t="s">
        <v>86</v>
      </c>
      <c r="AV137" s="13" t="s">
        <v>84</v>
      </c>
      <c r="AW137" s="13" t="s">
        <v>36</v>
      </c>
      <c r="AX137" s="13" t="s">
        <v>76</v>
      </c>
      <c r="AY137" s="210" t="s">
        <v>154</v>
      </c>
    </row>
    <row r="138" spans="1:65" s="14" customFormat="1" ht="11.25">
      <c r="B138" s="211"/>
      <c r="C138" s="212"/>
      <c r="D138" s="194" t="s">
        <v>167</v>
      </c>
      <c r="E138" s="213" t="s">
        <v>19</v>
      </c>
      <c r="F138" s="214" t="s">
        <v>84</v>
      </c>
      <c r="G138" s="212"/>
      <c r="H138" s="215">
        <v>1</v>
      </c>
      <c r="I138" s="216"/>
      <c r="J138" s="212"/>
      <c r="K138" s="212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167</v>
      </c>
      <c r="AU138" s="221" t="s">
        <v>86</v>
      </c>
      <c r="AV138" s="14" t="s">
        <v>86</v>
      </c>
      <c r="AW138" s="14" t="s">
        <v>36</v>
      </c>
      <c r="AX138" s="14" t="s">
        <v>84</v>
      </c>
      <c r="AY138" s="221" t="s">
        <v>154</v>
      </c>
    </row>
    <row r="139" spans="1:65" s="2" customFormat="1" ht="24.2" customHeight="1">
      <c r="A139" s="37"/>
      <c r="B139" s="38"/>
      <c r="C139" s="181" t="s">
        <v>278</v>
      </c>
      <c r="D139" s="181" t="s">
        <v>156</v>
      </c>
      <c r="E139" s="182" t="s">
        <v>2518</v>
      </c>
      <c r="F139" s="183" t="s">
        <v>2519</v>
      </c>
      <c r="G139" s="184" t="s">
        <v>240</v>
      </c>
      <c r="H139" s="185">
        <v>1</v>
      </c>
      <c r="I139" s="186"/>
      <c r="J139" s="187">
        <f>ROUND(I139*H139,2)</f>
        <v>0</v>
      </c>
      <c r="K139" s="183" t="s">
        <v>241</v>
      </c>
      <c r="L139" s="42"/>
      <c r="M139" s="188" t="s">
        <v>19</v>
      </c>
      <c r="N139" s="189" t="s">
        <v>47</v>
      </c>
      <c r="O139" s="6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2456</v>
      </c>
      <c r="AT139" s="192" t="s">
        <v>156</v>
      </c>
      <c r="AU139" s="192" t="s">
        <v>86</v>
      </c>
      <c r="AY139" s="20" t="s">
        <v>154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84</v>
      </c>
      <c r="BK139" s="193">
        <f>ROUND(I139*H139,2)</f>
        <v>0</v>
      </c>
      <c r="BL139" s="20" t="s">
        <v>2456</v>
      </c>
      <c r="BM139" s="192" t="s">
        <v>2520</v>
      </c>
    </row>
    <row r="140" spans="1:65" s="2" customFormat="1" ht="11.25">
      <c r="A140" s="37"/>
      <c r="B140" s="38"/>
      <c r="C140" s="39"/>
      <c r="D140" s="194" t="s">
        <v>163</v>
      </c>
      <c r="E140" s="39"/>
      <c r="F140" s="195" t="s">
        <v>2519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163</v>
      </c>
      <c r="AU140" s="20" t="s">
        <v>86</v>
      </c>
    </row>
    <row r="141" spans="1:65" s="12" customFormat="1" ht="22.9" customHeight="1">
      <c r="B141" s="165"/>
      <c r="C141" s="166"/>
      <c r="D141" s="167" t="s">
        <v>75</v>
      </c>
      <c r="E141" s="179" t="s">
        <v>2521</v>
      </c>
      <c r="F141" s="179" t="s">
        <v>2522</v>
      </c>
      <c r="G141" s="166"/>
      <c r="H141" s="166"/>
      <c r="I141" s="169"/>
      <c r="J141" s="180">
        <f>BK141</f>
        <v>0</v>
      </c>
      <c r="K141" s="166"/>
      <c r="L141" s="171"/>
      <c r="M141" s="172"/>
      <c r="N141" s="173"/>
      <c r="O141" s="173"/>
      <c r="P141" s="174">
        <f>SUM(P142:P144)</f>
        <v>0</v>
      </c>
      <c r="Q141" s="173"/>
      <c r="R141" s="174">
        <f>SUM(R142:R144)</f>
        <v>0</v>
      </c>
      <c r="S141" s="173"/>
      <c r="T141" s="175">
        <f>SUM(T142:T144)</f>
        <v>0</v>
      </c>
      <c r="AR141" s="176" t="s">
        <v>205</v>
      </c>
      <c r="AT141" s="177" t="s">
        <v>75</v>
      </c>
      <c r="AU141" s="177" t="s">
        <v>84</v>
      </c>
      <c r="AY141" s="176" t="s">
        <v>154</v>
      </c>
      <c r="BK141" s="178">
        <f>SUM(BK142:BK144)</f>
        <v>0</v>
      </c>
    </row>
    <row r="142" spans="1:65" s="2" customFormat="1" ht="16.5" customHeight="1">
      <c r="A142" s="37"/>
      <c r="B142" s="38"/>
      <c r="C142" s="181" t="s">
        <v>288</v>
      </c>
      <c r="D142" s="181" t="s">
        <v>156</v>
      </c>
      <c r="E142" s="182" t="s">
        <v>2523</v>
      </c>
      <c r="F142" s="183" t="s">
        <v>2524</v>
      </c>
      <c r="G142" s="184" t="s">
        <v>797</v>
      </c>
      <c r="H142" s="261"/>
      <c r="I142" s="186"/>
      <c r="J142" s="187">
        <f>ROUND(I142*H142,2)</f>
        <v>0</v>
      </c>
      <c r="K142" s="183" t="s">
        <v>160</v>
      </c>
      <c r="L142" s="42"/>
      <c r="M142" s="188" t="s">
        <v>19</v>
      </c>
      <c r="N142" s="189" t="s">
        <v>47</v>
      </c>
      <c r="O142" s="6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2456</v>
      </c>
      <c r="AT142" s="192" t="s">
        <v>156</v>
      </c>
      <c r="AU142" s="192" t="s">
        <v>86</v>
      </c>
      <c r="AY142" s="20" t="s">
        <v>154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84</v>
      </c>
      <c r="BK142" s="193">
        <f>ROUND(I142*H142,2)</f>
        <v>0</v>
      </c>
      <c r="BL142" s="20" t="s">
        <v>2456</v>
      </c>
      <c r="BM142" s="192" t="s">
        <v>2525</v>
      </c>
    </row>
    <row r="143" spans="1:65" s="2" customFormat="1" ht="11.25">
      <c r="A143" s="37"/>
      <c r="B143" s="38"/>
      <c r="C143" s="39"/>
      <c r="D143" s="194" t="s">
        <v>163</v>
      </c>
      <c r="E143" s="39"/>
      <c r="F143" s="195" t="s">
        <v>2524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163</v>
      </c>
      <c r="AU143" s="20" t="s">
        <v>86</v>
      </c>
    </row>
    <row r="144" spans="1:65" s="2" customFormat="1" ht="11.25">
      <c r="A144" s="37"/>
      <c r="B144" s="38"/>
      <c r="C144" s="39"/>
      <c r="D144" s="199" t="s">
        <v>165</v>
      </c>
      <c r="E144" s="39"/>
      <c r="F144" s="200" t="s">
        <v>2526</v>
      </c>
      <c r="G144" s="39"/>
      <c r="H144" s="39"/>
      <c r="I144" s="196"/>
      <c r="J144" s="39"/>
      <c r="K144" s="39"/>
      <c r="L144" s="42"/>
      <c r="M144" s="262"/>
      <c r="N144" s="263"/>
      <c r="O144" s="264"/>
      <c r="P144" s="264"/>
      <c r="Q144" s="264"/>
      <c r="R144" s="264"/>
      <c r="S144" s="264"/>
      <c r="T144" s="265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165</v>
      </c>
      <c r="AU144" s="20" t="s">
        <v>86</v>
      </c>
    </row>
    <row r="145" spans="1:31" s="2" customFormat="1" ht="6.95" customHeight="1">
      <c r="A145" s="37"/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42"/>
      <c r="M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</sheetData>
  <sheetProtection algorithmName="SHA-512" hashValue="MozwpIqHZar2wnfo4/fxgqU2tAETni0f0zrCCajUkxfBg5VkfR86j7itXoDrB2eJWIUeLMBaqJTkAkCzjXcBAg==" saltValue="S4rcZPV934iwxGhsJiV7zzJ1DnOGNukXMUnZLAQvs/sj/e7iFc5owGuWX9Ydd7avgCKhrytned8xvmV9G/tRDg==" spinCount="100000" sheet="1" objects="1" scenarios="1" formatColumns="0" formatRows="0" autoFilter="0"/>
  <autoFilter ref="C85:K144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1" r:id="rId1"/>
    <hyperlink ref="F96" r:id="rId2"/>
    <hyperlink ref="F100" r:id="rId3"/>
    <hyperlink ref="F105" r:id="rId4"/>
    <hyperlink ref="F109" r:id="rId5"/>
    <hyperlink ref="F113" r:id="rId6"/>
    <hyperlink ref="F118" r:id="rId7"/>
    <hyperlink ref="F121" r:id="rId8"/>
    <hyperlink ref="F128" r:id="rId9"/>
    <hyperlink ref="F132" r:id="rId10"/>
    <hyperlink ref="F135" r:id="rId11"/>
    <hyperlink ref="F144" r:id="rId1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66" customWidth="1"/>
    <col min="2" max="2" width="1.6640625" style="266" customWidth="1"/>
    <col min="3" max="4" width="5" style="266" customWidth="1"/>
    <col min="5" max="5" width="11.6640625" style="266" customWidth="1"/>
    <col min="6" max="6" width="9.1640625" style="266" customWidth="1"/>
    <col min="7" max="7" width="5" style="266" customWidth="1"/>
    <col min="8" max="8" width="77.83203125" style="266" customWidth="1"/>
    <col min="9" max="10" width="20" style="266" customWidth="1"/>
    <col min="11" max="11" width="1.6640625" style="266" customWidth="1"/>
  </cols>
  <sheetData>
    <row r="1" spans="2:11" s="1" customFormat="1" ht="37.5" customHeight="1"/>
    <row r="2" spans="2:11" s="1" customFormat="1" ht="7.5" customHeight="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pans="2:11" s="17" customFormat="1" ht="45" customHeight="1">
      <c r="B3" s="270"/>
      <c r="C3" s="409" t="s">
        <v>2527</v>
      </c>
      <c r="D3" s="409"/>
      <c r="E3" s="409"/>
      <c r="F3" s="409"/>
      <c r="G3" s="409"/>
      <c r="H3" s="409"/>
      <c r="I3" s="409"/>
      <c r="J3" s="409"/>
      <c r="K3" s="271"/>
    </row>
    <row r="4" spans="2:11" s="1" customFormat="1" ht="25.5" customHeight="1">
      <c r="B4" s="272"/>
      <c r="C4" s="408" t="s">
        <v>2528</v>
      </c>
      <c r="D4" s="408"/>
      <c r="E4" s="408"/>
      <c r="F4" s="408"/>
      <c r="G4" s="408"/>
      <c r="H4" s="408"/>
      <c r="I4" s="408"/>
      <c r="J4" s="408"/>
      <c r="K4" s="273"/>
    </row>
    <row r="5" spans="2:11" s="1" customFormat="1" ht="5.25" customHeight="1">
      <c r="B5" s="272"/>
      <c r="C5" s="274"/>
      <c r="D5" s="274"/>
      <c r="E5" s="274"/>
      <c r="F5" s="274"/>
      <c r="G5" s="274"/>
      <c r="H5" s="274"/>
      <c r="I5" s="274"/>
      <c r="J5" s="274"/>
      <c r="K5" s="273"/>
    </row>
    <row r="6" spans="2:11" s="1" customFormat="1" ht="15" customHeight="1">
      <c r="B6" s="272"/>
      <c r="C6" s="407" t="s">
        <v>2529</v>
      </c>
      <c r="D6" s="407"/>
      <c r="E6" s="407"/>
      <c r="F6" s="407"/>
      <c r="G6" s="407"/>
      <c r="H6" s="407"/>
      <c r="I6" s="407"/>
      <c r="J6" s="407"/>
      <c r="K6" s="273"/>
    </row>
    <row r="7" spans="2:11" s="1" customFormat="1" ht="15" customHeight="1">
      <c r="B7" s="276"/>
      <c r="C7" s="407" t="s">
        <v>2530</v>
      </c>
      <c r="D7" s="407"/>
      <c r="E7" s="407"/>
      <c r="F7" s="407"/>
      <c r="G7" s="407"/>
      <c r="H7" s="407"/>
      <c r="I7" s="407"/>
      <c r="J7" s="407"/>
      <c r="K7" s="273"/>
    </row>
    <row r="8" spans="2:11" s="1" customFormat="1" ht="12.75" customHeight="1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pans="2:11" s="1" customFormat="1" ht="15" customHeight="1">
      <c r="B9" s="276"/>
      <c r="C9" s="407" t="s">
        <v>2531</v>
      </c>
      <c r="D9" s="407"/>
      <c r="E9" s="407"/>
      <c r="F9" s="407"/>
      <c r="G9" s="407"/>
      <c r="H9" s="407"/>
      <c r="I9" s="407"/>
      <c r="J9" s="407"/>
      <c r="K9" s="273"/>
    </row>
    <row r="10" spans="2:11" s="1" customFormat="1" ht="15" customHeight="1">
      <c r="B10" s="276"/>
      <c r="C10" s="275"/>
      <c r="D10" s="407" t="s">
        <v>2532</v>
      </c>
      <c r="E10" s="407"/>
      <c r="F10" s="407"/>
      <c r="G10" s="407"/>
      <c r="H10" s="407"/>
      <c r="I10" s="407"/>
      <c r="J10" s="407"/>
      <c r="K10" s="273"/>
    </row>
    <row r="11" spans="2:11" s="1" customFormat="1" ht="15" customHeight="1">
      <c r="B11" s="276"/>
      <c r="C11" s="277"/>
      <c r="D11" s="407" t="s">
        <v>2533</v>
      </c>
      <c r="E11" s="407"/>
      <c r="F11" s="407"/>
      <c r="G11" s="407"/>
      <c r="H11" s="407"/>
      <c r="I11" s="407"/>
      <c r="J11" s="407"/>
      <c r="K11" s="273"/>
    </row>
    <row r="12" spans="2:11" s="1" customFormat="1" ht="15" customHeight="1">
      <c r="B12" s="276"/>
      <c r="C12" s="277"/>
      <c r="D12" s="275"/>
      <c r="E12" s="275"/>
      <c r="F12" s="275"/>
      <c r="G12" s="275"/>
      <c r="H12" s="275"/>
      <c r="I12" s="275"/>
      <c r="J12" s="275"/>
      <c r="K12" s="273"/>
    </row>
    <row r="13" spans="2:11" s="1" customFormat="1" ht="15" customHeight="1">
      <c r="B13" s="276"/>
      <c r="C13" s="277"/>
      <c r="D13" s="278" t="s">
        <v>2534</v>
      </c>
      <c r="E13" s="275"/>
      <c r="F13" s="275"/>
      <c r="G13" s="275"/>
      <c r="H13" s="275"/>
      <c r="I13" s="275"/>
      <c r="J13" s="275"/>
      <c r="K13" s="273"/>
    </row>
    <row r="14" spans="2:11" s="1" customFormat="1" ht="12.75" customHeight="1">
      <c r="B14" s="276"/>
      <c r="C14" s="277"/>
      <c r="D14" s="277"/>
      <c r="E14" s="277"/>
      <c r="F14" s="277"/>
      <c r="G14" s="277"/>
      <c r="H14" s="277"/>
      <c r="I14" s="277"/>
      <c r="J14" s="277"/>
      <c r="K14" s="273"/>
    </row>
    <row r="15" spans="2:11" s="1" customFormat="1" ht="15" customHeight="1">
      <c r="B15" s="276"/>
      <c r="C15" s="277"/>
      <c r="D15" s="407" t="s">
        <v>2535</v>
      </c>
      <c r="E15" s="407"/>
      <c r="F15" s="407"/>
      <c r="G15" s="407"/>
      <c r="H15" s="407"/>
      <c r="I15" s="407"/>
      <c r="J15" s="407"/>
      <c r="K15" s="273"/>
    </row>
    <row r="16" spans="2:11" s="1" customFormat="1" ht="15" customHeight="1">
      <c r="B16" s="276"/>
      <c r="C16" s="277"/>
      <c r="D16" s="407" t="s">
        <v>2536</v>
      </c>
      <c r="E16" s="407"/>
      <c r="F16" s="407"/>
      <c r="G16" s="407"/>
      <c r="H16" s="407"/>
      <c r="I16" s="407"/>
      <c r="J16" s="407"/>
      <c r="K16" s="273"/>
    </row>
    <row r="17" spans="2:11" s="1" customFormat="1" ht="15" customHeight="1">
      <c r="B17" s="276"/>
      <c r="C17" s="277"/>
      <c r="D17" s="407" t="s">
        <v>2537</v>
      </c>
      <c r="E17" s="407"/>
      <c r="F17" s="407"/>
      <c r="G17" s="407"/>
      <c r="H17" s="407"/>
      <c r="I17" s="407"/>
      <c r="J17" s="407"/>
      <c r="K17" s="273"/>
    </row>
    <row r="18" spans="2:11" s="1" customFormat="1" ht="15" customHeight="1">
      <c r="B18" s="276"/>
      <c r="C18" s="277"/>
      <c r="D18" s="277"/>
      <c r="E18" s="279" t="s">
        <v>83</v>
      </c>
      <c r="F18" s="407" t="s">
        <v>2538</v>
      </c>
      <c r="G18" s="407"/>
      <c r="H18" s="407"/>
      <c r="I18" s="407"/>
      <c r="J18" s="407"/>
      <c r="K18" s="273"/>
    </row>
    <row r="19" spans="2:11" s="1" customFormat="1" ht="15" customHeight="1">
      <c r="B19" s="276"/>
      <c r="C19" s="277"/>
      <c r="D19" s="277"/>
      <c r="E19" s="279" t="s">
        <v>2539</v>
      </c>
      <c r="F19" s="407" t="s">
        <v>2540</v>
      </c>
      <c r="G19" s="407"/>
      <c r="H19" s="407"/>
      <c r="I19" s="407"/>
      <c r="J19" s="407"/>
      <c r="K19" s="273"/>
    </row>
    <row r="20" spans="2:11" s="1" customFormat="1" ht="15" customHeight="1">
      <c r="B20" s="276"/>
      <c r="C20" s="277"/>
      <c r="D20" s="277"/>
      <c r="E20" s="279" t="s">
        <v>2541</v>
      </c>
      <c r="F20" s="407" t="s">
        <v>2542</v>
      </c>
      <c r="G20" s="407"/>
      <c r="H20" s="407"/>
      <c r="I20" s="407"/>
      <c r="J20" s="407"/>
      <c r="K20" s="273"/>
    </row>
    <row r="21" spans="2:11" s="1" customFormat="1" ht="15" customHeight="1">
      <c r="B21" s="276"/>
      <c r="C21" s="277"/>
      <c r="D21" s="277"/>
      <c r="E21" s="279" t="s">
        <v>124</v>
      </c>
      <c r="F21" s="407" t="s">
        <v>2543</v>
      </c>
      <c r="G21" s="407"/>
      <c r="H21" s="407"/>
      <c r="I21" s="407"/>
      <c r="J21" s="407"/>
      <c r="K21" s="273"/>
    </row>
    <row r="22" spans="2:11" s="1" customFormat="1" ht="15" customHeight="1">
      <c r="B22" s="276"/>
      <c r="C22" s="277"/>
      <c r="D22" s="277"/>
      <c r="E22" s="279" t="s">
        <v>638</v>
      </c>
      <c r="F22" s="407" t="s">
        <v>639</v>
      </c>
      <c r="G22" s="407"/>
      <c r="H22" s="407"/>
      <c r="I22" s="407"/>
      <c r="J22" s="407"/>
      <c r="K22" s="273"/>
    </row>
    <row r="23" spans="2:11" s="1" customFormat="1" ht="15" customHeight="1">
      <c r="B23" s="276"/>
      <c r="C23" s="277"/>
      <c r="D23" s="277"/>
      <c r="E23" s="279" t="s">
        <v>95</v>
      </c>
      <c r="F23" s="407" t="s">
        <v>2544</v>
      </c>
      <c r="G23" s="407"/>
      <c r="H23" s="407"/>
      <c r="I23" s="407"/>
      <c r="J23" s="407"/>
      <c r="K23" s="273"/>
    </row>
    <row r="24" spans="2:11" s="1" customFormat="1" ht="12.75" customHeight="1">
      <c r="B24" s="276"/>
      <c r="C24" s="277"/>
      <c r="D24" s="277"/>
      <c r="E24" s="277"/>
      <c r="F24" s="277"/>
      <c r="G24" s="277"/>
      <c r="H24" s="277"/>
      <c r="I24" s="277"/>
      <c r="J24" s="277"/>
      <c r="K24" s="273"/>
    </row>
    <row r="25" spans="2:11" s="1" customFormat="1" ht="15" customHeight="1">
      <c r="B25" s="276"/>
      <c r="C25" s="407" t="s">
        <v>2545</v>
      </c>
      <c r="D25" s="407"/>
      <c r="E25" s="407"/>
      <c r="F25" s="407"/>
      <c r="G25" s="407"/>
      <c r="H25" s="407"/>
      <c r="I25" s="407"/>
      <c r="J25" s="407"/>
      <c r="K25" s="273"/>
    </row>
    <row r="26" spans="2:11" s="1" customFormat="1" ht="15" customHeight="1">
      <c r="B26" s="276"/>
      <c r="C26" s="407" t="s">
        <v>2546</v>
      </c>
      <c r="D26" s="407"/>
      <c r="E26" s="407"/>
      <c r="F26" s="407"/>
      <c r="G26" s="407"/>
      <c r="H26" s="407"/>
      <c r="I26" s="407"/>
      <c r="J26" s="407"/>
      <c r="K26" s="273"/>
    </row>
    <row r="27" spans="2:11" s="1" customFormat="1" ht="15" customHeight="1">
      <c r="B27" s="276"/>
      <c r="C27" s="275"/>
      <c r="D27" s="407" t="s">
        <v>2547</v>
      </c>
      <c r="E27" s="407"/>
      <c r="F27" s="407"/>
      <c r="G27" s="407"/>
      <c r="H27" s="407"/>
      <c r="I27" s="407"/>
      <c r="J27" s="407"/>
      <c r="K27" s="273"/>
    </row>
    <row r="28" spans="2:11" s="1" customFormat="1" ht="15" customHeight="1">
      <c r="B28" s="276"/>
      <c r="C28" s="277"/>
      <c r="D28" s="407" t="s">
        <v>2548</v>
      </c>
      <c r="E28" s="407"/>
      <c r="F28" s="407"/>
      <c r="G28" s="407"/>
      <c r="H28" s="407"/>
      <c r="I28" s="407"/>
      <c r="J28" s="407"/>
      <c r="K28" s="273"/>
    </row>
    <row r="29" spans="2:11" s="1" customFormat="1" ht="12.75" customHeight="1">
      <c r="B29" s="276"/>
      <c r="C29" s="277"/>
      <c r="D29" s="277"/>
      <c r="E29" s="277"/>
      <c r="F29" s="277"/>
      <c r="G29" s="277"/>
      <c r="H29" s="277"/>
      <c r="I29" s="277"/>
      <c r="J29" s="277"/>
      <c r="K29" s="273"/>
    </row>
    <row r="30" spans="2:11" s="1" customFormat="1" ht="15" customHeight="1">
      <c r="B30" s="276"/>
      <c r="C30" s="277"/>
      <c r="D30" s="407" t="s">
        <v>2549</v>
      </c>
      <c r="E30" s="407"/>
      <c r="F30" s="407"/>
      <c r="G30" s="407"/>
      <c r="H30" s="407"/>
      <c r="I30" s="407"/>
      <c r="J30" s="407"/>
      <c r="K30" s="273"/>
    </row>
    <row r="31" spans="2:11" s="1" customFormat="1" ht="15" customHeight="1">
      <c r="B31" s="276"/>
      <c r="C31" s="277"/>
      <c r="D31" s="407" t="s">
        <v>2550</v>
      </c>
      <c r="E31" s="407"/>
      <c r="F31" s="407"/>
      <c r="G31" s="407"/>
      <c r="H31" s="407"/>
      <c r="I31" s="407"/>
      <c r="J31" s="407"/>
      <c r="K31" s="273"/>
    </row>
    <row r="32" spans="2:11" s="1" customFormat="1" ht="12.75" customHeight="1">
      <c r="B32" s="276"/>
      <c r="C32" s="277"/>
      <c r="D32" s="277"/>
      <c r="E32" s="277"/>
      <c r="F32" s="277"/>
      <c r="G32" s="277"/>
      <c r="H32" s="277"/>
      <c r="I32" s="277"/>
      <c r="J32" s="277"/>
      <c r="K32" s="273"/>
    </row>
    <row r="33" spans="2:11" s="1" customFormat="1" ht="15" customHeight="1">
      <c r="B33" s="276"/>
      <c r="C33" s="277"/>
      <c r="D33" s="407" t="s">
        <v>2551</v>
      </c>
      <c r="E33" s="407"/>
      <c r="F33" s="407"/>
      <c r="G33" s="407"/>
      <c r="H33" s="407"/>
      <c r="I33" s="407"/>
      <c r="J33" s="407"/>
      <c r="K33" s="273"/>
    </row>
    <row r="34" spans="2:11" s="1" customFormat="1" ht="15" customHeight="1">
      <c r="B34" s="276"/>
      <c r="C34" s="277"/>
      <c r="D34" s="407" t="s">
        <v>2552</v>
      </c>
      <c r="E34" s="407"/>
      <c r="F34" s="407"/>
      <c r="G34" s="407"/>
      <c r="H34" s="407"/>
      <c r="I34" s="407"/>
      <c r="J34" s="407"/>
      <c r="K34" s="273"/>
    </row>
    <row r="35" spans="2:11" s="1" customFormat="1" ht="15" customHeight="1">
      <c r="B35" s="276"/>
      <c r="C35" s="277"/>
      <c r="D35" s="407" t="s">
        <v>2553</v>
      </c>
      <c r="E35" s="407"/>
      <c r="F35" s="407"/>
      <c r="G35" s="407"/>
      <c r="H35" s="407"/>
      <c r="I35" s="407"/>
      <c r="J35" s="407"/>
      <c r="K35" s="273"/>
    </row>
    <row r="36" spans="2:11" s="1" customFormat="1" ht="15" customHeight="1">
      <c r="B36" s="276"/>
      <c r="C36" s="277"/>
      <c r="D36" s="275"/>
      <c r="E36" s="278" t="s">
        <v>140</v>
      </c>
      <c r="F36" s="275"/>
      <c r="G36" s="407" t="s">
        <v>2554</v>
      </c>
      <c r="H36" s="407"/>
      <c r="I36" s="407"/>
      <c r="J36" s="407"/>
      <c r="K36" s="273"/>
    </row>
    <row r="37" spans="2:11" s="1" customFormat="1" ht="30.75" customHeight="1">
      <c r="B37" s="276"/>
      <c r="C37" s="277"/>
      <c r="D37" s="275"/>
      <c r="E37" s="278" t="s">
        <v>2555</v>
      </c>
      <c r="F37" s="275"/>
      <c r="G37" s="407" t="s">
        <v>2556</v>
      </c>
      <c r="H37" s="407"/>
      <c r="I37" s="407"/>
      <c r="J37" s="407"/>
      <c r="K37" s="273"/>
    </row>
    <row r="38" spans="2:11" s="1" customFormat="1" ht="15" customHeight="1">
      <c r="B38" s="276"/>
      <c r="C38" s="277"/>
      <c r="D38" s="275"/>
      <c r="E38" s="278" t="s">
        <v>57</v>
      </c>
      <c r="F38" s="275"/>
      <c r="G38" s="407" t="s">
        <v>2557</v>
      </c>
      <c r="H38" s="407"/>
      <c r="I38" s="407"/>
      <c r="J38" s="407"/>
      <c r="K38" s="273"/>
    </row>
    <row r="39" spans="2:11" s="1" customFormat="1" ht="15" customHeight="1">
      <c r="B39" s="276"/>
      <c r="C39" s="277"/>
      <c r="D39" s="275"/>
      <c r="E39" s="278" t="s">
        <v>58</v>
      </c>
      <c r="F39" s="275"/>
      <c r="G39" s="407" t="s">
        <v>2558</v>
      </c>
      <c r="H39" s="407"/>
      <c r="I39" s="407"/>
      <c r="J39" s="407"/>
      <c r="K39" s="273"/>
    </row>
    <row r="40" spans="2:11" s="1" customFormat="1" ht="15" customHeight="1">
      <c r="B40" s="276"/>
      <c r="C40" s="277"/>
      <c r="D40" s="275"/>
      <c r="E40" s="278" t="s">
        <v>141</v>
      </c>
      <c r="F40" s="275"/>
      <c r="G40" s="407" t="s">
        <v>2559</v>
      </c>
      <c r="H40" s="407"/>
      <c r="I40" s="407"/>
      <c r="J40" s="407"/>
      <c r="K40" s="273"/>
    </row>
    <row r="41" spans="2:11" s="1" customFormat="1" ht="15" customHeight="1">
      <c r="B41" s="276"/>
      <c r="C41" s="277"/>
      <c r="D41" s="275"/>
      <c r="E41" s="278" t="s">
        <v>142</v>
      </c>
      <c r="F41" s="275"/>
      <c r="G41" s="407" t="s">
        <v>2560</v>
      </c>
      <c r="H41" s="407"/>
      <c r="I41" s="407"/>
      <c r="J41" s="407"/>
      <c r="K41" s="273"/>
    </row>
    <row r="42" spans="2:11" s="1" customFormat="1" ht="15" customHeight="1">
      <c r="B42" s="276"/>
      <c r="C42" s="277"/>
      <c r="D42" s="275"/>
      <c r="E42" s="278" t="s">
        <v>2561</v>
      </c>
      <c r="F42" s="275"/>
      <c r="G42" s="407" t="s">
        <v>2562</v>
      </c>
      <c r="H42" s="407"/>
      <c r="I42" s="407"/>
      <c r="J42" s="407"/>
      <c r="K42" s="273"/>
    </row>
    <row r="43" spans="2:11" s="1" customFormat="1" ht="15" customHeight="1">
      <c r="B43" s="276"/>
      <c r="C43" s="277"/>
      <c r="D43" s="275"/>
      <c r="E43" s="278"/>
      <c r="F43" s="275"/>
      <c r="G43" s="407" t="s">
        <v>2563</v>
      </c>
      <c r="H43" s="407"/>
      <c r="I43" s="407"/>
      <c r="J43" s="407"/>
      <c r="K43" s="273"/>
    </row>
    <row r="44" spans="2:11" s="1" customFormat="1" ht="15" customHeight="1">
      <c r="B44" s="276"/>
      <c r="C44" s="277"/>
      <c r="D44" s="275"/>
      <c r="E44" s="278" t="s">
        <v>2564</v>
      </c>
      <c r="F44" s="275"/>
      <c r="G44" s="407" t="s">
        <v>2565</v>
      </c>
      <c r="H44" s="407"/>
      <c r="I44" s="407"/>
      <c r="J44" s="407"/>
      <c r="K44" s="273"/>
    </row>
    <row r="45" spans="2:11" s="1" customFormat="1" ht="15" customHeight="1">
      <c r="B45" s="276"/>
      <c r="C45" s="277"/>
      <c r="D45" s="275"/>
      <c r="E45" s="278" t="s">
        <v>144</v>
      </c>
      <c r="F45" s="275"/>
      <c r="G45" s="407" t="s">
        <v>2566</v>
      </c>
      <c r="H45" s="407"/>
      <c r="I45" s="407"/>
      <c r="J45" s="407"/>
      <c r="K45" s="273"/>
    </row>
    <row r="46" spans="2:11" s="1" customFormat="1" ht="12.75" customHeight="1">
      <c r="B46" s="276"/>
      <c r="C46" s="277"/>
      <c r="D46" s="275"/>
      <c r="E46" s="275"/>
      <c r="F46" s="275"/>
      <c r="G46" s="275"/>
      <c r="H46" s="275"/>
      <c r="I46" s="275"/>
      <c r="J46" s="275"/>
      <c r="K46" s="273"/>
    </row>
    <row r="47" spans="2:11" s="1" customFormat="1" ht="15" customHeight="1">
      <c r="B47" s="276"/>
      <c r="C47" s="277"/>
      <c r="D47" s="407" t="s">
        <v>2567</v>
      </c>
      <c r="E47" s="407"/>
      <c r="F47" s="407"/>
      <c r="G47" s="407"/>
      <c r="H47" s="407"/>
      <c r="I47" s="407"/>
      <c r="J47" s="407"/>
      <c r="K47" s="273"/>
    </row>
    <row r="48" spans="2:11" s="1" customFormat="1" ht="15" customHeight="1">
      <c r="B48" s="276"/>
      <c r="C48" s="277"/>
      <c r="D48" s="277"/>
      <c r="E48" s="407" t="s">
        <v>2568</v>
      </c>
      <c r="F48" s="407"/>
      <c r="G48" s="407"/>
      <c r="H48" s="407"/>
      <c r="I48" s="407"/>
      <c r="J48" s="407"/>
      <c r="K48" s="273"/>
    </row>
    <row r="49" spans="2:11" s="1" customFormat="1" ht="15" customHeight="1">
      <c r="B49" s="276"/>
      <c r="C49" s="277"/>
      <c r="D49" s="277"/>
      <c r="E49" s="407" t="s">
        <v>2569</v>
      </c>
      <c r="F49" s="407"/>
      <c r="G49" s="407"/>
      <c r="H49" s="407"/>
      <c r="I49" s="407"/>
      <c r="J49" s="407"/>
      <c r="K49" s="273"/>
    </row>
    <row r="50" spans="2:11" s="1" customFormat="1" ht="15" customHeight="1">
      <c r="B50" s="276"/>
      <c r="C50" s="277"/>
      <c r="D50" s="277"/>
      <c r="E50" s="407" t="s">
        <v>2570</v>
      </c>
      <c r="F50" s="407"/>
      <c r="G50" s="407"/>
      <c r="H50" s="407"/>
      <c r="I50" s="407"/>
      <c r="J50" s="407"/>
      <c r="K50" s="273"/>
    </row>
    <row r="51" spans="2:11" s="1" customFormat="1" ht="15" customHeight="1">
      <c r="B51" s="276"/>
      <c r="C51" s="277"/>
      <c r="D51" s="407" t="s">
        <v>2571</v>
      </c>
      <c r="E51" s="407"/>
      <c r="F51" s="407"/>
      <c r="G51" s="407"/>
      <c r="H51" s="407"/>
      <c r="I51" s="407"/>
      <c r="J51" s="407"/>
      <c r="K51" s="273"/>
    </row>
    <row r="52" spans="2:11" s="1" customFormat="1" ht="25.5" customHeight="1">
      <c r="B52" s="272"/>
      <c r="C52" s="408" t="s">
        <v>2572</v>
      </c>
      <c r="D52" s="408"/>
      <c r="E52" s="408"/>
      <c r="F52" s="408"/>
      <c r="G52" s="408"/>
      <c r="H52" s="408"/>
      <c r="I52" s="408"/>
      <c r="J52" s="408"/>
      <c r="K52" s="273"/>
    </row>
    <row r="53" spans="2:11" s="1" customFormat="1" ht="5.25" customHeight="1">
      <c r="B53" s="272"/>
      <c r="C53" s="274"/>
      <c r="D53" s="274"/>
      <c r="E53" s="274"/>
      <c r="F53" s="274"/>
      <c r="G53" s="274"/>
      <c r="H53" s="274"/>
      <c r="I53" s="274"/>
      <c r="J53" s="274"/>
      <c r="K53" s="273"/>
    </row>
    <row r="54" spans="2:11" s="1" customFormat="1" ht="15" customHeight="1">
      <c r="B54" s="272"/>
      <c r="C54" s="407" t="s">
        <v>2573</v>
      </c>
      <c r="D54" s="407"/>
      <c r="E54" s="407"/>
      <c r="F54" s="407"/>
      <c r="G54" s="407"/>
      <c r="H54" s="407"/>
      <c r="I54" s="407"/>
      <c r="J54" s="407"/>
      <c r="K54" s="273"/>
    </row>
    <row r="55" spans="2:11" s="1" customFormat="1" ht="15" customHeight="1">
      <c r="B55" s="272"/>
      <c r="C55" s="407" t="s">
        <v>2574</v>
      </c>
      <c r="D55" s="407"/>
      <c r="E55" s="407"/>
      <c r="F55" s="407"/>
      <c r="G55" s="407"/>
      <c r="H55" s="407"/>
      <c r="I55" s="407"/>
      <c r="J55" s="407"/>
      <c r="K55" s="273"/>
    </row>
    <row r="56" spans="2:11" s="1" customFormat="1" ht="12.75" customHeight="1">
      <c r="B56" s="272"/>
      <c r="C56" s="275"/>
      <c r="D56" s="275"/>
      <c r="E56" s="275"/>
      <c r="F56" s="275"/>
      <c r="G56" s="275"/>
      <c r="H56" s="275"/>
      <c r="I56" s="275"/>
      <c r="J56" s="275"/>
      <c r="K56" s="273"/>
    </row>
    <row r="57" spans="2:11" s="1" customFormat="1" ht="15" customHeight="1">
      <c r="B57" s="272"/>
      <c r="C57" s="407" t="s">
        <v>2575</v>
      </c>
      <c r="D57" s="407"/>
      <c r="E57" s="407"/>
      <c r="F57" s="407"/>
      <c r="G57" s="407"/>
      <c r="H57" s="407"/>
      <c r="I57" s="407"/>
      <c r="J57" s="407"/>
      <c r="K57" s="273"/>
    </row>
    <row r="58" spans="2:11" s="1" customFormat="1" ht="15" customHeight="1">
      <c r="B58" s="272"/>
      <c r="C58" s="277"/>
      <c r="D58" s="407" t="s">
        <v>2576</v>
      </c>
      <c r="E58" s="407"/>
      <c r="F58" s="407"/>
      <c r="G58" s="407"/>
      <c r="H58" s="407"/>
      <c r="I58" s="407"/>
      <c r="J58" s="407"/>
      <c r="K58" s="273"/>
    </row>
    <row r="59" spans="2:11" s="1" customFormat="1" ht="15" customHeight="1">
      <c r="B59" s="272"/>
      <c r="C59" s="277"/>
      <c r="D59" s="407" t="s">
        <v>2577</v>
      </c>
      <c r="E59" s="407"/>
      <c r="F59" s="407"/>
      <c r="G59" s="407"/>
      <c r="H59" s="407"/>
      <c r="I59" s="407"/>
      <c r="J59" s="407"/>
      <c r="K59" s="273"/>
    </row>
    <row r="60" spans="2:11" s="1" customFormat="1" ht="15" customHeight="1">
      <c r="B60" s="272"/>
      <c r="C60" s="277"/>
      <c r="D60" s="407" t="s">
        <v>2578</v>
      </c>
      <c r="E60" s="407"/>
      <c r="F60" s="407"/>
      <c r="G60" s="407"/>
      <c r="H60" s="407"/>
      <c r="I60" s="407"/>
      <c r="J60" s="407"/>
      <c r="K60" s="273"/>
    </row>
    <row r="61" spans="2:11" s="1" customFormat="1" ht="15" customHeight="1">
      <c r="B61" s="272"/>
      <c r="C61" s="277"/>
      <c r="D61" s="407" t="s">
        <v>2579</v>
      </c>
      <c r="E61" s="407"/>
      <c r="F61" s="407"/>
      <c r="G61" s="407"/>
      <c r="H61" s="407"/>
      <c r="I61" s="407"/>
      <c r="J61" s="407"/>
      <c r="K61" s="273"/>
    </row>
    <row r="62" spans="2:11" s="1" customFormat="1" ht="15" customHeight="1">
      <c r="B62" s="272"/>
      <c r="C62" s="277"/>
      <c r="D62" s="410" t="s">
        <v>2580</v>
      </c>
      <c r="E62" s="410"/>
      <c r="F62" s="410"/>
      <c r="G62" s="410"/>
      <c r="H62" s="410"/>
      <c r="I62" s="410"/>
      <c r="J62" s="410"/>
      <c r="K62" s="273"/>
    </row>
    <row r="63" spans="2:11" s="1" customFormat="1" ht="15" customHeight="1">
      <c r="B63" s="272"/>
      <c r="C63" s="277"/>
      <c r="D63" s="407" t="s">
        <v>2581</v>
      </c>
      <c r="E63" s="407"/>
      <c r="F63" s="407"/>
      <c r="G63" s="407"/>
      <c r="H63" s="407"/>
      <c r="I63" s="407"/>
      <c r="J63" s="407"/>
      <c r="K63" s="273"/>
    </row>
    <row r="64" spans="2:11" s="1" customFormat="1" ht="12.75" customHeight="1">
      <c r="B64" s="272"/>
      <c r="C64" s="277"/>
      <c r="D64" s="277"/>
      <c r="E64" s="280"/>
      <c r="F64" s="277"/>
      <c r="G64" s="277"/>
      <c r="H64" s="277"/>
      <c r="I64" s="277"/>
      <c r="J64" s="277"/>
      <c r="K64" s="273"/>
    </row>
    <row r="65" spans="2:11" s="1" customFormat="1" ht="15" customHeight="1">
      <c r="B65" s="272"/>
      <c r="C65" s="277"/>
      <c r="D65" s="407" t="s">
        <v>2582</v>
      </c>
      <c r="E65" s="407"/>
      <c r="F65" s="407"/>
      <c r="G65" s="407"/>
      <c r="H65" s="407"/>
      <c r="I65" s="407"/>
      <c r="J65" s="407"/>
      <c r="K65" s="273"/>
    </row>
    <row r="66" spans="2:11" s="1" customFormat="1" ht="15" customHeight="1">
      <c r="B66" s="272"/>
      <c r="C66" s="277"/>
      <c r="D66" s="410" t="s">
        <v>2583</v>
      </c>
      <c r="E66" s="410"/>
      <c r="F66" s="410"/>
      <c r="G66" s="410"/>
      <c r="H66" s="410"/>
      <c r="I66" s="410"/>
      <c r="J66" s="410"/>
      <c r="K66" s="273"/>
    </row>
    <row r="67" spans="2:11" s="1" customFormat="1" ht="15" customHeight="1">
      <c r="B67" s="272"/>
      <c r="C67" s="277"/>
      <c r="D67" s="407" t="s">
        <v>2584</v>
      </c>
      <c r="E67" s="407"/>
      <c r="F67" s="407"/>
      <c r="G67" s="407"/>
      <c r="H67" s="407"/>
      <c r="I67" s="407"/>
      <c r="J67" s="407"/>
      <c r="K67" s="273"/>
    </row>
    <row r="68" spans="2:11" s="1" customFormat="1" ht="15" customHeight="1">
      <c r="B68" s="272"/>
      <c r="C68" s="277"/>
      <c r="D68" s="407" t="s">
        <v>2585</v>
      </c>
      <c r="E68" s="407"/>
      <c r="F68" s="407"/>
      <c r="G68" s="407"/>
      <c r="H68" s="407"/>
      <c r="I68" s="407"/>
      <c r="J68" s="407"/>
      <c r="K68" s="273"/>
    </row>
    <row r="69" spans="2:11" s="1" customFormat="1" ht="15" customHeight="1">
      <c r="B69" s="272"/>
      <c r="C69" s="277"/>
      <c r="D69" s="407" t="s">
        <v>2586</v>
      </c>
      <c r="E69" s="407"/>
      <c r="F69" s="407"/>
      <c r="G69" s="407"/>
      <c r="H69" s="407"/>
      <c r="I69" s="407"/>
      <c r="J69" s="407"/>
      <c r="K69" s="273"/>
    </row>
    <row r="70" spans="2:11" s="1" customFormat="1" ht="15" customHeight="1">
      <c r="B70" s="272"/>
      <c r="C70" s="277"/>
      <c r="D70" s="407" t="s">
        <v>2587</v>
      </c>
      <c r="E70" s="407"/>
      <c r="F70" s="407"/>
      <c r="G70" s="407"/>
      <c r="H70" s="407"/>
      <c r="I70" s="407"/>
      <c r="J70" s="407"/>
      <c r="K70" s="273"/>
    </row>
    <row r="71" spans="2:11" s="1" customFormat="1" ht="12.75" customHeight="1">
      <c r="B71" s="281"/>
      <c r="C71" s="282"/>
      <c r="D71" s="282"/>
      <c r="E71" s="282"/>
      <c r="F71" s="282"/>
      <c r="G71" s="282"/>
      <c r="H71" s="282"/>
      <c r="I71" s="282"/>
      <c r="J71" s="282"/>
      <c r="K71" s="283"/>
    </row>
    <row r="72" spans="2:11" s="1" customFormat="1" ht="18.75" customHeight="1">
      <c r="B72" s="284"/>
      <c r="C72" s="284"/>
      <c r="D72" s="284"/>
      <c r="E72" s="284"/>
      <c r="F72" s="284"/>
      <c r="G72" s="284"/>
      <c r="H72" s="284"/>
      <c r="I72" s="284"/>
      <c r="J72" s="284"/>
      <c r="K72" s="285"/>
    </row>
    <row r="73" spans="2:11" s="1" customFormat="1" ht="18.75" customHeight="1">
      <c r="B73" s="285"/>
      <c r="C73" s="285"/>
      <c r="D73" s="285"/>
      <c r="E73" s="285"/>
      <c r="F73" s="285"/>
      <c r="G73" s="285"/>
      <c r="H73" s="285"/>
      <c r="I73" s="285"/>
      <c r="J73" s="285"/>
      <c r="K73" s="285"/>
    </row>
    <row r="74" spans="2:11" s="1" customFormat="1" ht="7.5" customHeight="1">
      <c r="B74" s="286"/>
      <c r="C74" s="287"/>
      <c r="D74" s="287"/>
      <c r="E74" s="287"/>
      <c r="F74" s="287"/>
      <c r="G74" s="287"/>
      <c r="H74" s="287"/>
      <c r="I74" s="287"/>
      <c r="J74" s="287"/>
      <c r="K74" s="288"/>
    </row>
    <row r="75" spans="2:11" s="1" customFormat="1" ht="45" customHeight="1">
      <c r="B75" s="289"/>
      <c r="C75" s="411" t="s">
        <v>2588</v>
      </c>
      <c r="D75" s="411"/>
      <c r="E75" s="411"/>
      <c r="F75" s="411"/>
      <c r="G75" s="411"/>
      <c r="H75" s="411"/>
      <c r="I75" s="411"/>
      <c r="J75" s="411"/>
      <c r="K75" s="290"/>
    </row>
    <row r="76" spans="2:11" s="1" customFormat="1" ht="17.25" customHeight="1">
      <c r="B76" s="289"/>
      <c r="C76" s="291" t="s">
        <v>2589</v>
      </c>
      <c r="D76" s="291"/>
      <c r="E76" s="291"/>
      <c r="F76" s="291" t="s">
        <v>2590</v>
      </c>
      <c r="G76" s="292"/>
      <c r="H76" s="291" t="s">
        <v>58</v>
      </c>
      <c r="I76" s="291" t="s">
        <v>61</v>
      </c>
      <c r="J76" s="291" t="s">
        <v>2591</v>
      </c>
      <c r="K76" s="290"/>
    </row>
    <row r="77" spans="2:11" s="1" customFormat="1" ht="17.25" customHeight="1">
      <c r="B77" s="289"/>
      <c r="C77" s="293" t="s">
        <v>2592</v>
      </c>
      <c r="D77" s="293"/>
      <c r="E77" s="293"/>
      <c r="F77" s="294" t="s">
        <v>2593</v>
      </c>
      <c r="G77" s="295"/>
      <c r="H77" s="293"/>
      <c r="I77" s="293"/>
      <c r="J77" s="293" t="s">
        <v>2594</v>
      </c>
      <c r="K77" s="290"/>
    </row>
    <row r="78" spans="2:11" s="1" customFormat="1" ht="5.25" customHeight="1">
      <c r="B78" s="289"/>
      <c r="C78" s="296"/>
      <c r="D78" s="296"/>
      <c r="E78" s="296"/>
      <c r="F78" s="296"/>
      <c r="G78" s="297"/>
      <c r="H78" s="296"/>
      <c r="I78" s="296"/>
      <c r="J78" s="296"/>
      <c r="K78" s="290"/>
    </row>
    <row r="79" spans="2:11" s="1" customFormat="1" ht="15" customHeight="1">
      <c r="B79" s="289"/>
      <c r="C79" s="278" t="s">
        <v>57</v>
      </c>
      <c r="D79" s="298"/>
      <c r="E79" s="298"/>
      <c r="F79" s="299" t="s">
        <v>2595</v>
      </c>
      <c r="G79" s="300"/>
      <c r="H79" s="278" t="s">
        <v>2596</v>
      </c>
      <c r="I79" s="278" t="s">
        <v>2597</v>
      </c>
      <c r="J79" s="278">
        <v>20</v>
      </c>
      <c r="K79" s="290"/>
    </row>
    <row r="80" spans="2:11" s="1" customFormat="1" ht="15" customHeight="1">
      <c r="B80" s="289"/>
      <c r="C80" s="278" t="s">
        <v>2598</v>
      </c>
      <c r="D80" s="278"/>
      <c r="E80" s="278"/>
      <c r="F80" s="299" t="s">
        <v>2595</v>
      </c>
      <c r="G80" s="300"/>
      <c r="H80" s="278" t="s">
        <v>2599</v>
      </c>
      <c r="I80" s="278" t="s">
        <v>2597</v>
      </c>
      <c r="J80" s="278">
        <v>120</v>
      </c>
      <c r="K80" s="290"/>
    </row>
    <row r="81" spans="2:11" s="1" customFormat="1" ht="15" customHeight="1">
      <c r="B81" s="301"/>
      <c r="C81" s="278" t="s">
        <v>2600</v>
      </c>
      <c r="D81" s="278"/>
      <c r="E81" s="278"/>
      <c r="F81" s="299" t="s">
        <v>2601</v>
      </c>
      <c r="G81" s="300"/>
      <c r="H81" s="278" t="s">
        <v>2602</v>
      </c>
      <c r="I81" s="278" t="s">
        <v>2597</v>
      </c>
      <c r="J81" s="278">
        <v>50</v>
      </c>
      <c r="K81" s="290"/>
    </row>
    <row r="82" spans="2:11" s="1" customFormat="1" ht="15" customHeight="1">
      <c r="B82" s="301"/>
      <c r="C82" s="278" t="s">
        <v>2603</v>
      </c>
      <c r="D82" s="278"/>
      <c r="E82" s="278"/>
      <c r="F82" s="299" t="s">
        <v>2595</v>
      </c>
      <c r="G82" s="300"/>
      <c r="H82" s="278" t="s">
        <v>2604</v>
      </c>
      <c r="I82" s="278" t="s">
        <v>2605</v>
      </c>
      <c r="J82" s="278"/>
      <c r="K82" s="290"/>
    </row>
    <row r="83" spans="2:11" s="1" customFormat="1" ht="15" customHeight="1">
      <c r="B83" s="301"/>
      <c r="C83" s="302" t="s">
        <v>2606</v>
      </c>
      <c r="D83" s="302"/>
      <c r="E83" s="302"/>
      <c r="F83" s="303" t="s">
        <v>2601</v>
      </c>
      <c r="G83" s="302"/>
      <c r="H83" s="302" t="s">
        <v>2607</v>
      </c>
      <c r="I83" s="302" t="s">
        <v>2597</v>
      </c>
      <c r="J83" s="302">
        <v>15</v>
      </c>
      <c r="K83" s="290"/>
    </row>
    <row r="84" spans="2:11" s="1" customFormat="1" ht="15" customHeight="1">
      <c r="B84" s="301"/>
      <c r="C84" s="302" t="s">
        <v>2608</v>
      </c>
      <c r="D84" s="302"/>
      <c r="E84" s="302"/>
      <c r="F84" s="303" t="s">
        <v>2601</v>
      </c>
      <c r="G84" s="302"/>
      <c r="H84" s="302" t="s">
        <v>2609</v>
      </c>
      <c r="I84" s="302" t="s">
        <v>2597</v>
      </c>
      <c r="J84" s="302">
        <v>15</v>
      </c>
      <c r="K84" s="290"/>
    </row>
    <row r="85" spans="2:11" s="1" customFormat="1" ht="15" customHeight="1">
      <c r="B85" s="301"/>
      <c r="C85" s="302" t="s">
        <v>2610</v>
      </c>
      <c r="D85" s="302"/>
      <c r="E85" s="302"/>
      <c r="F85" s="303" t="s">
        <v>2601</v>
      </c>
      <c r="G85" s="302"/>
      <c r="H85" s="302" t="s">
        <v>2611</v>
      </c>
      <c r="I85" s="302" t="s">
        <v>2597</v>
      </c>
      <c r="J85" s="302">
        <v>20</v>
      </c>
      <c r="K85" s="290"/>
    </row>
    <row r="86" spans="2:11" s="1" customFormat="1" ht="15" customHeight="1">
      <c r="B86" s="301"/>
      <c r="C86" s="302" t="s">
        <v>2612</v>
      </c>
      <c r="D86" s="302"/>
      <c r="E86" s="302"/>
      <c r="F86" s="303" t="s">
        <v>2601</v>
      </c>
      <c r="G86" s="302"/>
      <c r="H86" s="302" t="s">
        <v>2613</v>
      </c>
      <c r="I86" s="302" t="s">
        <v>2597</v>
      </c>
      <c r="J86" s="302">
        <v>20</v>
      </c>
      <c r="K86" s="290"/>
    </row>
    <row r="87" spans="2:11" s="1" customFormat="1" ht="15" customHeight="1">
      <c r="B87" s="301"/>
      <c r="C87" s="278" t="s">
        <v>2614</v>
      </c>
      <c r="D87" s="278"/>
      <c r="E87" s="278"/>
      <c r="F87" s="299" t="s">
        <v>2601</v>
      </c>
      <c r="G87" s="300"/>
      <c r="H87" s="278" t="s">
        <v>2615</v>
      </c>
      <c r="I87" s="278" t="s">
        <v>2597</v>
      </c>
      <c r="J87" s="278">
        <v>50</v>
      </c>
      <c r="K87" s="290"/>
    </row>
    <row r="88" spans="2:11" s="1" customFormat="1" ht="15" customHeight="1">
      <c r="B88" s="301"/>
      <c r="C88" s="278" t="s">
        <v>2616</v>
      </c>
      <c r="D88" s="278"/>
      <c r="E88" s="278"/>
      <c r="F88" s="299" t="s">
        <v>2601</v>
      </c>
      <c r="G88" s="300"/>
      <c r="H88" s="278" t="s">
        <v>2617</v>
      </c>
      <c r="I88" s="278" t="s">
        <v>2597</v>
      </c>
      <c r="J88" s="278">
        <v>20</v>
      </c>
      <c r="K88" s="290"/>
    </row>
    <row r="89" spans="2:11" s="1" customFormat="1" ht="15" customHeight="1">
      <c r="B89" s="301"/>
      <c r="C89" s="278" t="s">
        <v>2618</v>
      </c>
      <c r="D89" s="278"/>
      <c r="E89" s="278"/>
      <c r="F89" s="299" t="s">
        <v>2601</v>
      </c>
      <c r="G89" s="300"/>
      <c r="H89" s="278" t="s">
        <v>2619</v>
      </c>
      <c r="I89" s="278" t="s">
        <v>2597</v>
      </c>
      <c r="J89" s="278">
        <v>20</v>
      </c>
      <c r="K89" s="290"/>
    </row>
    <row r="90" spans="2:11" s="1" customFormat="1" ht="15" customHeight="1">
      <c r="B90" s="301"/>
      <c r="C90" s="278" t="s">
        <v>2620</v>
      </c>
      <c r="D90" s="278"/>
      <c r="E90" s="278"/>
      <c r="F90" s="299" t="s">
        <v>2601</v>
      </c>
      <c r="G90" s="300"/>
      <c r="H90" s="278" t="s">
        <v>2621</v>
      </c>
      <c r="I90" s="278" t="s">
        <v>2597</v>
      </c>
      <c r="J90" s="278">
        <v>50</v>
      </c>
      <c r="K90" s="290"/>
    </row>
    <row r="91" spans="2:11" s="1" customFormat="1" ht="15" customHeight="1">
      <c r="B91" s="301"/>
      <c r="C91" s="278" t="s">
        <v>2622</v>
      </c>
      <c r="D91" s="278"/>
      <c r="E91" s="278"/>
      <c r="F91" s="299" t="s">
        <v>2601</v>
      </c>
      <c r="G91" s="300"/>
      <c r="H91" s="278" t="s">
        <v>2622</v>
      </c>
      <c r="I91" s="278" t="s">
        <v>2597</v>
      </c>
      <c r="J91" s="278">
        <v>50</v>
      </c>
      <c r="K91" s="290"/>
    </row>
    <row r="92" spans="2:11" s="1" customFormat="1" ht="15" customHeight="1">
      <c r="B92" s="301"/>
      <c r="C92" s="278" t="s">
        <v>2623</v>
      </c>
      <c r="D92" s="278"/>
      <c r="E92" s="278"/>
      <c r="F92" s="299" t="s">
        <v>2601</v>
      </c>
      <c r="G92" s="300"/>
      <c r="H92" s="278" t="s">
        <v>2624</v>
      </c>
      <c r="I92" s="278" t="s">
        <v>2597</v>
      </c>
      <c r="J92" s="278">
        <v>255</v>
      </c>
      <c r="K92" s="290"/>
    </row>
    <row r="93" spans="2:11" s="1" customFormat="1" ht="15" customHeight="1">
      <c r="B93" s="301"/>
      <c r="C93" s="278" t="s">
        <v>2625</v>
      </c>
      <c r="D93" s="278"/>
      <c r="E93" s="278"/>
      <c r="F93" s="299" t="s">
        <v>2595</v>
      </c>
      <c r="G93" s="300"/>
      <c r="H93" s="278" t="s">
        <v>2626</v>
      </c>
      <c r="I93" s="278" t="s">
        <v>2627</v>
      </c>
      <c r="J93" s="278"/>
      <c r="K93" s="290"/>
    </row>
    <row r="94" spans="2:11" s="1" customFormat="1" ht="15" customHeight="1">
      <c r="B94" s="301"/>
      <c r="C94" s="278" t="s">
        <v>2628</v>
      </c>
      <c r="D94" s="278"/>
      <c r="E94" s="278"/>
      <c r="F94" s="299" t="s">
        <v>2595</v>
      </c>
      <c r="G94" s="300"/>
      <c r="H94" s="278" t="s">
        <v>2629</v>
      </c>
      <c r="I94" s="278" t="s">
        <v>2630</v>
      </c>
      <c r="J94" s="278"/>
      <c r="K94" s="290"/>
    </row>
    <row r="95" spans="2:11" s="1" customFormat="1" ht="15" customHeight="1">
      <c r="B95" s="301"/>
      <c r="C95" s="278" t="s">
        <v>2631</v>
      </c>
      <c r="D95" s="278"/>
      <c r="E95" s="278"/>
      <c r="F95" s="299" t="s">
        <v>2595</v>
      </c>
      <c r="G95" s="300"/>
      <c r="H95" s="278" t="s">
        <v>2631</v>
      </c>
      <c r="I95" s="278" t="s">
        <v>2630</v>
      </c>
      <c r="J95" s="278"/>
      <c r="K95" s="290"/>
    </row>
    <row r="96" spans="2:11" s="1" customFormat="1" ht="15" customHeight="1">
      <c r="B96" s="301"/>
      <c r="C96" s="278" t="s">
        <v>42</v>
      </c>
      <c r="D96" s="278"/>
      <c r="E96" s="278"/>
      <c r="F96" s="299" t="s">
        <v>2595</v>
      </c>
      <c r="G96" s="300"/>
      <c r="H96" s="278" t="s">
        <v>2632</v>
      </c>
      <c r="I96" s="278" t="s">
        <v>2630</v>
      </c>
      <c r="J96" s="278"/>
      <c r="K96" s="290"/>
    </row>
    <row r="97" spans="2:11" s="1" customFormat="1" ht="15" customHeight="1">
      <c r="B97" s="301"/>
      <c r="C97" s="278" t="s">
        <v>52</v>
      </c>
      <c r="D97" s="278"/>
      <c r="E97" s="278"/>
      <c r="F97" s="299" t="s">
        <v>2595</v>
      </c>
      <c r="G97" s="300"/>
      <c r="H97" s="278" t="s">
        <v>2633</v>
      </c>
      <c r="I97" s="278" t="s">
        <v>2630</v>
      </c>
      <c r="J97" s="278"/>
      <c r="K97" s="290"/>
    </row>
    <row r="98" spans="2:11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pans="2:11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pans="2:11" s="1" customFormat="1" ht="18.75" customHeight="1"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</row>
    <row r="101" spans="2:11" s="1" customFormat="1" ht="7.5" customHeight="1">
      <c r="B101" s="286"/>
      <c r="C101" s="287"/>
      <c r="D101" s="287"/>
      <c r="E101" s="287"/>
      <c r="F101" s="287"/>
      <c r="G101" s="287"/>
      <c r="H101" s="287"/>
      <c r="I101" s="287"/>
      <c r="J101" s="287"/>
      <c r="K101" s="288"/>
    </row>
    <row r="102" spans="2:11" s="1" customFormat="1" ht="45" customHeight="1">
      <c r="B102" s="289"/>
      <c r="C102" s="411" t="s">
        <v>2634</v>
      </c>
      <c r="D102" s="411"/>
      <c r="E102" s="411"/>
      <c r="F102" s="411"/>
      <c r="G102" s="411"/>
      <c r="H102" s="411"/>
      <c r="I102" s="411"/>
      <c r="J102" s="411"/>
      <c r="K102" s="290"/>
    </row>
    <row r="103" spans="2:11" s="1" customFormat="1" ht="17.25" customHeight="1">
      <c r="B103" s="289"/>
      <c r="C103" s="291" t="s">
        <v>2589</v>
      </c>
      <c r="D103" s="291"/>
      <c r="E103" s="291"/>
      <c r="F103" s="291" t="s">
        <v>2590</v>
      </c>
      <c r="G103" s="292"/>
      <c r="H103" s="291" t="s">
        <v>58</v>
      </c>
      <c r="I103" s="291" t="s">
        <v>61</v>
      </c>
      <c r="J103" s="291" t="s">
        <v>2591</v>
      </c>
      <c r="K103" s="290"/>
    </row>
    <row r="104" spans="2:11" s="1" customFormat="1" ht="17.25" customHeight="1">
      <c r="B104" s="289"/>
      <c r="C104" s="293" t="s">
        <v>2592</v>
      </c>
      <c r="D104" s="293"/>
      <c r="E104" s="293"/>
      <c r="F104" s="294" t="s">
        <v>2593</v>
      </c>
      <c r="G104" s="295"/>
      <c r="H104" s="293"/>
      <c r="I104" s="293"/>
      <c r="J104" s="293" t="s">
        <v>2594</v>
      </c>
      <c r="K104" s="290"/>
    </row>
    <row r="105" spans="2:11" s="1" customFormat="1" ht="5.25" customHeight="1">
      <c r="B105" s="289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pans="2:11" s="1" customFormat="1" ht="15" customHeight="1">
      <c r="B106" s="289"/>
      <c r="C106" s="278" t="s">
        <v>57</v>
      </c>
      <c r="D106" s="298"/>
      <c r="E106" s="298"/>
      <c r="F106" s="299" t="s">
        <v>2595</v>
      </c>
      <c r="G106" s="278"/>
      <c r="H106" s="278" t="s">
        <v>2635</v>
      </c>
      <c r="I106" s="278" t="s">
        <v>2597</v>
      </c>
      <c r="J106" s="278">
        <v>20</v>
      </c>
      <c r="K106" s="290"/>
    </row>
    <row r="107" spans="2:11" s="1" customFormat="1" ht="15" customHeight="1">
      <c r="B107" s="289"/>
      <c r="C107" s="278" t="s">
        <v>2598</v>
      </c>
      <c r="D107" s="278"/>
      <c r="E107" s="278"/>
      <c r="F107" s="299" t="s">
        <v>2595</v>
      </c>
      <c r="G107" s="278"/>
      <c r="H107" s="278" t="s">
        <v>2635</v>
      </c>
      <c r="I107" s="278" t="s">
        <v>2597</v>
      </c>
      <c r="J107" s="278">
        <v>120</v>
      </c>
      <c r="K107" s="290"/>
    </row>
    <row r="108" spans="2:11" s="1" customFormat="1" ht="15" customHeight="1">
      <c r="B108" s="301"/>
      <c r="C108" s="278" t="s">
        <v>2600</v>
      </c>
      <c r="D108" s="278"/>
      <c r="E108" s="278"/>
      <c r="F108" s="299" t="s">
        <v>2601</v>
      </c>
      <c r="G108" s="278"/>
      <c r="H108" s="278" t="s">
        <v>2635</v>
      </c>
      <c r="I108" s="278" t="s">
        <v>2597</v>
      </c>
      <c r="J108" s="278">
        <v>50</v>
      </c>
      <c r="K108" s="290"/>
    </row>
    <row r="109" spans="2:11" s="1" customFormat="1" ht="15" customHeight="1">
      <c r="B109" s="301"/>
      <c r="C109" s="278" t="s">
        <v>2603</v>
      </c>
      <c r="D109" s="278"/>
      <c r="E109" s="278"/>
      <c r="F109" s="299" t="s">
        <v>2595</v>
      </c>
      <c r="G109" s="278"/>
      <c r="H109" s="278" t="s">
        <v>2635</v>
      </c>
      <c r="I109" s="278" t="s">
        <v>2605</v>
      </c>
      <c r="J109" s="278"/>
      <c r="K109" s="290"/>
    </row>
    <row r="110" spans="2:11" s="1" customFormat="1" ht="15" customHeight="1">
      <c r="B110" s="301"/>
      <c r="C110" s="278" t="s">
        <v>2614</v>
      </c>
      <c r="D110" s="278"/>
      <c r="E110" s="278"/>
      <c r="F110" s="299" t="s">
        <v>2601</v>
      </c>
      <c r="G110" s="278"/>
      <c r="H110" s="278" t="s">
        <v>2635</v>
      </c>
      <c r="I110" s="278" t="s">
        <v>2597</v>
      </c>
      <c r="J110" s="278">
        <v>50</v>
      </c>
      <c r="K110" s="290"/>
    </row>
    <row r="111" spans="2:11" s="1" customFormat="1" ht="15" customHeight="1">
      <c r="B111" s="301"/>
      <c r="C111" s="278" t="s">
        <v>2622</v>
      </c>
      <c r="D111" s="278"/>
      <c r="E111" s="278"/>
      <c r="F111" s="299" t="s">
        <v>2601</v>
      </c>
      <c r="G111" s="278"/>
      <c r="H111" s="278" t="s">
        <v>2635</v>
      </c>
      <c r="I111" s="278" t="s">
        <v>2597</v>
      </c>
      <c r="J111" s="278">
        <v>50</v>
      </c>
      <c r="K111" s="290"/>
    </row>
    <row r="112" spans="2:11" s="1" customFormat="1" ht="15" customHeight="1">
      <c r="B112" s="301"/>
      <c r="C112" s="278" t="s">
        <v>2620</v>
      </c>
      <c r="D112" s="278"/>
      <c r="E112" s="278"/>
      <c r="F112" s="299" t="s">
        <v>2601</v>
      </c>
      <c r="G112" s="278"/>
      <c r="H112" s="278" t="s">
        <v>2635</v>
      </c>
      <c r="I112" s="278" t="s">
        <v>2597</v>
      </c>
      <c r="J112" s="278">
        <v>50</v>
      </c>
      <c r="K112" s="290"/>
    </row>
    <row r="113" spans="2:11" s="1" customFormat="1" ht="15" customHeight="1">
      <c r="B113" s="301"/>
      <c r="C113" s="278" t="s">
        <v>57</v>
      </c>
      <c r="D113" s="278"/>
      <c r="E113" s="278"/>
      <c r="F113" s="299" t="s">
        <v>2595</v>
      </c>
      <c r="G113" s="278"/>
      <c r="H113" s="278" t="s">
        <v>2636</v>
      </c>
      <c r="I113" s="278" t="s">
        <v>2597</v>
      </c>
      <c r="J113" s="278">
        <v>20</v>
      </c>
      <c r="K113" s="290"/>
    </row>
    <row r="114" spans="2:11" s="1" customFormat="1" ht="15" customHeight="1">
      <c r="B114" s="301"/>
      <c r="C114" s="278" t="s">
        <v>2637</v>
      </c>
      <c r="D114" s="278"/>
      <c r="E114" s="278"/>
      <c r="F114" s="299" t="s">
        <v>2595</v>
      </c>
      <c r="G114" s="278"/>
      <c r="H114" s="278" t="s">
        <v>2638</v>
      </c>
      <c r="I114" s="278" t="s">
        <v>2597</v>
      </c>
      <c r="J114" s="278">
        <v>120</v>
      </c>
      <c r="K114" s="290"/>
    </row>
    <row r="115" spans="2:11" s="1" customFormat="1" ht="15" customHeight="1">
      <c r="B115" s="301"/>
      <c r="C115" s="278" t="s">
        <v>42</v>
      </c>
      <c r="D115" s="278"/>
      <c r="E115" s="278"/>
      <c r="F115" s="299" t="s">
        <v>2595</v>
      </c>
      <c r="G115" s="278"/>
      <c r="H115" s="278" t="s">
        <v>2639</v>
      </c>
      <c r="I115" s="278" t="s">
        <v>2630</v>
      </c>
      <c r="J115" s="278"/>
      <c r="K115" s="290"/>
    </row>
    <row r="116" spans="2:11" s="1" customFormat="1" ht="15" customHeight="1">
      <c r="B116" s="301"/>
      <c r="C116" s="278" t="s">
        <v>52</v>
      </c>
      <c r="D116" s="278"/>
      <c r="E116" s="278"/>
      <c r="F116" s="299" t="s">
        <v>2595</v>
      </c>
      <c r="G116" s="278"/>
      <c r="H116" s="278" t="s">
        <v>2640</v>
      </c>
      <c r="I116" s="278" t="s">
        <v>2630</v>
      </c>
      <c r="J116" s="278"/>
      <c r="K116" s="290"/>
    </row>
    <row r="117" spans="2:11" s="1" customFormat="1" ht="15" customHeight="1">
      <c r="B117" s="301"/>
      <c r="C117" s="278" t="s">
        <v>61</v>
      </c>
      <c r="D117" s="278"/>
      <c r="E117" s="278"/>
      <c r="F117" s="299" t="s">
        <v>2595</v>
      </c>
      <c r="G117" s="278"/>
      <c r="H117" s="278" t="s">
        <v>2641</v>
      </c>
      <c r="I117" s="278" t="s">
        <v>2642</v>
      </c>
      <c r="J117" s="278"/>
      <c r="K117" s="290"/>
    </row>
    <row r="118" spans="2:11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pans="2:11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pans="2:11" s="1" customFormat="1" ht="18.75" customHeight="1"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</row>
    <row r="121" spans="2:1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pans="2:11" s="1" customFormat="1" ht="45" customHeight="1">
      <c r="B122" s="317"/>
      <c r="C122" s="409" t="s">
        <v>2643</v>
      </c>
      <c r="D122" s="409"/>
      <c r="E122" s="409"/>
      <c r="F122" s="409"/>
      <c r="G122" s="409"/>
      <c r="H122" s="409"/>
      <c r="I122" s="409"/>
      <c r="J122" s="409"/>
      <c r="K122" s="318"/>
    </row>
    <row r="123" spans="2:11" s="1" customFormat="1" ht="17.25" customHeight="1">
      <c r="B123" s="319"/>
      <c r="C123" s="291" t="s">
        <v>2589</v>
      </c>
      <c r="D123" s="291"/>
      <c r="E123" s="291"/>
      <c r="F123" s="291" t="s">
        <v>2590</v>
      </c>
      <c r="G123" s="292"/>
      <c r="H123" s="291" t="s">
        <v>58</v>
      </c>
      <c r="I123" s="291" t="s">
        <v>61</v>
      </c>
      <c r="J123" s="291" t="s">
        <v>2591</v>
      </c>
      <c r="K123" s="320"/>
    </row>
    <row r="124" spans="2:11" s="1" customFormat="1" ht="17.25" customHeight="1">
      <c r="B124" s="319"/>
      <c r="C124" s="293" t="s">
        <v>2592</v>
      </c>
      <c r="D124" s="293"/>
      <c r="E124" s="293"/>
      <c r="F124" s="294" t="s">
        <v>2593</v>
      </c>
      <c r="G124" s="295"/>
      <c r="H124" s="293"/>
      <c r="I124" s="293"/>
      <c r="J124" s="293" t="s">
        <v>2594</v>
      </c>
      <c r="K124" s="320"/>
    </row>
    <row r="125" spans="2:11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pans="2:11" s="1" customFormat="1" ht="15" customHeight="1">
      <c r="B126" s="321"/>
      <c r="C126" s="278" t="s">
        <v>2598</v>
      </c>
      <c r="D126" s="298"/>
      <c r="E126" s="298"/>
      <c r="F126" s="299" t="s">
        <v>2595</v>
      </c>
      <c r="G126" s="278"/>
      <c r="H126" s="278" t="s">
        <v>2635</v>
      </c>
      <c r="I126" s="278" t="s">
        <v>2597</v>
      </c>
      <c r="J126" s="278">
        <v>120</v>
      </c>
      <c r="K126" s="324"/>
    </row>
    <row r="127" spans="2:11" s="1" customFormat="1" ht="15" customHeight="1">
      <c r="B127" s="321"/>
      <c r="C127" s="278" t="s">
        <v>2644</v>
      </c>
      <c r="D127" s="278"/>
      <c r="E127" s="278"/>
      <c r="F127" s="299" t="s">
        <v>2595</v>
      </c>
      <c r="G127" s="278"/>
      <c r="H127" s="278" t="s">
        <v>2645</v>
      </c>
      <c r="I127" s="278" t="s">
        <v>2597</v>
      </c>
      <c r="J127" s="278" t="s">
        <v>2646</v>
      </c>
      <c r="K127" s="324"/>
    </row>
    <row r="128" spans="2:11" s="1" customFormat="1" ht="15" customHeight="1">
      <c r="B128" s="321"/>
      <c r="C128" s="278" t="s">
        <v>95</v>
      </c>
      <c r="D128" s="278"/>
      <c r="E128" s="278"/>
      <c r="F128" s="299" t="s">
        <v>2595</v>
      </c>
      <c r="G128" s="278"/>
      <c r="H128" s="278" t="s">
        <v>2647</v>
      </c>
      <c r="I128" s="278" t="s">
        <v>2597</v>
      </c>
      <c r="J128" s="278" t="s">
        <v>2646</v>
      </c>
      <c r="K128" s="324"/>
    </row>
    <row r="129" spans="2:11" s="1" customFormat="1" ht="15" customHeight="1">
      <c r="B129" s="321"/>
      <c r="C129" s="278" t="s">
        <v>2606</v>
      </c>
      <c r="D129" s="278"/>
      <c r="E129" s="278"/>
      <c r="F129" s="299" t="s">
        <v>2601</v>
      </c>
      <c r="G129" s="278"/>
      <c r="H129" s="278" t="s">
        <v>2607</v>
      </c>
      <c r="I129" s="278" t="s">
        <v>2597</v>
      </c>
      <c r="J129" s="278">
        <v>15</v>
      </c>
      <c r="K129" s="324"/>
    </row>
    <row r="130" spans="2:11" s="1" customFormat="1" ht="15" customHeight="1">
      <c r="B130" s="321"/>
      <c r="C130" s="302" t="s">
        <v>2608</v>
      </c>
      <c r="D130" s="302"/>
      <c r="E130" s="302"/>
      <c r="F130" s="303" t="s">
        <v>2601</v>
      </c>
      <c r="G130" s="302"/>
      <c r="H130" s="302" t="s">
        <v>2609</v>
      </c>
      <c r="I130" s="302" t="s">
        <v>2597</v>
      </c>
      <c r="J130" s="302">
        <v>15</v>
      </c>
      <c r="K130" s="324"/>
    </row>
    <row r="131" spans="2:11" s="1" customFormat="1" ht="15" customHeight="1">
      <c r="B131" s="321"/>
      <c r="C131" s="302" t="s">
        <v>2610</v>
      </c>
      <c r="D131" s="302"/>
      <c r="E131" s="302"/>
      <c r="F131" s="303" t="s">
        <v>2601</v>
      </c>
      <c r="G131" s="302"/>
      <c r="H131" s="302" t="s">
        <v>2611</v>
      </c>
      <c r="I131" s="302" t="s">
        <v>2597</v>
      </c>
      <c r="J131" s="302">
        <v>20</v>
      </c>
      <c r="K131" s="324"/>
    </row>
    <row r="132" spans="2:11" s="1" customFormat="1" ht="15" customHeight="1">
      <c r="B132" s="321"/>
      <c r="C132" s="302" t="s">
        <v>2612</v>
      </c>
      <c r="D132" s="302"/>
      <c r="E132" s="302"/>
      <c r="F132" s="303" t="s">
        <v>2601</v>
      </c>
      <c r="G132" s="302"/>
      <c r="H132" s="302" t="s">
        <v>2613</v>
      </c>
      <c r="I132" s="302" t="s">
        <v>2597</v>
      </c>
      <c r="J132" s="302">
        <v>20</v>
      </c>
      <c r="K132" s="324"/>
    </row>
    <row r="133" spans="2:11" s="1" customFormat="1" ht="15" customHeight="1">
      <c r="B133" s="321"/>
      <c r="C133" s="278" t="s">
        <v>2600</v>
      </c>
      <c r="D133" s="278"/>
      <c r="E133" s="278"/>
      <c r="F133" s="299" t="s">
        <v>2601</v>
      </c>
      <c r="G133" s="278"/>
      <c r="H133" s="278" t="s">
        <v>2635</v>
      </c>
      <c r="I133" s="278" t="s">
        <v>2597</v>
      </c>
      <c r="J133" s="278">
        <v>50</v>
      </c>
      <c r="K133" s="324"/>
    </row>
    <row r="134" spans="2:11" s="1" customFormat="1" ht="15" customHeight="1">
      <c r="B134" s="321"/>
      <c r="C134" s="278" t="s">
        <v>2614</v>
      </c>
      <c r="D134" s="278"/>
      <c r="E134" s="278"/>
      <c r="F134" s="299" t="s">
        <v>2601</v>
      </c>
      <c r="G134" s="278"/>
      <c r="H134" s="278" t="s">
        <v>2635</v>
      </c>
      <c r="I134" s="278" t="s">
        <v>2597</v>
      </c>
      <c r="J134" s="278">
        <v>50</v>
      </c>
      <c r="K134" s="324"/>
    </row>
    <row r="135" spans="2:11" s="1" customFormat="1" ht="15" customHeight="1">
      <c r="B135" s="321"/>
      <c r="C135" s="278" t="s">
        <v>2620</v>
      </c>
      <c r="D135" s="278"/>
      <c r="E135" s="278"/>
      <c r="F135" s="299" t="s">
        <v>2601</v>
      </c>
      <c r="G135" s="278"/>
      <c r="H135" s="278" t="s">
        <v>2635</v>
      </c>
      <c r="I135" s="278" t="s">
        <v>2597</v>
      </c>
      <c r="J135" s="278">
        <v>50</v>
      </c>
      <c r="K135" s="324"/>
    </row>
    <row r="136" spans="2:11" s="1" customFormat="1" ht="15" customHeight="1">
      <c r="B136" s="321"/>
      <c r="C136" s="278" t="s">
        <v>2622</v>
      </c>
      <c r="D136" s="278"/>
      <c r="E136" s="278"/>
      <c r="F136" s="299" t="s">
        <v>2601</v>
      </c>
      <c r="G136" s="278"/>
      <c r="H136" s="278" t="s">
        <v>2635</v>
      </c>
      <c r="I136" s="278" t="s">
        <v>2597</v>
      </c>
      <c r="J136" s="278">
        <v>50</v>
      </c>
      <c r="K136" s="324"/>
    </row>
    <row r="137" spans="2:11" s="1" customFormat="1" ht="15" customHeight="1">
      <c r="B137" s="321"/>
      <c r="C137" s="278" t="s">
        <v>2623</v>
      </c>
      <c r="D137" s="278"/>
      <c r="E137" s="278"/>
      <c r="F137" s="299" t="s">
        <v>2601</v>
      </c>
      <c r="G137" s="278"/>
      <c r="H137" s="278" t="s">
        <v>2648</v>
      </c>
      <c r="I137" s="278" t="s">
        <v>2597</v>
      </c>
      <c r="J137" s="278">
        <v>255</v>
      </c>
      <c r="K137" s="324"/>
    </row>
    <row r="138" spans="2:11" s="1" customFormat="1" ht="15" customHeight="1">
      <c r="B138" s="321"/>
      <c r="C138" s="278" t="s">
        <v>2625</v>
      </c>
      <c r="D138" s="278"/>
      <c r="E138" s="278"/>
      <c r="F138" s="299" t="s">
        <v>2595</v>
      </c>
      <c r="G138" s="278"/>
      <c r="H138" s="278" t="s">
        <v>2649</v>
      </c>
      <c r="I138" s="278" t="s">
        <v>2627</v>
      </c>
      <c r="J138" s="278"/>
      <c r="K138" s="324"/>
    </row>
    <row r="139" spans="2:11" s="1" customFormat="1" ht="15" customHeight="1">
      <c r="B139" s="321"/>
      <c r="C139" s="278" t="s">
        <v>2628</v>
      </c>
      <c r="D139" s="278"/>
      <c r="E139" s="278"/>
      <c r="F139" s="299" t="s">
        <v>2595</v>
      </c>
      <c r="G139" s="278"/>
      <c r="H139" s="278" t="s">
        <v>2650</v>
      </c>
      <c r="I139" s="278" t="s">
        <v>2630</v>
      </c>
      <c r="J139" s="278"/>
      <c r="K139" s="324"/>
    </row>
    <row r="140" spans="2:11" s="1" customFormat="1" ht="15" customHeight="1">
      <c r="B140" s="321"/>
      <c r="C140" s="278" t="s">
        <v>2631</v>
      </c>
      <c r="D140" s="278"/>
      <c r="E140" s="278"/>
      <c r="F140" s="299" t="s">
        <v>2595</v>
      </c>
      <c r="G140" s="278"/>
      <c r="H140" s="278" t="s">
        <v>2631</v>
      </c>
      <c r="I140" s="278" t="s">
        <v>2630</v>
      </c>
      <c r="J140" s="278"/>
      <c r="K140" s="324"/>
    </row>
    <row r="141" spans="2:11" s="1" customFormat="1" ht="15" customHeight="1">
      <c r="B141" s="321"/>
      <c r="C141" s="278" t="s">
        <v>42</v>
      </c>
      <c r="D141" s="278"/>
      <c r="E141" s="278"/>
      <c r="F141" s="299" t="s">
        <v>2595</v>
      </c>
      <c r="G141" s="278"/>
      <c r="H141" s="278" t="s">
        <v>2651</v>
      </c>
      <c r="I141" s="278" t="s">
        <v>2630</v>
      </c>
      <c r="J141" s="278"/>
      <c r="K141" s="324"/>
    </row>
    <row r="142" spans="2:11" s="1" customFormat="1" ht="15" customHeight="1">
      <c r="B142" s="321"/>
      <c r="C142" s="278" t="s">
        <v>2652</v>
      </c>
      <c r="D142" s="278"/>
      <c r="E142" s="278"/>
      <c r="F142" s="299" t="s">
        <v>2595</v>
      </c>
      <c r="G142" s="278"/>
      <c r="H142" s="278" t="s">
        <v>2653</v>
      </c>
      <c r="I142" s="278" t="s">
        <v>2630</v>
      </c>
      <c r="J142" s="278"/>
      <c r="K142" s="324"/>
    </row>
    <row r="143" spans="2:11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pans="2:11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pans="2:11" s="1" customFormat="1" ht="18.75" customHeight="1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</row>
    <row r="146" spans="2:11" s="1" customFormat="1" ht="7.5" customHeight="1">
      <c r="B146" s="286"/>
      <c r="C146" s="287"/>
      <c r="D146" s="287"/>
      <c r="E146" s="287"/>
      <c r="F146" s="287"/>
      <c r="G146" s="287"/>
      <c r="H146" s="287"/>
      <c r="I146" s="287"/>
      <c r="J146" s="287"/>
      <c r="K146" s="288"/>
    </row>
    <row r="147" spans="2:11" s="1" customFormat="1" ht="45" customHeight="1">
      <c r="B147" s="289"/>
      <c r="C147" s="411" t="s">
        <v>2654</v>
      </c>
      <c r="D147" s="411"/>
      <c r="E147" s="411"/>
      <c r="F147" s="411"/>
      <c r="G147" s="411"/>
      <c r="H147" s="411"/>
      <c r="I147" s="411"/>
      <c r="J147" s="411"/>
      <c r="K147" s="290"/>
    </row>
    <row r="148" spans="2:11" s="1" customFormat="1" ht="17.25" customHeight="1">
      <c r="B148" s="289"/>
      <c r="C148" s="291" t="s">
        <v>2589</v>
      </c>
      <c r="D148" s="291"/>
      <c r="E148" s="291"/>
      <c r="F148" s="291" t="s">
        <v>2590</v>
      </c>
      <c r="G148" s="292"/>
      <c r="H148" s="291" t="s">
        <v>58</v>
      </c>
      <c r="I148" s="291" t="s">
        <v>61</v>
      </c>
      <c r="J148" s="291" t="s">
        <v>2591</v>
      </c>
      <c r="K148" s="290"/>
    </row>
    <row r="149" spans="2:11" s="1" customFormat="1" ht="17.25" customHeight="1">
      <c r="B149" s="289"/>
      <c r="C149" s="293" t="s">
        <v>2592</v>
      </c>
      <c r="D149" s="293"/>
      <c r="E149" s="293"/>
      <c r="F149" s="294" t="s">
        <v>2593</v>
      </c>
      <c r="G149" s="295"/>
      <c r="H149" s="293"/>
      <c r="I149" s="293"/>
      <c r="J149" s="293" t="s">
        <v>2594</v>
      </c>
      <c r="K149" s="290"/>
    </row>
    <row r="150" spans="2:11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pans="2:11" s="1" customFormat="1" ht="15" customHeight="1">
      <c r="B151" s="301"/>
      <c r="C151" s="328" t="s">
        <v>2598</v>
      </c>
      <c r="D151" s="278"/>
      <c r="E151" s="278"/>
      <c r="F151" s="329" t="s">
        <v>2595</v>
      </c>
      <c r="G151" s="278"/>
      <c r="H151" s="328" t="s">
        <v>2635</v>
      </c>
      <c r="I151" s="328" t="s">
        <v>2597</v>
      </c>
      <c r="J151" s="328">
        <v>120</v>
      </c>
      <c r="K151" s="324"/>
    </row>
    <row r="152" spans="2:11" s="1" customFormat="1" ht="15" customHeight="1">
      <c r="B152" s="301"/>
      <c r="C152" s="328" t="s">
        <v>2644</v>
      </c>
      <c r="D152" s="278"/>
      <c r="E152" s="278"/>
      <c r="F152" s="329" t="s">
        <v>2595</v>
      </c>
      <c r="G152" s="278"/>
      <c r="H152" s="328" t="s">
        <v>2655</v>
      </c>
      <c r="I152" s="328" t="s">
        <v>2597</v>
      </c>
      <c r="J152" s="328" t="s">
        <v>2646</v>
      </c>
      <c r="K152" s="324"/>
    </row>
    <row r="153" spans="2:11" s="1" customFormat="1" ht="15" customHeight="1">
      <c r="B153" s="301"/>
      <c r="C153" s="328" t="s">
        <v>95</v>
      </c>
      <c r="D153" s="278"/>
      <c r="E153" s="278"/>
      <c r="F153" s="329" t="s">
        <v>2595</v>
      </c>
      <c r="G153" s="278"/>
      <c r="H153" s="328" t="s">
        <v>2656</v>
      </c>
      <c r="I153" s="328" t="s">
        <v>2597</v>
      </c>
      <c r="J153" s="328" t="s">
        <v>2646</v>
      </c>
      <c r="K153" s="324"/>
    </row>
    <row r="154" spans="2:11" s="1" customFormat="1" ht="15" customHeight="1">
      <c r="B154" s="301"/>
      <c r="C154" s="328" t="s">
        <v>2600</v>
      </c>
      <c r="D154" s="278"/>
      <c r="E154" s="278"/>
      <c r="F154" s="329" t="s">
        <v>2601</v>
      </c>
      <c r="G154" s="278"/>
      <c r="H154" s="328" t="s">
        <v>2635</v>
      </c>
      <c r="I154" s="328" t="s">
        <v>2597</v>
      </c>
      <c r="J154" s="328">
        <v>50</v>
      </c>
      <c r="K154" s="324"/>
    </row>
    <row r="155" spans="2:11" s="1" customFormat="1" ht="15" customHeight="1">
      <c r="B155" s="301"/>
      <c r="C155" s="328" t="s">
        <v>2603</v>
      </c>
      <c r="D155" s="278"/>
      <c r="E155" s="278"/>
      <c r="F155" s="329" t="s">
        <v>2595</v>
      </c>
      <c r="G155" s="278"/>
      <c r="H155" s="328" t="s">
        <v>2635</v>
      </c>
      <c r="I155" s="328" t="s">
        <v>2605</v>
      </c>
      <c r="J155" s="328"/>
      <c r="K155" s="324"/>
    </row>
    <row r="156" spans="2:11" s="1" customFormat="1" ht="15" customHeight="1">
      <c r="B156" s="301"/>
      <c r="C156" s="328" t="s">
        <v>2614</v>
      </c>
      <c r="D156" s="278"/>
      <c r="E156" s="278"/>
      <c r="F156" s="329" t="s">
        <v>2601</v>
      </c>
      <c r="G156" s="278"/>
      <c r="H156" s="328" t="s">
        <v>2635</v>
      </c>
      <c r="I156" s="328" t="s">
        <v>2597</v>
      </c>
      <c r="J156" s="328">
        <v>50</v>
      </c>
      <c r="K156" s="324"/>
    </row>
    <row r="157" spans="2:11" s="1" customFormat="1" ht="15" customHeight="1">
      <c r="B157" s="301"/>
      <c r="C157" s="328" t="s">
        <v>2622</v>
      </c>
      <c r="D157" s="278"/>
      <c r="E157" s="278"/>
      <c r="F157" s="329" t="s">
        <v>2601</v>
      </c>
      <c r="G157" s="278"/>
      <c r="H157" s="328" t="s">
        <v>2635</v>
      </c>
      <c r="I157" s="328" t="s">
        <v>2597</v>
      </c>
      <c r="J157" s="328">
        <v>50</v>
      </c>
      <c r="K157" s="324"/>
    </row>
    <row r="158" spans="2:11" s="1" customFormat="1" ht="15" customHeight="1">
      <c r="B158" s="301"/>
      <c r="C158" s="328" t="s">
        <v>2620</v>
      </c>
      <c r="D158" s="278"/>
      <c r="E158" s="278"/>
      <c r="F158" s="329" t="s">
        <v>2601</v>
      </c>
      <c r="G158" s="278"/>
      <c r="H158" s="328" t="s">
        <v>2635</v>
      </c>
      <c r="I158" s="328" t="s">
        <v>2597</v>
      </c>
      <c r="J158" s="328">
        <v>50</v>
      </c>
      <c r="K158" s="324"/>
    </row>
    <row r="159" spans="2:11" s="1" customFormat="1" ht="15" customHeight="1">
      <c r="B159" s="301"/>
      <c r="C159" s="328" t="s">
        <v>130</v>
      </c>
      <c r="D159" s="278"/>
      <c r="E159" s="278"/>
      <c r="F159" s="329" t="s">
        <v>2595</v>
      </c>
      <c r="G159" s="278"/>
      <c r="H159" s="328" t="s">
        <v>2657</v>
      </c>
      <c r="I159" s="328" t="s">
        <v>2597</v>
      </c>
      <c r="J159" s="328" t="s">
        <v>2658</v>
      </c>
      <c r="K159" s="324"/>
    </row>
    <row r="160" spans="2:11" s="1" customFormat="1" ht="15" customHeight="1">
      <c r="B160" s="301"/>
      <c r="C160" s="328" t="s">
        <v>2659</v>
      </c>
      <c r="D160" s="278"/>
      <c r="E160" s="278"/>
      <c r="F160" s="329" t="s">
        <v>2595</v>
      </c>
      <c r="G160" s="278"/>
      <c r="H160" s="328" t="s">
        <v>2660</v>
      </c>
      <c r="I160" s="328" t="s">
        <v>2630</v>
      </c>
      <c r="J160" s="328"/>
      <c r="K160" s="324"/>
    </row>
    <row r="161" spans="2:1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pans="2:11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pans="2:11" s="1" customFormat="1" ht="18.75" customHeight="1"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</row>
    <row r="164" spans="2:11" s="1" customFormat="1" ht="7.5" customHeight="1">
      <c r="B164" s="267"/>
      <c r="C164" s="268"/>
      <c r="D164" s="268"/>
      <c r="E164" s="268"/>
      <c r="F164" s="268"/>
      <c r="G164" s="268"/>
      <c r="H164" s="268"/>
      <c r="I164" s="268"/>
      <c r="J164" s="268"/>
      <c r="K164" s="269"/>
    </row>
    <row r="165" spans="2:11" s="1" customFormat="1" ht="45" customHeight="1">
      <c r="B165" s="270"/>
      <c r="C165" s="409" t="s">
        <v>2661</v>
      </c>
      <c r="D165" s="409"/>
      <c r="E165" s="409"/>
      <c r="F165" s="409"/>
      <c r="G165" s="409"/>
      <c r="H165" s="409"/>
      <c r="I165" s="409"/>
      <c r="J165" s="409"/>
      <c r="K165" s="271"/>
    </row>
    <row r="166" spans="2:11" s="1" customFormat="1" ht="17.25" customHeight="1">
      <c r="B166" s="270"/>
      <c r="C166" s="291" t="s">
        <v>2589</v>
      </c>
      <c r="D166" s="291"/>
      <c r="E166" s="291"/>
      <c r="F166" s="291" t="s">
        <v>2590</v>
      </c>
      <c r="G166" s="333"/>
      <c r="H166" s="334" t="s">
        <v>58</v>
      </c>
      <c r="I166" s="334" t="s">
        <v>61</v>
      </c>
      <c r="J166" s="291" t="s">
        <v>2591</v>
      </c>
      <c r="K166" s="271"/>
    </row>
    <row r="167" spans="2:11" s="1" customFormat="1" ht="17.25" customHeight="1">
      <c r="B167" s="272"/>
      <c r="C167" s="293" t="s">
        <v>2592</v>
      </c>
      <c r="D167" s="293"/>
      <c r="E167" s="293"/>
      <c r="F167" s="294" t="s">
        <v>2593</v>
      </c>
      <c r="G167" s="335"/>
      <c r="H167" s="336"/>
      <c r="I167" s="336"/>
      <c r="J167" s="293" t="s">
        <v>2594</v>
      </c>
      <c r="K167" s="273"/>
    </row>
    <row r="168" spans="2:11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pans="2:11" s="1" customFormat="1" ht="15" customHeight="1">
      <c r="B169" s="301"/>
      <c r="C169" s="278" t="s">
        <v>2598</v>
      </c>
      <c r="D169" s="278"/>
      <c r="E169" s="278"/>
      <c r="F169" s="299" t="s">
        <v>2595</v>
      </c>
      <c r="G169" s="278"/>
      <c r="H169" s="278" t="s">
        <v>2635</v>
      </c>
      <c r="I169" s="278" t="s">
        <v>2597</v>
      </c>
      <c r="J169" s="278">
        <v>120</v>
      </c>
      <c r="K169" s="324"/>
    </row>
    <row r="170" spans="2:11" s="1" customFormat="1" ht="15" customHeight="1">
      <c r="B170" s="301"/>
      <c r="C170" s="278" t="s">
        <v>2644</v>
      </c>
      <c r="D170" s="278"/>
      <c r="E170" s="278"/>
      <c r="F170" s="299" t="s">
        <v>2595</v>
      </c>
      <c r="G170" s="278"/>
      <c r="H170" s="278" t="s">
        <v>2645</v>
      </c>
      <c r="I170" s="278" t="s">
        <v>2597</v>
      </c>
      <c r="J170" s="278" t="s">
        <v>2646</v>
      </c>
      <c r="K170" s="324"/>
    </row>
    <row r="171" spans="2:11" s="1" customFormat="1" ht="15" customHeight="1">
      <c r="B171" s="301"/>
      <c r="C171" s="278" t="s">
        <v>95</v>
      </c>
      <c r="D171" s="278"/>
      <c r="E171" s="278"/>
      <c r="F171" s="299" t="s">
        <v>2595</v>
      </c>
      <c r="G171" s="278"/>
      <c r="H171" s="278" t="s">
        <v>2662</v>
      </c>
      <c r="I171" s="278" t="s">
        <v>2597</v>
      </c>
      <c r="J171" s="278" t="s">
        <v>2646</v>
      </c>
      <c r="K171" s="324"/>
    </row>
    <row r="172" spans="2:11" s="1" customFormat="1" ht="15" customHeight="1">
      <c r="B172" s="301"/>
      <c r="C172" s="278" t="s">
        <v>2600</v>
      </c>
      <c r="D172" s="278"/>
      <c r="E172" s="278"/>
      <c r="F172" s="299" t="s">
        <v>2601</v>
      </c>
      <c r="G172" s="278"/>
      <c r="H172" s="278" t="s">
        <v>2662</v>
      </c>
      <c r="I172" s="278" t="s">
        <v>2597</v>
      </c>
      <c r="J172" s="278">
        <v>50</v>
      </c>
      <c r="K172" s="324"/>
    </row>
    <row r="173" spans="2:11" s="1" customFormat="1" ht="15" customHeight="1">
      <c r="B173" s="301"/>
      <c r="C173" s="278" t="s">
        <v>2603</v>
      </c>
      <c r="D173" s="278"/>
      <c r="E173" s="278"/>
      <c r="F173" s="299" t="s">
        <v>2595</v>
      </c>
      <c r="G173" s="278"/>
      <c r="H173" s="278" t="s">
        <v>2662</v>
      </c>
      <c r="I173" s="278" t="s">
        <v>2605</v>
      </c>
      <c r="J173" s="278"/>
      <c r="K173" s="324"/>
    </row>
    <row r="174" spans="2:11" s="1" customFormat="1" ht="15" customHeight="1">
      <c r="B174" s="301"/>
      <c r="C174" s="278" t="s">
        <v>2614</v>
      </c>
      <c r="D174" s="278"/>
      <c r="E174" s="278"/>
      <c r="F174" s="299" t="s">
        <v>2601</v>
      </c>
      <c r="G174" s="278"/>
      <c r="H174" s="278" t="s">
        <v>2662</v>
      </c>
      <c r="I174" s="278" t="s">
        <v>2597</v>
      </c>
      <c r="J174" s="278">
        <v>50</v>
      </c>
      <c r="K174" s="324"/>
    </row>
    <row r="175" spans="2:11" s="1" customFormat="1" ht="15" customHeight="1">
      <c r="B175" s="301"/>
      <c r="C175" s="278" t="s">
        <v>2622</v>
      </c>
      <c r="D175" s="278"/>
      <c r="E175" s="278"/>
      <c r="F175" s="299" t="s">
        <v>2601</v>
      </c>
      <c r="G175" s="278"/>
      <c r="H175" s="278" t="s">
        <v>2662</v>
      </c>
      <c r="I175" s="278" t="s">
        <v>2597</v>
      </c>
      <c r="J175" s="278">
        <v>50</v>
      </c>
      <c r="K175" s="324"/>
    </row>
    <row r="176" spans="2:11" s="1" customFormat="1" ht="15" customHeight="1">
      <c r="B176" s="301"/>
      <c r="C176" s="278" t="s">
        <v>2620</v>
      </c>
      <c r="D176" s="278"/>
      <c r="E176" s="278"/>
      <c r="F176" s="299" t="s">
        <v>2601</v>
      </c>
      <c r="G176" s="278"/>
      <c r="H176" s="278" t="s">
        <v>2662</v>
      </c>
      <c r="I176" s="278" t="s">
        <v>2597</v>
      </c>
      <c r="J176" s="278">
        <v>50</v>
      </c>
      <c r="K176" s="324"/>
    </row>
    <row r="177" spans="2:11" s="1" customFormat="1" ht="15" customHeight="1">
      <c r="B177" s="301"/>
      <c r="C177" s="278" t="s">
        <v>140</v>
      </c>
      <c r="D177" s="278"/>
      <c r="E177" s="278"/>
      <c r="F177" s="299" t="s">
        <v>2595</v>
      </c>
      <c r="G177" s="278"/>
      <c r="H177" s="278" t="s">
        <v>2663</v>
      </c>
      <c r="I177" s="278" t="s">
        <v>2664</v>
      </c>
      <c r="J177" s="278"/>
      <c r="K177" s="324"/>
    </row>
    <row r="178" spans="2:11" s="1" customFormat="1" ht="15" customHeight="1">
      <c r="B178" s="301"/>
      <c r="C178" s="278" t="s">
        <v>61</v>
      </c>
      <c r="D178" s="278"/>
      <c r="E178" s="278"/>
      <c r="F178" s="299" t="s">
        <v>2595</v>
      </c>
      <c r="G178" s="278"/>
      <c r="H178" s="278" t="s">
        <v>2665</v>
      </c>
      <c r="I178" s="278" t="s">
        <v>2666</v>
      </c>
      <c r="J178" s="278">
        <v>1</v>
      </c>
      <c r="K178" s="324"/>
    </row>
    <row r="179" spans="2:11" s="1" customFormat="1" ht="15" customHeight="1">
      <c r="B179" s="301"/>
      <c r="C179" s="278" t="s">
        <v>57</v>
      </c>
      <c r="D179" s="278"/>
      <c r="E179" s="278"/>
      <c r="F179" s="299" t="s">
        <v>2595</v>
      </c>
      <c r="G179" s="278"/>
      <c r="H179" s="278" t="s">
        <v>2667</v>
      </c>
      <c r="I179" s="278" t="s">
        <v>2597</v>
      </c>
      <c r="J179" s="278">
        <v>20</v>
      </c>
      <c r="K179" s="324"/>
    </row>
    <row r="180" spans="2:11" s="1" customFormat="1" ht="15" customHeight="1">
      <c r="B180" s="301"/>
      <c r="C180" s="278" t="s">
        <v>58</v>
      </c>
      <c r="D180" s="278"/>
      <c r="E180" s="278"/>
      <c r="F180" s="299" t="s">
        <v>2595</v>
      </c>
      <c r="G180" s="278"/>
      <c r="H180" s="278" t="s">
        <v>2668</v>
      </c>
      <c r="I180" s="278" t="s">
        <v>2597</v>
      </c>
      <c r="J180" s="278">
        <v>255</v>
      </c>
      <c r="K180" s="324"/>
    </row>
    <row r="181" spans="2:11" s="1" customFormat="1" ht="15" customHeight="1">
      <c r="B181" s="301"/>
      <c r="C181" s="278" t="s">
        <v>141</v>
      </c>
      <c r="D181" s="278"/>
      <c r="E181" s="278"/>
      <c r="F181" s="299" t="s">
        <v>2595</v>
      </c>
      <c r="G181" s="278"/>
      <c r="H181" s="278" t="s">
        <v>2559</v>
      </c>
      <c r="I181" s="278" t="s">
        <v>2597</v>
      </c>
      <c r="J181" s="278">
        <v>10</v>
      </c>
      <c r="K181" s="324"/>
    </row>
    <row r="182" spans="2:11" s="1" customFormat="1" ht="15" customHeight="1">
      <c r="B182" s="301"/>
      <c r="C182" s="278" t="s">
        <v>142</v>
      </c>
      <c r="D182" s="278"/>
      <c r="E182" s="278"/>
      <c r="F182" s="299" t="s">
        <v>2595</v>
      </c>
      <c r="G182" s="278"/>
      <c r="H182" s="278" t="s">
        <v>2669</v>
      </c>
      <c r="I182" s="278" t="s">
        <v>2630</v>
      </c>
      <c r="J182" s="278"/>
      <c r="K182" s="324"/>
    </row>
    <row r="183" spans="2:11" s="1" customFormat="1" ht="15" customHeight="1">
      <c r="B183" s="301"/>
      <c r="C183" s="278" t="s">
        <v>2670</v>
      </c>
      <c r="D183" s="278"/>
      <c r="E183" s="278"/>
      <c r="F183" s="299" t="s">
        <v>2595</v>
      </c>
      <c r="G183" s="278"/>
      <c r="H183" s="278" t="s">
        <v>2671</v>
      </c>
      <c r="I183" s="278" t="s">
        <v>2630</v>
      </c>
      <c r="J183" s="278"/>
      <c r="K183" s="324"/>
    </row>
    <row r="184" spans="2:11" s="1" customFormat="1" ht="15" customHeight="1">
      <c r="B184" s="301"/>
      <c r="C184" s="278" t="s">
        <v>2659</v>
      </c>
      <c r="D184" s="278"/>
      <c r="E184" s="278"/>
      <c r="F184" s="299" t="s">
        <v>2595</v>
      </c>
      <c r="G184" s="278"/>
      <c r="H184" s="278" t="s">
        <v>2672</v>
      </c>
      <c r="I184" s="278" t="s">
        <v>2630</v>
      </c>
      <c r="J184" s="278"/>
      <c r="K184" s="324"/>
    </row>
    <row r="185" spans="2:11" s="1" customFormat="1" ht="15" customHeight="1">
      <c r="B185" s="301"/>
      <c r="C185" s="278" t="s">
        <v>144</v>
      </c>
      <c r="D185" s="278"/>
      <c r="E185" s="278"/>
      <c r="F185" s="299" t="s">
        <v>2601</v>
      </c>
      <c r="G185" s="278"/>
      <c r="H185" s="278" t="s">
        <v>2673</v>
      </c>
      <c r="I185" s="278" t="s">
        <v>2597</v>
      </c>
      <c r="J185" s="278">
        <v>50</v>
      </c>
      <c r="K185" s="324"/>
    </row>
    <row r="186" spans="2:11" s="1" customFormat="1" ht="15" customHeight="1">
      <c r="B186" s="301"/>
      <c r="C186" s="278" t="s">
        <v>2674</v>
      </c>
      <c r="D186" s="278"/>
      <c r="E186" s="278"/>
      <c r="F186" s="299" t="s">
        <v>2601</v>
      </c>
      <c r="G186" s="278"/>
      <c r="H186" s="278" t="s">
        <v>2675</v>
      </c>
      <c r="I186" s="278" t="s">
        <v>2676</v>
      </c>
      <c r="J186" s="278"/>
      <c r="K186" s="324"/>
    </row>
    <row r="187" spans="2:11" s="1" customFormat="1" ht="15" customHeight="1">
      <c r="B187" s="301"/>
      <c r="C187" s="278" t="s">
        <v>2677</v>
      </c>
      <c r="D187" s="278"/>
      <c r="E187" s="278"/>
      <c r="F187" s="299" t="s">
        <v>2601</v>
      </c>
      <c r="G187" s="278"/>
      <c r="H187" s="278" t="s">
        <v>2678</v>
      </c>
      <c r="I187" s="278" t="s">
        <v>2676</v>
      </c>
      <c r="J187" s="278"/>
      <c r="K187" s="324"/>
    </row>
    <row r="188" spans="2:11" s="1" customFormat="1" ht="15" customHeight="1">
      <c r="B188" s="301"/>
      <c r="C188" s="278" t="s">
        <v>2679</v>
      </c>
      <c r="D188" s="278"/>
      <c r="E188" s="278"/>
      <c r="F188" s="299" t="s">
        <v>2601</v>
      </c>
      <c r="G188" s="278"/>
      <c r="H188" s="278" t="s">
        <v>2680</v>
      </c>
      <c r="I188" s="278" t="s">
        <v>2676</v>
      </c>
      <c r="J188" s="278"/>
      <c r="K188" s="324"/>
    </row>
    <row r="189" spans="2:11" s="1" customFormat="1" ht="15" customHeight="1">
      <c r="B189" s="301"/>
      <c r="C189" s="337" t="s">
        <v>2681</v>
      </c>
      <c r="D189" s="278"/>
      <c r="E189" s="278"/>
      <c r="F189" s="299" t="s">
        <v>2601</v>
      </c>
      <c r="G189" s="278"/>
      <c r="H189" s="278" t="s">
        <v>2682</v>
      </c>
      <c r="I189" s="278" t="s">
        <v>2683</v>
      </c>
      <c r="J189" s="338" t="s">
        <v>2684</v>
      </c>
      <c r="K189" s="324"/>
    </row>
    <row r="190" spans="2:11" s="18" customFormat="1" ht="15" customHeight="1">
      <c r="B190" s="339"/>
      <c r="C190" s="340" t="s">
        <v>2685</v>
      </c>
      <c r="D190" s="341"/>
      <c r="E190" s="341"/>
      <c r="F190" s="342" t="s">
        <v>2601</v>
      </c>
      <c r="G190" s="341"/>
      <c r="H190" s="341" t="s">
        <v>2686</v>
      </c>
      <c r="I190" s="341" t="s">
        <v>2683</v>
      </c>
      <c r="J190" s="343" t="s">
        <v>2684</v>
      </c>
      <c r="K190" s="344"/>
    </row>
    <row r="191" spans="2:11" s="1" customFormat="1" ht="15" customHeight="1">
      <c r="B191" s="301"/>
      <c r="C191" s="337" t="s">
        <v>46</v>
      </c>
      <c r="D191" s="278"/>
      <c r="E191" s="278"/>
      <c r="F191" s="299" t="s">
        <v>2595</v>
      </c>
      <c r="G191" s="278"/>
      <c r="H191" s="275" t="s">
        <v>2687</v>
      </c>
      <c r="I191" s="278" t="s">
        <v>2688</v>
      </c>
      <c r="J191" s="278"/>
      <c r="K191" s="324"/>
    </row>
    <row r="192" spans="2:11" s="1" customFormat="1" ht="15" customHeight="1">
      <c r="B192" s="301"/>
      <c r="C192" s="337" t="s">
        <v>2689</v>
      </c>
      <c r="D192" s="278"/>
      <c r="E192" s="278"/>
      <c r="F192" s="299" t="s">
        <v>2595</v>
      </c>
      <c r="G192" s="278"/>
      <c r="H192" s="278" t="s">
        <v>2690</v>
      </c>
      <c r="I192" s="278" t="s">
        <v>2630</v>
      </c>
      <c r="J192" s="278"/>
      <c r="K192" s="324"/>
    </row>
    <row r="193" spans="2:11" s="1" customFormat="1" ht="15" customHeight="1">
      <c r="B193" s="301"/>
      <c r="C193" s="337" t="s">
        <v>2691</v>
      </c>
      <c r="D193" s="278"/>
      <c r="E193" s="278"/>
      <c r="F193" s="299" t="s">
        <v>2595</v>
      </c>
      <c r="G193" s="278"/>
      <c r="H193" s="278" t="s">
        <v>2692</v>
      </c>
      <c r="I193" s="278" t="s">
        <v>2630</v>
      </c>
      <c r="J193" s="278"/>
      <c r="K193" s="324"/>
    </row>
    <row r="194" spans="2:11" s="1" customFormat="1" ht="15" customHeight="1">
      <c r="B194" s="301"/>
      <c r="C194" s="337" t="s">
        <v>2693</v>
      </c>
      <c r="D194" s="278"/>
      <c r="E194" s="278"/>
      <c r="F194" s="299" t="s">
        <v>2601</v>
      </c>
      <c r="G194" s="278"/>
      <c r="H194" s="278" t="s">
        <v>2694</v>
      </c>
      <c r="I194" s="278" t="s">
        <v>2630</v>
      </c>
      <c r="J194" s="278"/>
      <c r="K194" s="324"/>
    </row>
    <row r="195" spans="2:11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pans="2:11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pans="2:11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pans="2:11" s="1" customFormat="1" ht="18.75" customHeight="1"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</row>
    <row r="199" spans="2:11" s="1" customFormat="1" ht="13.5">
      <c r="B199" s="267"/>
      <c r="C199" s="268"/>
      <c r="D199" s="268"/>
      <c r="E199" s="268"/>
      <c r="F199" s="268"/>
      <c r="G199" s="268"/>
      <c r="H199" s="268"/>
      <c r="I199" s="268"/>
      <c r="J199" s="268"/>
      <c r="K199" s="269"/>
    </row>
    <row r="200" spans="2:11" s="1" customFormat="1" ht="21">
      <c r="B200" s="270"/>
      <c r="C200" s="409" t="s">
        <v>2695</v>
      </c>
      <c r="D200" s="409"/>
      <c r="E200" s="409"/>
      <c r="F200" s="409"/>
      <c r="G200" s="409"/>
      <c r="H200" s="409"/>
      <c r="I200" s="409"/>
      <c r="J200" s="409"/>
      <c r="K200" s="271"/>
    </row>
    <row r="201" spans="2:11" s="1" customFormat="1" ht="25.5" customHeight="1">
      <c r="B201" s="270"/>
      <c r="C201" s="346" t="s">
        <v>2696</v>
      </c>
      <c r="D201" s="346"/>
      <c r="E201" s="346"/>
      <c r="F201" s="346" t="s">
        <v>2697</v>
      </c>
      <c r="G201" s="347"/>
      <c r="H201" s="412" t="s">
        <v>2698</v>
      </c>
      <c r="I201" s="412"/>
      <c r="J201" s="412"/>
      <c r="K201" s="271"/>
    </row>
    <row r="202" spans="2:11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pans="2:11" s="1" customFormat="1" ht="15" customHeight="1">
      <c r="B203" s="301"/>
      <c r="C203" s="278" t="s">
        <v>2688</v>
      </c>
      <c r="D203" s="278"/>
      <c r="E203" s="278"/>
      <c r="F203" s="299" t="s">
        <v>47</v>
      </c>
      <c r="G203" s="278"/>
      <c r="H203" s="413" t="s">
        <v>2699</v>
      </c>
      <c r="I203" s="413"/>
      <c r="J203" s="413"/>
      <c r="K203" s="324"/>
    </row>
    <row r="204" spans="2:11" s="1" customFormat="1" ht="15" customHeight="1">
      <c r="B204" s="301"/>
      <c r="C204" s="278"/>
      <c r="D204" s="278"/>
      <c r="E204" s="278"/>
      <c r="F204" s="299" t="s">
        <v>48</v>
      </c>
      <c r="G204" s="278"/>
      <c r="H204" s="413" t="s">
        <v>2700</v>
      </c>
      <c r="I204" s="413"/>
      <c r="J204" s="413"/>
      <c r="K204" s="324"/>
    </row>
    <row r="205" spans="2:11" s="1" customFormat="1" ht="15" customHeight="1">
      <c r="B205" s="301"/>
      <c r="C205" s="278"/>
      <c r="D205" s="278"/>
      <c r="E205" s="278"/>
      <c r="F205" s="299" t="s">
        <v>51</v>
      </c>
      <c r="G205" s="278"/>
      <c r="H205" s="413" t="s">
        <v>2701</v>
      </c>
      <c r="I205" s="413"/>
      <c r="J205" s="413"/>
      <c r="K205" s="324"/>
    </row>
    <row r="206" spans="2:11" s="1" customFormat="1" ht="15" customHeight="1">
      <c r="B206" s="301"/>
      <c r="C206" s="278"/>
      <c r="D206" s="278"/>
      <c r="E206" s="278"/>
      <c r="F206" s="299" t="s">
        <v>49</v>
      </c>
      <c r="G206" s="278"/>
      <c r="H206" s="413" t="s">
        <v>2702</v>
      </c>
      <c r="I206" s="413"/>
      <c r="J206" s="413"/>
      <c r="K206" s="324"/>
    </row>
    <row r="207" spans="2:11" s="1" customFormat="1" ht="15" customHeight="1">
      <c r="B207" s="301"/>
      <c r="C207" s="278"/>
      <c r="D207" s="278"/>
      <c r="E207" s="278"/>
      <c r="F207" s="299" t="s">
        <v>50</v>
      </c>
      <c r="G207" s="278"/>
      <c r="H207" s="413" t="s">
        <v>2703</v>
      </c>
      <c r="I207" s="413"/>
      <c r="J207" s="413"/>
      <c r="K207" s="324"/>
    </row>
    <row r="208" spans="2:11" s="1" customFormat="1" ht="15" customHeight="1">
      <c r="B208" s="301"/>
      <c r="C208" s="278"/>
      <c r="D208" s="278"/>
      <c r="E208" s="278"/>
      <c r="F208" s="299"/>
      <c r="G208" s="278"/>
      <c r="H208" s="278"/>
      <c r="I208" s="278"/>
      <c r="J208" s="278"/>
      <c r="K208" s="324"/>
    </row>
    <row r="209" spans="2:11" s="1" customFormat="1" ht="15" customHeight="1">
      <c r="B209" s="301"/>
      <c r="C209" s="278" t="s">
        <v>2642</v>
      </c>
      <c r="D209" s="278"/>
      <c r="E209" s="278"/>
      <c r="F209" s="299" t="s">
        <v>83</v>
      </c>
      <c r="G209" s="278"/>
      <c r="H209" s="413" t="s">
        <v>2704</v>
      </c>
      <c r="I209" s="413"/>
      <c r="J209" s="413"/>
      <c r="K209" s="324"/>
    </row>
    <row r="210" spans="2:11" s="1" customFormat="1" ht="15" customHeight="1">
      <c r="B210" s="301"/>
      <c r="C210" s="278"/>
      <c r="D210" s="278"/>
      <c r="E210" s="278"/>
      <c r="F210" s="299" t="s">
        <v>2541</v>
      </c>
      <c r="G210" s="278"/>
      <c r="H210" s="413" t="s">
        <v>2542</v>
      </c>
      <c r="I210" s="413"/>
      <c r="J210" s="413"/>
      <c r="K210" s="324"/>
    </row>
    <row r="211" spans="2:11" s="1" customFormat="1" ht="15" customHeight="1">
      <c r="B211" s="301"/>
      <c r="C211" s="278"/>
      <c r="D211" s="278"/>
      <c r="E211" s="278"/>
      <c r="F211" s="299" t="s">
        <v>2539</v>
      </c>
      <c r="G211" s="278"/>
      <c r="H211" s="413" t="s">
        <v>2705</v>
      </c>
      <c r="I211" s="413"/>
      <c r="J211" s="413"/>
      <c r="K211" s="324"/>
    </row>
    <row r="212" spans="2:11" s="1" customFormat="1" ht="15" customHeight="1">
      <c r="B212" s="348"/>
      <c r="C212" s="278"/>
      <c r="D212" s="278"/>
      <c r="E212" s="278"/>
      <c r="F212" s="299" t="s">
        <v>124</v>
      </c>
      <c r="G212" s="337"/>
      <c r="H212" s="414" t="s">
        <v>2543</v>
      </c>
      <c r="I212" s="414"/>
      <c r="J212" s="414"/>
      <c r="K212" s="349"/>
    </row>
    <row r="213" spans="2:11" s="1" customFormat="1" ht="15" customHeight="1">
      <c r="B213" s="348"/>
      <c r="C213" s="278"/>
      <c r="D213" s="278"/>
      <c r="E213" s="278"/>
      <c r="F213" s="299" t="s">
        <v>638</v>
      </c>
      <c r="G213" s="337"/>
      <c r="H213" s="414" t="s">
        <v>2706</v>
      </c>
      <c r="I213" s="414"/>
      <c r="J213" s="414"/>
      <c r="K213" s="349"/>
    </row>
    <row r="214" spans="2:11" s="1" customFormat="1" ht="15" customHeight="1">
      <c r="B214" s="348"/>
      <c r="C214" s="278"/>
      <c r="D214" s="278"/>
      <c r="E214" s="278"/>
      <c r="F214" s="299"/>
      <c r="G214" s="337"/>
      <c r="H214" s="328"/>
      <c r="I214" s="328"/>
      <c r="J214" s="328"/>
      <c r="K214" s="349"/>
    </row>
    <row r="215" spans="2:11" s="1" customFormat="1" ht="15" customHeight="1">
      <c r="B215" s="348"/>
      <c r="C215" s="278" t="s">
        <v>2666</v>
      </c>
      <c r="D215" s="278"/>
      <c r="E215" s="278"/>
      <c r="F215" s="299">
        <v>1</v>
      </c>
      <c r="G215" s="337"/>
      <c r="H215" s="414" t="s">
        <v>2707</v>
      </c>
      <c r="I215" s="414"/>
      <c r="J215" s="414"/>
      <c r="K215" s="349"/>
    </row>
    <row r="216" spans="2:11" s="1" customFormat="1" ht="15" customHeight="1">
      <c r="B216" s="348"/>
      <c r="C216" s="278"/>
      <c r="D216" s="278"/>
      <c r="E216" s="278"/>
      <c r="F216" s="299">
        <v>2</v>
      </c>
      <c r="G216" s="337"/>
      <c r="H216" s="414" t="s">
        <v>2708</v>
      </c>
      <c r="I216" s="414"/>
      <c r="J216" s="414"/>
      <c r="K216" s="349"/>
    </row>
    <row r="217" spans="2:11" s="1" customFormat="1" ht="15" customHeight="1">
      <c r="B217" s="348"/>
      <c r="C217" s="278"/>
      <c r="D217" s="278"/>
      <c r="E217" s="278"/>
      <c r="F217" s="299">
        <v>3</v>
      </c>
      <c r="G217" s="337"/>
      <c r="H217" s="414" t="s">
        <v>2709</v>
      </c>
      <c r="I217" s="414"/>
      <c r="J217" s="414"/>
      <c r="K217" s="349"/>
    </row>
    <row r="218" spans="2:11" s="1" customFormat="1" ht="15" customHeight="1">
      <c r="B218" s="348"/>
      <c r="C218" s="278"/>
      <c r="D218" s="278"/>
      <c r="E218" s="278"/>
      <c r="F218" s="299">
        <v>4</v>
      </c>
      <c r="G218" s="337"/>
      <c r="H218" s="414" t="s">
        <v>2710</v>
      </c>
      <c r="I218" s="414"/>
      <c r="J218" s="414"/>
      <c r="K218" s="349"/>
    </row>
    <row r="219" spans="2:11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1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85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127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128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29. 4. 2025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37</v>
      </c>
      <c r="E23" s="37"/>
      <c r="F23" s="37"/>
      <c r="G23" s="37"/>
      <c r="H23" s="37"/>
      <c r="I23" s="115" t="s">
        <v>26</v>
      </c>
      <c r="J23" s="106" t="s">
        <v>38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39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40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42</v>
      </c>
      <c r="E30" s="37"/>
      <c r="F30" s="37"/>
      <c r="G30" s="37"/>
      <c r="H30" s="37"/>
      <c r="I30" s="37"/>
      <c r="J30" s="123">
        <f>ROUND(J85,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44</v>
      </c>
      <c r="G32" s="37"/>
      <c r="H32" s="37"/>
      <c r="I32" s="124" t="s">
        <v>43</v>
      </c>
      <c r="J32" s="124" t="s">
        <v>45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46</v>
      </c>
      <c r="E33" s="115" t="s">
        <v>47</v>
      </c>
      <c r="F33" s="126">
        <f>ROUND((SUM(BE85:BE220)),  2)</f>
        <v>0</v>
      </c>
      <c r="G33" s="37"/>
      <c r="H33" s="37"/>
      <c r="I33" s="127">
        <v>0.21</v>
      </c>
      <c r="J33" s="126">
        <f>ROUND(((SUM(BE85:BE220))*I33),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48</v>
      </c>
      <c r="F34" s="126">
        <f>ROUND((SUM(BF85:BF220)),  2)</f>
        <v>0</v>
      </c>
      <c r="G34" s="37"/>
      <c r="H34" s="37"/>
      <c r="I34" s="127">
        <v>0.12</v>
      </c>
      <c r="J34" s="126">
        <f>ROUND(((SUM(BF85:BF220))*I34),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49</v>
      </c>
      <c r="F35" s="126">
        <f>ROUND((SUM(BG85:BG220)),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50</v>
      </c>
      <c r="F36" s="126">
        <f>ROUND((SUM(BH85:BH220)),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51</v>
      </c>
      <c r="F37" s="126">
        <f>ROUND((SUM(BI85:BI220)),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52</v>
      </c>
      <c r="E39" s="130"/>
      <c r="F39" s="130"/>
      <c r="G39" s="131" t="s">
        <v>53</v>
      </c>
      <c r="H39" s="132" t="s">
        <v>54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129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Krajinářské úpravy prostoru u sochy J. Hrzána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127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001 - Bourací práce, demontáže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Tábor, parc. č. 1889</v>
      </c>
      <c r="G52" s="39"/>
      <c r="H52" s="39"/>
      <c r="I52" s="32" t="s">
        <v>23</v>
      </c>
      <c r="J52" s="62" t="str">
        <f>IF(J12="","",J12)</f>
        <v>29. 4. 2025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Ing. Magdalena Smetanová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37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130</v>
      </c>
      <c r="D57" s="140"/>
      <c r="E57" s="140"/>
      <c r="F57" s="140"/>
      <c r="G57" s="140"/>
      <c r="H57" s="140"/>
      <c r="I57" s="140"/>
      <c r="J57" s="141" t="s">
        <v>131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74</v>
      </c>
      <c r="D59" s="39"/>
      <c r="E59" s="39"/>
      <c r="F59" s="39"/>
      <c r="G59" s="39"/>
      <c r="H59" s="39"/>
      <c r="I59" s="39"/>
      <c r="J59" s="80">
        <f>J85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132</v>
      </c>
    </row>
    <row r="60" spans="1:47" s="9" customFormat="1" ht="24.95" customHeight="1">
      <c r="B60" s="143"/>
      <c r="C60" s="144"/>
      <c r="D60" s="145" t="s">
        <v>133</v>
      </c>
      <c r="E60" s="146"/>
      <c r="F60" s="146"/>
      <c r="G60" s="146"/>
      <c r="H60" s="146"/>
      <c r="I60" s="146"/>
      <c r="J60" s="147">
        <f>J86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134</v>
      </c>
      <c r="E61" s="151"/>
      <c r="F61" s="151"/>
      <c r="G61" s="151"/>
      <c r="H61" s="151"/>
      <c r="I61" s="151"/>
      <c r="J61" s="152">
        <f>J87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135</v>
      </c>
      <c r="E62" s="151"/>
      <c r="F62" s="151"/>
      <c r="G62" s="151"/>
      <c r="H62" s="151"/>
      <c r="I62" s="151"/>
      <c r="J62" s="152">
        <f>J135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136</v>
      </c>
      <c r="E63" s="151"/>
      <c r="F63" s="151"/>
      <c r="G63" s="151"/>
      <c r="H63" s="151"/>
      <c r="I63" s="151"/>
      <c r="J63" s="152">
        <f>J158</f>
        <v>0</v>
      </c>
      <c r="K63" s="100"/>
      <c r="L63" s="153"/>
    </row>
    <row r="64" spans="1:47" s="9" customFormat="1" ht="24.95" customHeight="1">
      <c r="B64" s="143"/>
      <c r="C64" s="144"/>
      <c r="D64" s="145" t="s">
        <v>137</v>
      </c>
      <c r="E64" s="146"/>
      <c r="F64" s="146"/>
      <c r="G64" s="146"/>
      <c r="H64" s="146"/>
      <c r="I64" s="146"/>
      <c r="J64" s="147">
        <f>J207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138</v>
      </c>
      <c r="E65" s="151"/>
      <c r="F65" s="151"/>
      <c r="G65" s="151"/>
      <c r="H65" s="151"/>
      <c r="I65" s="151"/>
      <c r="J65" s="152">
        <f>J208</f>
        <v>0</v>
      </c>
      <c r="K65" s="100"/>
      <c r="L65" s="153"/>
    </row>
    <row r="66" spans="1:31" s="2" customFormat="1" ht="21.75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16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1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>
      <c r="A72" s="37"/>
      <c r="B72" s="38"/>
      <c r="C72" s="26" t="s">
        <v>139</v>
      </c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16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404" t="str">
        <f>E7</f>
        <v>Krajinářské úpravy prostoru u sochy J. Hrzána</v>
      </c>
      <c r="F75" s="405"/>
      <c r="G75" s="405"/>
      <c r="H75" s="405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127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58" t="str">
        <f>E9</f>
        <v>001 - Bourací práce, demontáže</v>
      </c>
      <c r="F77" s="406"/>
      <c r="G77" s="406"/>
      <c r="H77" s="406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21</v>
      </c>
      <c r="D79" s="39"/>
      <c r="E79" s="39"/>
      <c r="F79" s="30" t="str">
        <f>F12</f>
        <v>k.ú. Tábor, parc. č. 1889</v>
      </c>
      <c r="G79" s="39"/>
      <c r="H79" s="39"/>
      <c r="I79" s="32" t="s">
        <v>23</v>
      </c>
      <c r="J79" s="62" t="str">
        <f>IF(J12="","",J12)</f>
        <v>29. 4. 2025</v>
      </c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25.7" customHeight="1">
      <c r="A81" s="37"/>
      <c r="B81" s="38"/>
      <c r="C81" s="32" t="s">
        <v>25</v>
      </c>
      <c r="D81" s="39"/>
      <c r="E81" s="39"/>
      <c r="F81" s="30" t="str">
        <f>E15</f>
        <v>MĚSTO TÁBOR</v>
      </c>
      <c r="G81" s="39"/>
      <c r="H81" s="39"/>
      <c r="I81" s="32" t="s">
        <v>33</v>
      </c>
      <c r="J81" s="35" t="str">
        <f>E21</f>
        <v>Ing. Magdalena Smetanová</v>
      </c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2" t="s">
        <v>31</v>
      </c>
      <c r="D82" s="39"/>
      <c r="E82" s="39"/>
      <c r="F82" s="30" t="str">
        <f>IF(E18="","",E18)</f>
        <v>Vyplň údaj</v>
      </c>
      <c r="G82" s="39"/>
      <c r="H82" s="39"/>
      <c r="I82" s="32" t="s">
        <v>37</v>
      </c>
      <c r="J82" s="35" t="str">
        <f>E24</f>
        <v>Ing. Pavel Vochozka</v>
      </c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0.3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11" customFormat="1" ht="29.25" customHeight="1">
      <c r="A84" s="154"/>
      <c r="B84" s="155"/>
      <c r="C84" s="156" t="s">
        <v>140</v>
      </c>
      <c r="D84" s="157" t="s">
        <v>61</v>
      </c>
      <c r="E84" s="157" t="s">
        <v>57</v>
      </c>
      <c r="F84" s="157" t="s">
        <v>58</v>
      </c>
      <c r="G84" s="157" t="s">
        <v>141</v>
      </c>
      <c r="H84" s="157" t="s">
        <v>142</v>
      </c>
      <c r="I84" s="157" t="s">
        <v>143</v>
      </c>
      <c r="J84" s="157" t="s">
        <v>131</v>
      </c>
      <c r="K84" s="158" t="s">
        <v>144</v>
      </c>
      <c r="L84" s="159"/>
      <c r="M84" s="71" t="s">
        <v>19</v>
      </c>
      <c r="N84" s="72" t="s">
        <v>46</v>
      </c>
      <c r="O84" s="72" t="s">
        <v>145</v>
      </c>
      <c r="P84" s="72" t="s">
        <v>146</v>
      </c>
      <c r="Q84" s="72" t="s">
        <v>147</v>
      </c>
      <c r="R84" s="72" t="s">
        <v>148</v>
      </c>
      <c r="S84" s="72" t="s">
        <v>149</v>
      </c>
      <c r="T84" s="73" t="s">
        <v>150</v>
      </c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</row>
    <row r="85" spans="1:65" s="2" customFormat="1" ht="22.9" customHeight="1">
      <c r="A85" s="37"/>
      <c r="B85" s="38"/>
      <c r="C85" s="78" t="s">
        <v>151</v>
      </c>
      <c r="D85" s="39"/>
      <c r="E85" s="39"/>
      <c r="F85" s="39"/>
      <c r="G85" s="39"/>
      <c r="H85" s="39"/>
      <c r="I85" s="39"/>
      <c r="J85" s="160">
        <f>BK85</f>
        <v>0</v>
      </c>
      <c r="K85" s="39"/>
      <c r="L85" s="42"/>
      <c r="M85" s="74"/>
      <c r="N85" s="161"/>
      <c r="O85" s="75"/>
      <c r="P85" s="162">
        <f>P86+P207</f>
        <v>0</v>
      </c>
      <c r="Q85" s="75"/>
      <c r="R85" s="162">
        <f>R86+R207</f>
        <v>0</v>
      </c>
      <c r="S85" s="75"/>
      <c r="T85" s="163">
        <f>T86+T207</f>
        <v>404.44349999999997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75</v>
      </c>
      <c r="AU85" s="20" t="s">
        <v>132</v>
      </c>
      <c r="BK85" s="164">
        <f>BK86+BK207</f>
        <v>0</v>
      </c>
    </row>
    <row r="86" spans="1:65" s="12" customFormat="1" ht="25.9" customHeight="1">
      <c r="B86" s="165"/>
      <c r="C86" s="166"/>
      <c r="D86" s="167" t="s">
        <v>75</v>
      </c>
      <c r="E86" s="168" t="s">
        <v>152</v>
      </c>
      <c r="F86" s="168" t="s">
        <v>153</v>
      </c>
      <c r="G86" s="166"/>
      <c r="H86" s="166"/>
      <c r="I86" s="169"/>
      <c r="J86" s="170">
        <f>BK86</f>
        <v>0</v>
      </c>
      <c r="K86" s="166"/>
      <c r="L86" s="171"/>
      <c r="M86" s="172"/>
      <c r="N86" s="173"/>
      <c r="O86" s="173"/>
      <c r="P86" s="174">
        <f>P87+P135+P158</f>
        <v>0</v>
      </c>
      <c r="Q86" s="173"/>
      <c r="R86" s="174">
        <f>R87+R135+R158</f>
        <v>0</v>
      </c>
      <c r="S86" s="173"/>
      <c r="T86" s="175">
        <f>T87+T135+T158</f>
        <v>404.06149999999997</v>
      </c>
      <c r="AR86" s="176" t="s">
        <v>84</v>
      </c>
      <c r="AT86" s="177" t="s">
        <v>75</v>
      </c>
      <c r="AU86" s="177" t="s">
        <v>76</v>
      </c>
      <c r="AY86" s="176" t="s">
        <v>154</v>
      </c>
      <c r="BK86" s="178">
        <f>BK87+BK135+BK158</f>
        <v>0</v>
      </c>
    </row>
    <row r="87" spans="1:65" s="12" customFormat="1" ht="22.9" customHeight="1">
      <c r="B87" s="165"/>
      <c r="C87" s="166"/>
      <c r="D87" s="167" t="s">
        <v>75</v>
      </c>
      <c r="E87" s="179" t="s">
        <v>84</v>
      </c>
      <c r="F87" s="179" t="s">
        <v>155</v>
      </c>
      <c r="G87" s="166"/>
      <c r="H87" s="166"/>
      <c r="I87" s="169"/>
      <c r="J87" s="180">
        <f>BK87</f>
        <v>0</v>
      </c>
      <c r="K87" s="166"/>
      <c r="L87" s="171"/>
      <c r="M87" s="172"/>
      <c r="N87" s="173"/>
      <c r="O87" s="173"/>
      <c r="P87" s="174">
        <f>SUM(P88:P134)</f>
        <v>0</v>
      </c>
      <c r="Q87" s="173"/>
      <c r="R87" s="174">
        <f>SUM(R88:R134)</f>
        <v>0</v>
      </c>
      <c r="S87" s="173"/>
      <c r="T87" s="175">
        <f>SUM(T88:T134)</f>
        <v>394.53949999999998</v>
      </c>
      <c r="AR87" s="176" t="s">
        <v>84</v>
      </c>
      <c r="AT87" s="177" t="s">
        <v>75</v>
      </c>
      <c r="AU87" s="177" t="s">
        <v>84</v>
      </c>
      <c r="AY87" s="176" t="s">
        <v>154</v>
      </c>
      <c r="BK87" s="178">
        <f>SUM(BK88:BK134)</f>
        <v>0</v>
      </c>
    </row>
    <row r="88" spans="1:65" s="2" customFormat="1" ht="24.2" customHeight="1">
      <c r="A88" s="37"/>
      <c r="B88" s="38"/>
      <c r="C88" s="181" t="s">
        <v>84</v>
      </c>
      <c r="D88" s="181" t="s">
        <v>156</v>
      </c>
      <c r="E88" s="182" t="s">
        <v>157</v>
      </c>
      <c r="F88" s="183" t="s">
        <v>158</v>
      </c>
      <c r="G88" s="184" t="s">
        <v>159</v>
      </c>
      <c r="H88" s="185">
        <v>8.3000000000000007</v>
      </c>
      <c r="I88" s="186"/>
      <c r="J88" s="187">
        <f>ROUND(I88*H88,2)</f>
        <v>0</v>
      </c>
      <c r="K88" s="183" t="s">
        <v>160</v>
      </c>
      <c r="L88" s="42"/>
      <c r="M88" s="188" t="s">
        <v>19</v>
      </c>
      <c r="N88" s="189" t="s">
        <v>47</v>
      </c>
      <c r="O88" s="67"/>
      <c r="P88" s="190">
        <f>O88*H88</f>
        <v>0</v>
      </c>
      <c r="Q88" s="190">
        <v>0</v>
      </c>
      <c r="R88" s="190">
        <f>Q88*H88</f>
        <v>0</v>
      </c>
      <c r="S88" s="190">
        <v>0.255</v>
      </c>
      <c r="T88" s="191">
        <f>S88*H88</f>
        <v>2.1165000000000003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92" t="s">
        <v>161</v>
      </c>
      <c r="AT88" s="192" t="s">
        <v>156</v>
      </c>
      <c r="AU88" s="192" t="s">
        <v>86</v>
      </c>
      <c r="AY88" s="20" t="s">
        <v>154</v>
      </c>
      <c r="BE88" s="193">
        <f>IF(N88="základní",J88,0)</f>
        <v>0</v>
      </c>
      <c r="BF88" s="193">
        <f>IF(N88="snížená",J88,0)</f>
        <v>0</v>
      </c>
      <c r="BG88" s="193">
        <f>IF(N88="zákl. přenesená",J88,0)</f>
        <v>0</v>
      </c>
      <c r="BH88" s="193">
        <f>IF(N88="sníž. přenesená",J88,0)</f>
        <v>0</v>
      </c>
      <c r="BI88" s="193">
        <f>IF(N88="nulová",J88,0)</f>
        <v>0</v>
      </c>
      <c r="BJ88" s="20" t="s">
        <v>84</v>
      </c>
      <c r="BK88" s="193">
        <f>ROUND(I88*H88,2)</f>
        <v>0</v>
      </c>
      <c r="BL88" s="20" t="s">
        <v>161</v>
      </c>
      <c r="BM88" s="192" t="s">
        <v>162</v>
      </c>
    </row>
    <row r="89" spans="1:65" s="2" customFormat="1" ht="48.75">
      <c r="A89" s="37"/>
      <c r="B89" s="38"/>
      <c r="C89" s="39"/>
      <c r="D89" s="194" t="s">
        <v>163</v>
      </c>
      <c r="E89" s="39"/>
      <c r="F89" s="195" t="s">
        <v>164</v>
      </c>
      <c r="G89" s="39"/>
      <c r="H89" s="39"/>
      <c r="I89" s="196"/>
      <c r="J89" s="39"/>
      <c r="K89" s="39"/>
      <c r="L89" s="42"/>
      <c r="M89" s="197"/>
      <c r="N89" s="198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163</v>
      </c>
      <c r="AU89" s="20" t="s">
        <v>86</v>
      </c>
    </row>
    <row r="90" spans="1:65" s="2" customFormat="1" ht="11.25">
      <c r="A90" s="37"/>
      <c r="B90" s="38"/>
      <c r="C90" s="39"/>
      <c r="D90" s="199" t="s">
        <v>165</v>
      </c>
      <c r="E90" s="39"/>
      <c r="F90" s="200" t="s">
        <v>166</v>
      </c>
      <c r="G90" s="39"/>
      <c r="H90" s="39"/>
      <c r="I90" s="196"/>
      <c r="J90" s="39"/>
      <c r="K90" s="39"/>
      <c r="L90" s="42"/>
      <c r="M90" s="197"/>
      <c r="N90" s="198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165</v>
      </c>
      <c r="AU90" s="20" t="s">
        <v>86</v>
      </c>
    </row>
    <row r="91" spans="1:65" s="13" customFormat="1" ht="11.25">
      <c r="B91" s="201"/>
      <c r="C91" s="202"/>
      <c r="D91" s="194" t="s">
        <v>167</v>
      </c>
      <c r="E91" s="203" t="s">
        <v>19</v>
      </c>
      <c r="F91" s="204" t="s">
        <v>168</v>
      </c>
      <c r="G91" s="202"/>
      <c r="H91" s="203" t="s">
        <v>19</v>
      </c>
      <c r="I91" s="205"/>
      <c r="J91" s="202"/>
      <c r="K91" s="202"/>
      <c r="L91" s="206"/>
      <c r="M91" s="207"/>
      <c r="N91" s="208"/>
      <c r="O91" s="208"/>
      <c r="P91" s="208"/>
      <c r="Q91" s="208"/>
      <c r="R91" s="208"/>
      <c r="S91" s="208"/>
      <c r="T91" s="209"/>
      <c r="AT91" s="210" t="s">
        <v>167</v>
      </c>
      <c r="AU91" s="210" t="s">
        <v>86</v>
      </c>
      <c r="AV91" s="13" t="s">
        <v>84</v>
      </c>
      <c r="AW91" s="13" t="s">
        <v>36</v>
      </c>
      <c r="AX91" s="13" t="s">
        <v>76</v>
      </c>
      <c r="AY91" s="210" t="s">
        <v>154</v>
      </c>
    </row>
    <row r="92" spans="1:65" s="13" customFormat="1" ht="22.5">
      <c r="B92" s="201"/>
      <c r="C92" s="202"/>
      <c r="D92" s="194" t="s">
        <v>167</v>
      </c>
      <c r="E92" s="203" t="s">
        <v>19</v>
      </c>
      <c r="F92" s="204" t="s">
        <v>169</v>
      </c>
      <c r="G92" s="202"/>
      <c r="H92" s="203" t="s">
        <v>19</v>
      </c>
      <c r="I92" s="205"/>
      <c r="J92" s="202"/>
      <c r="K92" s="202"/>
      <c r="L92" s="206"/>
      <c r="M92" s="207"/>
      <c r="N92" s="208"/>
      <c r="O92" s="208"/>
      <c r="P92" s="208"/>
      <c r="Q92" s="208"/>
      <c r="R92" s="208"/>
      <c r="S92" s="208"/>
      <c r="T92" s="209"/>
      <c r="AT92" s="210" t="s">
        <v>167</v>
      </c>
      <c r="AU92" s="210" t="s">
        <v>86</v>
      </c>
      <c r="AV92" s="13" t="s">
        <v>84</v>
      </c>
      <c r="AW92" s="13" t="s">
        <v>36</v>
      </c>
      <c r="AX92" s="13" t="s">
        <v>76</v>
      </c>
      <c r="AY92" s="210" t="s">
        <v>154</v>
      </c>
    </row>
    <row r="93" spans="1:65" s="14" customFormat="1" ht="11.25">
      <c r="B93" s="211"/>
      <c r="C93" s="212"/>
      <c r="D93" s="194" t="s">
        <v>167</v>
      </c>
      <c r="E93" s="213" t="s">
        <v>19</v>
      </c>
      <c r="F93" s="214" t="s">
        <v>170</v>
      </c>
      <c r="G93" s="212"/>
      <c r="H93" s="215">
        <v>8.3000000000000007</v>
      </c>
      <c r="I93" s="216"/>
      <c r="J93" s="212"/>
      <c r="K93" s="212"/>
      <c r="L93" s="217"/>
      <c r="M93" s="218"/>
      <c r="N93" s="219"/>
      <c r="O93" s="219"/>
      <c r="P93" s="219"/>
      <c r="Q93" s="219"/>
      <c r="R93" s="219"/>
      <c r="S93" s="219"/>
      <c r="T93" s="220"/>
      <c r="AT93" s="221" t="s">
        <v>167</v>
      </c>
      <c r="AU93" s="221" t="s">
        <v>86</v>
      </c>
      <c r="AV93" s="14" t="s">
        <v>86</v>
      </c>
      <c r="AW93" s="14" t="s">
        <v>36</v>
      </c>
      <c r="AX93" s="14" t="s">
        <v>84</v>
      </c>
      <c r="AY93" s="221" t="s">
        <v>154</v>
      </c>
    </row>
    <row r="94" spans="1:65" s="2" customFormat="1" ht="33" customHeight="1">
      <c r="A94" s="37"/>
      <c r="B94" s="38"/>
      <c r="C94" s="181" t="s">
        <v>86</v>
      </c>
      <c r="D94" s="181" t="s">
        <v>156</v>
      </c>
      <c r="E94" s="182" t="s">
        <v>171</v>
      </c>
      <c r="F94" s="183" t="s">
        <v>172</v>
      </c>
      <c r="G94" s="184" t="s">
        <v>159</v>
      </c>
      <c r="H94" s="185">
        <v>581.79999999999995</v>
      </c>
      <c r="I94" s="186"/>
      <c r="J94" s="187">
        <f>ROUND(I94*H94,2)</f>
        <v>0</v>
      </c>
      <c r="K94" s="183" t="s">
        <v>173</v>
      </c>
      <c r="L94" s="42"/>
      <c r="M94" s="188" t="s">
        <v>19</v>
      </c>
      <c r="N94" s="189" t="s">
        <v>47</v>
      </c>
      <c r="O94" s="67"/>
      <c r="P94" s="190">
        <f>O94*H94</f>
        <v>0</v>
      </c>
      <c r="Q94" s="190">
        <v>0</v>
      </c>
      <c r="R94" s="190">
        <f>Q94*H94</f>
        <v>0</v>
      </c>
      <c r="S94" s="190">
        <v>0.18</v>
      </c>
      <c r="T94" s="191">
        <f>S94*H94</f>
        <v>104.72399999999999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161</v>
      </c>
      <c r="AT94" s="192" t="s">
        <v>156</v>
      </c>
      <c r="AU94" s="192" t="s">
        <v>86</v>
      </c>
      <c r="AY94" s="20" t="s">
        <v>154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84</v>
      </c>
      <c r="BK94" s="193">
        <f>ROUND(I94*H94,2)</f>
        <v>0</v>
      </c>
      <c r="BL94" s="20" t="s">
        <v>161</v>
      </c>
      <c r="BM94" s="192" t="s">
        <v>174</v>
      </c>
    </row>
    <row r="95" spans="1:65" s="2" customFormat="1" ht="39">
      <c r="A95" s="37"/>
      <c r="B95" s="38"/>
      <c r="C95" s="39"/>
      <c r="D95" s="194" t="s">
        <v>163</v>
      </c>
      <c r="E95" s="39"/>
      <c r="F95" s="195" t="s">
        <v>175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163</v>
      </c>
      <c r="AU95" s="20" t="s">
        <v>86</v>
      </c>
    </row>
    <row r="96" spans="1:65" s="2" customFormat="1" ht="11.25">
      <c r="A96" s="37"/>
      <c r="B96" s="38"/>
      <c r="C96" s="39"/>
      <c r="D96" s="199" t="s">
        <v>165</v>
      </c>
      <c r="E96" s="39"/>
      <c r="F96" s="200" t="s">
        <v>176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165</v>
      </c>
      <c r="AU96" s="20" t="s">
        <v>86</v>
      </c>
    </row>
    <row r="97" spans="1:65" s="2" customFormat="1" ht="29.25">
      <c r="A97" s="37"/>
      <c r="B97" s="38"/>
      <c r="C97" s="39"/>
      <c r="D97" s="194" t="s">
        <v>177</v>
      </c>
      <c r="E97" s="39"/>
      <c r="F97" s="222" t="s">
        <v>178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177</v>
      </c>
      <c r="AU97" s="20" t="s">
        <v>86</v>
      </c>
    </row>
    <row r="98" spans="1:65" s="13" customFormat="1" ht="11.25">
      <c r="B98" s="201"/>
      <c r="C98" s="202"/>
      <c r="D98" s="194" t="s">
        <v>167</v>
      </c>
      <c r="E98" s="203" t="s">
        <v>19</v>
      </c>
      <c r="F98" s="204" t="s">
        <v>179</v>
      </c>
      <c r="G98" s="202"/>
      <c r="H98" s="203" t="s">
        <v>19</v>
      </c>
      <c r="I98" s="205"/>
      <c r="J98" s="202"/>
      <c r="K98" s="202"/>
      <c r="L98" s="206"/>
      <c r="M98" s="207"/>
      <c r="N98" s="208"/>
      <c r="O98" s="208"/>
      <c r="P98" s="208"/>
      <c r="Q98" s="208"/>
      <c r="R98" s="208"/>
      <c r="S98" s="208"/>
      <c r="T98" s="209"/>
      <c r="AT98" s="210" t="s">
        <v>167</v>
      </c>
      <c r="AU98" s="210" t="s">
        <v>86</v>
      </c>
      <c r="AV98" s="13" t="s">
        <v>84</v>
      </c>
      <c r="AW98" s="13" t="s">
        <v>36</v>
      </c>
      <c r="AX98" s="13" t="s">
        <v>76</v>
      </c>
      <c r="AY98" s="210" t="s">
        <v>154</v>
      </c>
    </row>
    <row r="99" spans="1:65" s="13" customFormat="1" ht="11.25">
      <c r="B99" s="201"/>
      <c r="C99" s="202"/>
      <c r="D99" s="194" t="s">
        <v>167</v>
      </c>
      <c r="E99" s="203" t="s">
        <v>19</v>
      </c>
      <c r="F99" s="204" t="s">
        <v>180</v>
      </c>
      <c r="G99" s="202"/>
      <c r="H99" s="203" t="s">
        <v>19</v>
      </c>
      <c r="I99" s="205"/>
      <c r="J99" s="202"/>
      <c r="K99" s="202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167</v>
      </c>
      <c r="AU99" s="210" t="s">
        <v>86</v>
      </c>
      <c r="AV99" s="13" t="s">
        <v>84</v>
      </c>
      <c r="AW99" s="13" t="s">
        <v>36</v>
      </c>
      <c r="AX99" s="13" t="s">
        <v>76</v>
      </c>
      <c r="AY99" s="210" t="s">
        <v>154</v>
      </c>
    </row>
    <row r="100" spans="1:65" s="14" customFormat="1" ht="11.25">
      <c r="B100" s="211"/>
      <c r="C100" s="212"/>
      <c r="D100" s="194" t="s">
        <v>167</v>
      </c>
      <c r="E100" s="213" t="s">
        <v>19</v>
      </c>
      <c r="F100" s="214" t="s">
        <v>181</v>
      </c>
      <c r="G100" s="212"/>
      <c r="H100" s="215">
        <v>581.79999999999995</v>
      </c>
      <c r="I100" s="216"/>
      <c r="J100" s="212"/>
      <c r="K100" s="212"/>
      <c r="L100" s="217"/>
      <c r="M100" s="218"/>
      <c r="N100" s="219"/>
      <c r="O100" s="219"/>
      <c r="P100" s="219"/>
      <c r="Q100" s="219"/>
      <c r="R100" s="219"/>
      <c r="S100" s="219"/>
      <c r="T100" s="220"/>
      <c r="AT100" s="221" t="s">
        <v>167</v>
      </c>
      <c r="AU100" s="221" t="s">
        <v>86</v>
      </c>
      <c r="AV100" s="14" t="s">
        <v>86</v>
      </c>
      <c r="AW100" s="14" t="s">
        <v>36</v>
      </c>
      <c r="AX100" s="14" t="s">
        <v>84</v>
      </c>
      <c r="AY100" s="221" t="s">
        <v>154</v>
      </c>
    </row>
    <row r="101" spans="1:65" s="2" customFormat="1" ht="24.2" customHeight="1">
      <c r="A101" s="37"/>
      <c r="B101" s="38"/>
      <c r="C101" s="181" t="s">
        <v>182</v>
      </c>
      <c r="D101" s="181" t="s">
        <v>156</v>
      </c>
      <c r="E101" s="182" t="s">
        <v>183</v>
      </c>
      <c r="F101" s="183" t="s">
        <v>184</v>
      </c>
      <c r="G101" s="184" t="s">
        <v>159</v>
      </c>
      <c r="H101" s="185">
        <v>25.6</v>
      </c>
      <c r="I101" s="186"/>
      <c r="J101" s="187">
        <f>ROUND(I101*H101,2)</f>
        <v>0</v>
      </c>
      <c r="K101" s="183" t="s">
        <v>160</v>
      </c>
      <c r="L101" s="42"/>
      <c r="M101" s="188" t="s">
        <v>19</v>
      </c>
      <c r="N101" s="189" t="s">
        <v>47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0.28999999999999998</v>
      </c>
      <c r="T101" s="191">
        <f>S101*H101</f>
        <v>7.4239999999999995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161</v>
      </c>
      <c r="AT101" s="192" t="s">
        <v>156</v>
      </c>
      <c r="AU101" s="192" t="s">
        <v>86</v>
      </c>
      <c r="AY101" s="20" t="s">
        <v>154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84</v>
      </c>
      <c r="BK101" s="193">
        <f>ROUND(I101*H101,2)</f>
        <v>0</v>
      </c>
      <c r="BL101" s="20" t="s">
        <v>161</v>
      </c>
      <c r="BM101" s="192" t="s">
        <v>185</v>
      </c>
    </row>
    <row r="102" spans="1:65" s="2" customFormat="1" ht="39">
      <c r="A102" s="37"/>
      <c r="B102" s="38"/>
      <c r="C102" s="39"/>
      <c r="D102" s="194" t="s">
        <v>163</v>
      </c>
      <c r="E102" s="39"/>
      <c r="F102" s="195" t="s">
        <v>186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163</v>
      </c>
      <c r="AU102" s="20" t="s">
        <v>86</v>
      </c>
    </row>
    <row r="103" spans="1:65" s="2" customFormat="1" ht="11.25">
      <c r="A103" s="37"/>
      <c r="B103" s="38"/>
      <c r="C103" s="39"/>
      <c r="D103" s="199" t="s">
        <v>165</v>
      </c>
      <c r="E103" s="39"/>
      <c r="F103" s="200" t="s">
        <v>187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165</v>
      </c>
      <c r="AU103" s="20" t="s">
        <v>86</v>
      </c>
    </row>
    <row r="104" spans="1:65" s="13" customFormat="1" ht="22.5">
      <c r="B104" s="201"/>
      <c r="C104" s="202"/>
      <c r="D104" s="194" t="s">
        <v>167</v>
      </c>
      <c r="E104" s="203" t="s">
        <v>19</v>
      </c>
      <c r="F104" s="204" t="s">
        <v>188</v>
      </c>
      <c r="G104" s="202"/>
      <c r="H104" s="203" t="s">
        <v>19</v>
      </c>
      <c r="I104" s="205"/>
      <c r="J104" s="202"/>
      <c r="K104" s="202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167</v>
      </c>
      <c r="AU104" s="210" t="s">
        <v>86</v>
      </c>
      <c r="AV104" s="13" t="s">
        <v>84</v>
      </c>
      <c r="AW104" s="13" t="s">
        <v>36</v>
      </c>
      <c r="AX104" s="13" t="s">
        <v>76</v>
      </c>
      <c r="AY104" s="210" t="s">
        <v>154</v>
      </c>
    </row>
    <row r="105" spans="1:65" s="13" customFormat="1" ht="22.5">
      <c r="B105" s="201"/>
      <c r="C105" s="202"/>
      <c r="D105" s="194" t="s">
        <v>167</v>
      </c>
      <c r="E105" s="203" t="s">
        <v>19</v>
      </c>
      <c r="F105" s="204" t="s">
        <v>189</v>
      </c>
      <c r="G105" s="202"/>
      <c r="H105" s="203" t="s">
        <v>19</v>
      </c>
      <c r="I105" s="205"/>
      <c r="J105" s="202"/>
      <c r="K105" s="202"/>
      <c r="L105" s="206"/>
      <c r="M105" s="207"/>
      <c r="N105" s="208"/>
      <c r="O105" s="208"/>
      <c r="P105" s="208"/>
      <c r="Q105" s="208"/>
      <c r="R105" s="208"/>
      <c r="S105" s="208"/>
      <c r="T105" s="209"/>
      <c r="AT105" s="210" t="s">
        <v>167</v>
      </c>
      <c r="AU105" s="210" t="s">
        <v>86</v>
      </c>
      <c r="AV105" s="13" t="s">
        <v>84</v>
      </c>
      <c r="AW105" s="13" t="s">
        <v>36</v>
      </c>
      <c r="AX105" s="13" t="s">
        <v>76</v>
      </c>
      <c r="AY105" s="210" t="s">
        <v>154</v>
      </c>
    </row>
    <row r="106" spans="1:65" s="13" customFormat="1" ht="22.5">
      <c r="B106" s="201"/>
      <c r="C106" s="202"/>
      <c r="D106" s="194" t="s">
        <v>167</v>
      </c>
      <c r="E106" s="203" t="s">
        <v>19</v>
      </c>
      <c r="F106" s="204" t="s">
        <v>190</v>
      </c>
      <c r="G106" s="202"/>
      <c r="H106" s="203" t="s">
        <v>19</v>
      </c>
      <c r="I106" s="205"/>
      <c r="J106" s="202"/>
      <c r="K106" s="202"/>
      <c r="L106" s="206"/>
      <c r="M106" s="207"/>
      <c r="N106" s="208"/>
      <c r="O106" s="208"/>
      <c r="P106" s="208"/>
      <c r="Q106" s="208"/>
      <c r="R106" s="208"/>
      <c r="S106" s="208"/>
      <c r="T106" s="209"/>
      <c r="AT106" s="210" t="s">
        <v>167</v>
      </c>
      <c r="AU106" s="210" t="s">
        <v>86</v>
      </c>
      <c r="AV106" s="13" t="s">
        <v>84</v>
      </c>
      <c r="AW106" s="13" t="s">
        <v>36</v>
      </c>
      <c r="AX106" s="13" t="s">
        <v>76</v>
      </c>
      <c r="AY106" s="210" t="s">
        <v>154</v>
      </c>
    </row>
    <row r="107" spans="1:65" s="14" customFormat="1" ht="11.25">
      <c r="B107" s="211"/>
      <c r="C107" s="212"/>
      <c r="D107" s="194" t="s">
        <v>167</v>
      </c>
      <c r="E107" s="213" t="s">
        <v>19</v>
      </c>
      <c r="F107" s="214" t="s">
        <v>191</v>
      </c>
      <c r="G107" s="212"/>
      <c r="H107" s="215">
        <v>4.0999999999999996</v>
      </c>
      <c r="I107" s="216"/>
      <c r="J107" s="212"/>
      <c r="K107" s="212"/>
      <c r="L107" s="217"/>
      <c r="M107" s="218"/>
      <c r="N107" s="219"/>
      <c r="O107" s="219"/>
      <c r="P107" s="219"/>
      <c r="Q107" s="219"/>
      <c r="R107" s="219"/>
      <c r="S107" s="219"/>
      <c r="T107" s="220"/>
      <c r="AT107" s="221" t="s">
        <v>167</v>
      </c>
      <c r="AU107" s="221" t="s">
        <v>86</v>
      </c>
      <c r="AV107" s="14" t="s">
        <v>86</v>
      </c>
      <c r="AW107" s="14" t="s">
        <v>36</v>
      </c>
      <c r="AX107" s="14" t="s">
        <v>76</v>
      </c>
      <c r="AY107" s="221" t="s">
        <v>154</v>
      </c>
    </row>
    <row r="108" spans="1:65" s="13" customFormat="1" ht="22.5">
      <c r="B108" s="201"/>
      <c r="C108" s="202"/>
      <c r="D108" s="194" t="s">
        <v>167</v>
      </c>
      <c r="E108" s="203" t="s">
        <v>19</v>
      </c>
      <c r="F108" s="204" t="s">
        <v>192</v>
      </c>
      <c r="G108" s="202"/>
      <c r="H108" s="203" t="s">
        <v>19</v>
      </c>
      <c r="I108" s="205"/>
      <c r="J108" s="202"/>
      <c r="K108" s="202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167</v>
      </c>
      <c r="AU108" s="210" t="s">
        <v>86</v>
      </c>
      <c r="AV108" s="13" t="s">
        <v>84</v>
      </c>
      <c r="AW108" s="13" t="s">
        <v>36</v>
      </c>
      <c r="AX108" s="13" t="s">
        <v>76</v>
      </c>
      <c r="AY108" s="210" t="s">
        <v>154</v>
      </c>
    </row>
    <row r="109" spans="1:65" s="14" customFormat="1" ht="11.25">
      <c r="B109" s="211"/>
      <c r="C109" s="212"/>
      <c r="D109" s="194" t="s">
        <v>167</v>
      </c>
      <c r="E109" s="213" t="s">
        <v>19</v>
      </c>
      <c r="F109" s="214" t="s">
        <v>193</v>
      </c>
      <c r="G109" s="212"/>
      <c r="H109" s="215">
        <v>21.5</v>
      </c>
      <c r="I109" s="216"/>
      <c r="J109" s="212"/>
      <c r="K109" s="212"/>
      <c r="L109" s="217"/>
      <c r="M109" s="218"/>
      <c r="N109" s="219"/>
      <c r="O109" s="219"/>
      <c r="P109" s="219"/>
      <c r="Q109" s="219"/>
      <c r="R109" s="219"/>
      <c r="S109" s="219"/>
      <c r="T109" s="220"/>
      <c r="AT109" s="221" t="s">
        <v>167</v>
      </c>
      <c r="AU109" s="221" t="s">
        <v>86</v>
      </c>
      <c r="AV109" s="14" t="s">
        <v>86</v>
      </c>
      <c r="AW109" s="14" t="s">
        <v>36</v>
      </c>
      <c r="AX109" s="14" t="s">
        <v>76</v>
      </c>
      <c r="AY109" s="221" t="s">
        <v>154</v>
      </c>
    </row>
    <row r="110" spans="1:65" s="15" customFormat="1" ht="11.25">
      <c r="B110" s="223"/>
      <c r="C110" s="224"/>
      <c r="D110" s="194" t="s">
        <v>167</v>
      </c>
      <c r="E110" s="225" t="s">
        <v>19</v>
      </c>
      <c r="F110" s="226" t="s">
        <v>194</v>
      </c>
      <c r="G110" s="224"/>
      <c r="H110" s="227">
        <v>25.6</v>
      </c>
      <c r="I110" s="228"/>
      <c r="J110" s="224"/>
      <c r="K110" s="224"/>
      <c r="L110" s="229"/>
      <c r="M110" s="230"/>
      <c r="N110" s="231"/>
      <c r="O110" s="231"/>
      <c r="P110" s="231"/>
      <c r="Q110" s="231"/>
      <c r="R110" s="231"/>
      <c r="S110" s="231"/>
      <c r="T110" s="232"/>
      <c r="AT110" s="233" t="s">
        <v>167</v>
      </c>
      <c r="AU110" s="233" t="s">
        <v>86</v>
      </c>
      <c r="AV110" s="15" t="s">
        <v>161</v>
      </c>
      <c r="AW110" s="15" t="s">
        <v>36</v>
      </c>
      <c r="AX110" s="15" t="s">
        <v>84</v>
      </c>
      <c r="AY110" s="233" t="s">
        <v>154</v>
      </c>
    </row>
    <row r="111" spans="1:65" s="2" customFormat="1" ht="24.2" customHeight="1">
      <c r="A111" s="37"/>
      <c r="B111" s="38"/>
      <c r="C111" s="181" t="s">
        <v>161</v>
      </c>
      <c r="D111" s="181" t="s">
        <v>156</v>
      </c>
      <c r="E111" s="182" t="s">
        <v>195</v>
      </c>
      <c r="F111" s="183" t="s">
        <v>196</v>
      </c>
      <c r="G111" s="184" t="s">
        <v>159</v>
      </c>
      <c r="H111" s="185">
        <v>556.20000000000005</v>
      </c>
      <c r="I111" s="186"/>
      <c r="J111" s="187">
        <f>ROUND(I111*H111,2)</f>
        <v>0</v>
      </c>
      <c r="K111" s="183" t="s">
        <v>160</v>
      </c>
      <c r="L111" s="42"/>
      <c r="M111" s="188" t="s">
        <v>19</v>
      </c>
      <c r="N111" s="189" t="s">
        <v>47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0.44</v>
      </c>
      <c r="T111" s="191">
        <f>S111*H111</f>
        <v>244.72800000000001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161</v>
      </c>
      <c r="AT111" s="192" t="s">
        <v>156</v>
      </c>
      <c r="AU111" s="192" t="s">
        <v>86</v>
      </c>
      <c r="AY111" s="20" t="s">
        <v>154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84</v>
      </c>
      <c r="BK111" s="193">
        <f>ROUND(I111*H111,2)</f>
        <v>0</v>
      </c>
      <c r="BL111" s="20" t="s">
        <v>161</v>
      </c>
      <c r="BM111" s="192" t="s">
        <v>197</v>
      </c>
    </row>
    <row r="112" spans="1:65" s="2" customFormat="1" ht="39">
      <c r="A112" s="37"/>
      <c r="B112" s="38"/>
      <c r="C112" s="39"/>
      <c r="D112" s="194" t="s">
        <v>163</v>
      </c>
      <c r="E112" s="39"/>
      <c r="F112" s="195" t="s">
        <v>198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163</v>
      </c>
      <c r="AU112" s="20" t="s">
        <v>86</v>
      </c>
    </row>
    <row r="113" spans="1:65" s="2" customFormat="1" ht="11.25">
      <c r="A113" s="37"/>
      <c r="B113" s="38"/>
      <c r="C113" s="39"/>
      <c r="D113" s="199" t="s">
        <v>165</v>
      </c>
      <c r="E113" s="39"/>
      <c r="F113" s="200" t="s">
        <v>199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165</v>
      </c>
      <c r="AU113" s="20" t="s">
        <v>86</v>
      </c>
    </row>
    <row r="114" spans="1:65" s="2" customFormat="1" ht="29.25">
      <c r="A114" s="37"/>
      <c r="B114" s="38"/>
      <c r="C114" s="39"/>
      <c r="D114" s="194" t="s">
        <v>177</v>
      </c>
      <c r="E114" s="39"/>
      <c r="F114" s="222" t="s">
        <v>178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177</v>
      </c>
      <c r="AU114" s="20" t="s">
        <v>86</v>
      </c>
    </row>
    <row r="115" spans="1:65" s="13" customFormat="1" ht="22.5">
      <c r="B115" s="201"/>
      <c r="C115" s="202"/>
      <c r="D115" s="194" t="s">
        <v>167</v>
      </c>
      <c r="E115" s="203" t="s">
        <v>19</v>
      </c>
      <c r="F115" s="204" t="s">
        <v>200</v>
      </c>
      <c r="G115" s="202"/>
      <c r="H115" s="203" t="s">
        <v>19</v>
      </c>
      <c r="I115" s="205"/>
      <c r="J115" s="202"/>
      <c r="K115" s="202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167</v>
      </c>
      <c r="AU115" s="210" t="s">
        <v>86</v>
      </c>
      <c r="AV115" s="13" t="s">
        <v>84</v>
      </c>
      <c r="AW115" s="13" t="s">
        <v>36</v>
      </c>
      <c r="AX115" s="13" t="s">
        <v>76</v>
      </c>
      <c r="AY115" s="210" t="s">
        <v>154</v>
      </c>
    </row>
    <row r="116" spans="1:65" s="13" customFormat="1" ht="33.75">
      <c r="B116" s="201"/>
      <c r="C116" s="202"/>
      <c r="D116" s="194" t="s">
        <v>167</v>
      </c>
      <c r="E116" s="203" t="s">
        <v>19</v>
      </c>
      <c r="F116" s="204" t="s">
        <v>201</v>
      </c>
      <c r="G116" s="202"/>
      <c r="H116" s="203" t="s">
        <v>19</v>
      </c>
      <c r="I116" s="205"/>
      <c r="J116" s="202"/>
      <c r="K116" s="202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167</v>
      </c>
      <c r="AU116" s="210" t="s">
        <v>86</v>
      </c>
      <c r="AV116" s="13" t="s">
        <v>84</v>
      </c>
      <c r="AW116" s="13" t="s">
        <v>36</v>
      </c>
      <c r="AX116" s="13" t="s">
        <v>76</v>
      </c>
      <c r="AY116" s="210" t="s">
        <v>154</v>
      </c>
    </row>
    <row r="117" spans="1:65" s="14" customFormat="1" ht="11.25">
      <c r="B117" s="211"/>
      <c r="C117" s="212"/>
      <c r="D117" s="194" t="s">
        <v>167</v>
      </c>
      <c r="E117" s="213" t="s">
        <v>19</v>
      </c>
      <c r="F117" s="214" t="s">
        <v>181</v>
      </c>
      <c r="G117" s="212"/>
      <c r="H117" s="215">
        <v>581.79999999999995</v>
      </c>
      <c r="I117" s="216"/>
      <c r="J117" s="212"/>
      <c r="K117" s="212"/>
      <c r="L117" s="217"/>
      <c r="M117" s="218"/>
      <c r="N117" s="219"/>
      <c r="O117" s="219"/>
      <c r="P117" s="219"/>
      <c r="Q117" s="219"/>
      <c r="R117" s="219"/>
      <c r="S117" s="219"/>
      <c r="T117" s="220"/>
      <c r="AT117" s="221" t="s">
        <v>167</v>
      </c>
      <c r="AU117" s="221" t="s">
        <v>86</v>
      </c>
      <c r="AV117" s="14" t="s">
        <v>86</v>
      </c>
      <c r="AW117" s="14" t="s">
        <v>36</v>
      </c>
      <c r="AX117" s="14" t="s">
        <v>76</v>
      </c>
      <c r="AY117" s="221" t="s">
        <v>154</v>
      </c>
    </row>
    <row r="118" spans="1:65" s="13" customFormat="1" ht="22.5">
      <c r="B118" s="201"/>
      <c r="C118" s="202"/>
      <c r="D118" s="194" t="s">
        <v>167</v>
      </c>
      <c r="E118" s="203" t="s">
        <v>19</v>
      </c>
      <c r="F118" s="204" t="s">
        <v>202</v>
      </c>
      <c r="G118" s="202"/>
      <c r="H118" s="203" t="s">
        <v>19</v>
      </c>
      <c r="I118" s="205"/>
      <c r="J118" s="202"/>
      <c r="K118" s="202"/>
      <c r="L118" s="206"/>
      <c r="M118" s="207"/>
      <c r="N118" s="208"/>
      <c r="O118" s="208"/>
      <c r="P118" s="208"/>
      <c r="Q118" s="208"/>
      <c r="R118" s="208"/>
      <c r="S118" s="208"/>
      <c r="T118" s="209"/>
      <c r="AT118" s="210" t="s">
        <v>167</v>
      </c>
      <c r="AU118" s="210" t="s">
        <v>86</v>
      </c>
      <c r="AV118" s="13" t="s">
        <v>84</v>
      </c>
      <c r="AW118" s="13" t="s">
        <v>36</v>
      </c>
      <c r="AX118" s="13" t="s">
        <v>76</v>
      </c>
      <c r="AY118" s="210" t="s">
        <v>154</v>
      </c>
    </row>
    <row r="119" spans="1:65" s="14" customFormat="1" ht="22.5">
      <c r="B119" s="211"/>
      <c r="C119" s="212"/>
      <c r="D119" s="194" t="s">
        <v>167</v>
      </c>
      <c r="E119" s="213" t="s">
        <v>19</v>
      </c>
      <c r="F119" s="214" t="s">
        <v>203</v>
      </c>
      <c r="G119" s="212"/>
      <c r="H119" s="215">
        <v>-4.0999999999999996</v>
      </c>
      <c r="I119" s="216"/>
      <c r="J119" s="212"/>
      <c r="K119" s="212"/>
      <c r="L119" s="217"/>
      <c r="M119" s="218"/>
      <c r="N119" s="219"/>
      <c r="O119" s="219"/>
      <c r="P119" s="219"/>
      <c r="Q119" s="219"/>
      <c r="R119" s="219"/>
      <c r="S119" s="219"/>
      <c r="T119" s="220"/>
      <c r="AT119" s="221" t="s">
        <v>167</v>
      </c>
      <c r="AU119" s="221" t="s">
        <v>86</v>
      </c>
      <c r="AV119" s="14" t="s">
        <v>86</v>
      </c>
      <c r="AW119" s="14" t="s">
        <v>36</v>
      </c>
      <c r="AX119" s="14" t="s">
        <v>76</v>
      </c>
      <c r="AY119" s="221" t="s">
        <v>154</v>
      </c>
    </row>
    <row r="120" spans="1:65" s="14" customFormat="1" ht="22.5">
      <c r="B120" s="211"/>
      <c r="C120" s="212"/>
      <c r="D120" s="194" t="s">
        <v>167</v>
      </c>
      <c r="E120" s="213" t="s">
        <v>19</v>
      </c>
      <c r="F120" s="214" t="s">
        <v>204</v>
      </c>
      <c r="G120" s="212"/>
      <c r="H120" s="215">
        <v>-21.5</v>
      </c>
      <c r="I120" s="216"/>
      <c r="J120" s="212"/>
      <c r="K120" s="212"/>
      <c r="L120" s="217"/>
      <c r="M120" s="218"/>
      <c r="N120" s="219"/>
      <c r="O120" s="219"/>
      <c r="P120" s="219"/>
      <c r="Q120" s="219"/>
      <c r="R120" s="219"/>
      <c r="S120" s="219"/>
      <c r="T120" s="220"/>
      <c r="AT120" s="221" t="s">
        <v>167</v>
      </c>
      <c r="AU120" s="221" t="s">
        <v>86</v>
      </c>
      <c r="AV120" s="14" t="s">
        <v>86</v>
      </c>
      <c r="AW120" s="14" t="s">
        <v>36</v>
      </c>
      <c r="AX120" s="14" t="s">
        <v>76</v>
      </c>
      <c r="AY120" s="221" t="s">
        <v>154</v>
      </c>
    </row>
    <row r="121" spans="1:65" s="15" customFormat="1" ht="11.25">
      <c r="B121" s="223"/>
      <c r="C121" s="224"/>
      <c r="D121" s="194" t="s">
        <v>167</v>
      </c>
      <c r="E121" s="225" t="s">
        <v>19</v>
      </c>
      <c r="F121" s="226" t="s">
        <v>194</v>
      </c>
      <c r="G121" s="224"/>
      <c r="H121" s="227">
        <v>556.20000000000005</v>
      </c>
      <c r="I121" s="228"/>
      <c r="J121" s="224"/>
      <c r="K121" s="224"/>
      <c r="L121" s="229"/>
      <c r="M121" s="230"/>
      <c r="N121" s="231"/>
      <c r="O121" s="231"/>
      <c r="P121" s="231"/>
      <c r="Q121" s="231"/>
      <c r="R121" s="231"/>
      <c r="S121" s="231"/>
      <c r="T121" s="232"/>
      <c r="AT121" s="233" t="s">
        <v>167</v>
      </c>
      <c r="AU121" s="233" t="s">
        <v>86</v>
      </c>
      <c r="AV121" s="15" t="s">
        <v>161</v>
      </c>
      <c r="AW121" s="15" t="s">
        <v>36</v>
      </c>
      <c r="AX121" s="15" t="s">
        <v>84</v>
      </c>
      <c r="AY121" s="233" t="s">
        <v>154</v>
      </c>
    </row>
    <row r="122" spans="1:65" s="2" customFormat="1" ht="16.5" customHeight="1">
      <c r="A122" s="37"/>
      <c r="B122" s="38"/>
      <c r="C122" s="181" t="s">
        <v>205</v>
      </c>
      <c r="D122" s="181" t="s">
        <v>156</v>
      </c>
      <c r="E122" s="182" t="s">
        <v>206</v>
      </c>
      <c r="F122" s="183" t="s">
        <v>207</v>
      </c>
      <c r="G122" s="184" t="s">
        <v>208</v>
      </c>
      <c r="H122" s="185">
        <v>173.4</v>
      </c>
      <c r="I122" s="186"/>
      <c r="J122" s="187">
        <f>ROUND(I122*H122,2)</f>
        <v>0</v>
      </c>
      <c r="K122" s="183" t="s">
        <v>160</v>
      </c>
      <c r="L122" s="42"/>
      <c r="M122" s="188" t="s">
        <v>19</v>
      </c>
      <c r="N122" s="189" t="s">
        <v>47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0.20499999999999999</v>
      </c>
      <c r="T122" s="191">
        <f>S122*H122</f>
        <v>35.546999999999997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161</v>
      </c>
      <c r="AT122" s="192" t="s">
        <v>156</v>
      </c>
      <c r="AU122" s="192" t="s">
        <v>86</v>
      </c>
      <c r="AY122" s="20" t="s">
        <v>154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84</v>
      </c>
      <c r="BK122" s="193">
        <f>ROUND(I122*H122,2)</f>
        <v>0</v>
      </c>
      <c r="BL122" s="20" t="s">
        <v>161</v>
      </c>
      <c r="BM122" s="192" t="s">
        <v>209</v>
      </c>
    </row>
    <row r="123" spans="1:65" s="2" customFormat="1" ht="29.25">
      <c r="A123" s="37"/>
      <c r="B123" s="38"/>
      <c r="C123" s="39"/>
      <c r="D123" s="194" t="s">
        <v>163</v>
      </c>
      <c r="E123" s="39"/>
      <c r="F123" s="195" t="s">
        <v>210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163</v>
      </c>
      <c r="AU123" s="20" t="s">
        <v>86</v>
      </c>
    </row>
    <row r="124" spans="1:65" s="2" customFormat="1" ht="11.25">
      <c r="A124" s="37"/>
      <c r="B124" s="38"/>
      <c r="C124" s="39"/>
      <c r="D124" s="199" t="s">
        <v>165</v>
      </c>
      <c r="E124" s="39"/>
      <c r="F124" s="200" t="s">
        <v>211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165</v>
      </c>
      <c r="AU124" s="20" t="s">
        <v>86</v>
      </c>
    </row>
    <row r="125" spans="1:65" s="2" customFormat="1" ht="29.25">
      <c r="A125" s="37"/>
      <c r="B125" s="38"/>
      <c r="C125" s="39"/>
      <c r="D125" s="194" t="s">
        <v>177</v>
      </c>
      <c r="E125" s="39"/>
      <c r="F125" s="222" t="s">
        <v>212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177</v>
      </c>
      <c r="AU125" s="20" t="s">
        <v>86</v>
      </c>
    </row>
    <row r="126" spans="1:65" s="13" customFormat="1" ht="22.5">
      <c r="B126" s="201"/>
      <c r="C126" s="202"/>
      <c r="D126" s="194" t="s">
        <v>167</v>
      </c>
      <c r="E126" s="203" t="s">
        <v>19</v>
      </c>
      <c r="F126" s="204" t="s">
        <v>213</v>
      </c>
      <c r="G126" s="202"/>
      <c r="H126" s="203" t="s">
        <v>19</v>
      </c>
      <c r="I126" s="205"/>
      <c r="J126" s="202"/>
      <c r="K126" s="202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167</v>
      </c>
      <c r="AU126" s="210" t="s">
        <v>86</v>
      </c>
      <c r="AV126" s="13" t="s">
        <v>84</v>
      </c>
      <c r="AW126" s="13" t="s">
        <v>36</v>
      </c>
      <c r="AX126" s="13" t="s">
        <v>76</v>
      </c>
      <c r="AY126" s="210" t="s">
        <v>154</v>
      </c>
    </row>
    <row r="127" spans="1:65" s="14" customFormat="1" ht="11.25">
      <c r="B127" s="211"/>
      <c r="C127" s="212"/>
      <c r="D127" s="194" t="s">
        <v>167</v>
      </c>
      <c r="E127" s="213" t="s">
        <v>19</v>
      </c>
      <c r="F127" s="214" t="s">
        <v>214</v>
      </c>
      <c r="G127" s="212"/>
      <c r="H127" s="215">
        <v>173.4</v>
      </c>
      <c r="I127" s="216"/>
      <c r="J127" s="212"/>
      <c r="K127" s="212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167</v>
      </c>
      <c r="AU127" s="221" t="s">
        <v>86</v>
      </c>
      <c r="AV127" s="14" t="s">
        <v>86</v>
      </c>
      <c r="AW127" s="14" t="s">
        <v>36</v>
      </c>
      <c r="AX127" s="14" t="s">
        <v>84</v>
      </c>
      <c r="AY127" s="221" t="s">
        <v>154</v>
      </c>
    </row>
    <row r="128" spans="1:65" s="2" customFormat="1" ht="24.2" customHeight="1">
      <c r="A128" s="37"/>
      <c r="B128" s="38"/>
      <c r="C128" s="181" t="s">
        <v>215</v>
      </c>
      <c r="D128" s="181" t="s">
        <v>156</v>
      </c>
      <c r="E128" s="182" t="s">
        <v>216</v>
      </c>
      <c r="F128" s="183" t="s">
        <v>217</v>
      </c>
      <c r="G128" s="184" t="s">
        <v>218</v>
      </c>
      <c r="H128" s="185">
        <v>1</v>
      </c>
      <c r="I128" s="186"/>
      <c r="J128" s="187">
        <f>ROUND(I128*H128,2)</f>
        <v>0</v>
      </c>
      <c r="K128" s="183" t="s">
        <v>160</v>
      </c>
      <c r="L128" s="42"/>
      <c r="M128" s="188" t="s">
        <v>19</v>
      </c>
      <c r="N128" s="189" t="s">
        <v>47</v>
      </c>
      <c r="O128" s="6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161</v>
      </c>
      <c r="AT128" s="192" t="s">
        <v>156</v>
      </c>
      <c r="AU128" s="192" t="s">
        <v>86</v>
      </c>
      <c r="AY128" s="20" t="s">
        <v>154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0" t="s">
        <v>84</v>
      </c>
      <c r="BK128" s="193">
        <f>ROUND(I128*H128,2)</f>
        <v>0</v>
      </c>
      <c r="BL128" s="20" t="s">
        <v>161</v>
      </c>
      <c r="BM128" s="192" t="s">
        <v>219</v>
      </c>
    </row>
    <row r="129" spans="1:65" s="2" customFormat="1" ht="29.25">
      <c r="A129" s="37"/>
      <c r="B129" s="38"/>
      <c r="C129" s="39"/>
      <c r="D129" s="194" t="s">
        <v>163</v>
      </c>
      <c r="E129" s="39"/>
      <c r="F129" s="195" t="s">
        <v>220</v>
      </c>
      <c r="G129" s="39"/>
      <c r="H129" s="39"/>
      <c r="I129" s="196"/>
      <c r="J129" s="39"/>
      <c r="K129" s="39"/>
      <c r="L129" s="42"/>
      <c r="M129" s="197"/>
      <c r="N129" s="198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163</v>
      </c>
      <c r="AU129" s="20" t="s">
        <v>86</v>
      </c>
    </row>
    <row r="130" spans="1:65" s="2" customFormat="1" ht="11.25">
      <c r="A130" s="37"/>
      <c r="B130" s="38"/>
      <c r="C130" s="39"/>
      <c r="D130" s="199" t="s">
        <v>165</v>
      </c>
      <c r="E130" s="39"/>
      <c r="F130" s="200" t="s">
        <v>221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165</v>
      </c>
      <c r="AU130" s="20" t="s">
        <v>86</v>
      </c>
    </row>
    <row r="131" spans="1:65" s="13" customFormat="1" ht="11.25">
      <c r="B131" s="201"/>
      <c r="C131" s="202"/>
      <c r="D131" s="194" t="s">
        <v>167</v>
      </c>
      <c r="E131" s="203" t="s">
        <v>19</v>
      </c>
      <c r="F131" s="204" t="s">
        <v>222</v>
      </c>
      <c r="G131" s="202"/>
      <c r="H131" s="203" t="s">
        <v>19</v>
      </c>
      <c r="I131" s="205"/>
      <c r="J131" s="202"/>
      <c r="K131" s="202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167</v>
      </c>
      <c r="AU131" s="210" t="s">
        <v>86</v>
      </c>
      <c r="AV131" s="13" t="s">
        <v>84</v>
      </c>
      <c r="AW131" s="13" t="s">
        <v>36</v>
      </c>
      <c r="AX131" s="13" t="s">
        <v>76</v>
      </c>
      <c r="AY131" s="210" t="s">
        <v>154</v>
      </c>
    </row>
    <row r="132" spans="1:65" s="13" customFormat="1" ht="22.5">
      <c r="B132" s="201"/>
      <c r="C132" s="202"/>
      <c r="D132" s="194" t="s">
        <v>167</v>
      </c>
      <c r="E132" s="203" t="s">
        <v>19</v>
      </c>
      <c r="F132" s="204" t="s">
        <v>223</v>
      </c>
      <c r="G132" s="202"/>
      <c r="H132" s="203" t="s">
        <v>19</v>
      </c>
      <c r="I132" s="205"/>
      <c r="J132" s="202"/>
      <c r="K132" s="202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167</v>
      </c>
      <c r="AU132" s="210" t="s">
        <v>86</v>
      </c>
      <c r="AV132" s="13" t="s">
        <v>84</v>
      </c>
      <c r="AW132" s="13" t="s">
        <v>36</v>
      </c>
      <c r="AX132" s="13" t="s">
        <v>76</v>
      </c>
      <c r="AY132" s="210" t="s">
        <v>154</v>
      </c>
    </row>
    <row r="133" spans="1:65" s="13" customFormat="1" ht="33.75">
      <c r="B133" s="201"/>
      <c r="C133" s="202"/>
      <c r="D133" s="194" t="s">
        <v>167</v>
      </c>
      <c r="E133" s="203" t="s">
        <v>19</v>
      </c>
      <c r="F133" s="204" t="s">
        <v>224</v>
      </c>
      <c r="G133" s="202"/>
      <c r="H133" s="203" t="s">
        <v>19</v>
      </c>
      <c r="I133" s="205"/>
      <c r="J133" s="202"/>
      <c r="K133" s="202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167</v>
      </c>
      <c r="AU133" s="210" t="s">
        <v>86</v>
      </c>
      <c r="AV133" s="13" t="s">
        <v>84</v>
      </c>
      <c r="AW133" s="13" t="s">
        <v>36</v>
      </c>
      <c r="AX133" s="13" t="s">
        <v>76</v>
      </c>
      <c r="AY133" s="210" t="s">
        <v>154</v>
      </c>
    </row>
    <row r="134" spans="1:65" s="14" customFormat="1" ht="11.25">
      <c r="B134" s="211"/>
      <c r="C134" s="212"/>
      <c r="D134" s="194" t="s">
        <v>167</v>
      </c>
      <c r="E134" s="213" t="s">
        <v>19</v>
      </c>
      <c r="F134" s="214" t="s">
        <v>225</v>
      </c>
      <c r="G134" s="212"/>
      <c r="H134" s="215">
        <v>1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167</v>
      </c>
      <c r="AU134" s="221" t="s">
        <v>86</v>
      </c>
      <c r="AV134" s="14" t="s">
        <v>86</v>
      </c>
      <c r="AW134" s="14" t="s">
        <v>36</v>
      </c>
      <c r="AX134" s="14" t="s">
        <v>84</v>
      </c>
      <c r="AY134" s="221" t="s">
        <v>154</v>
      </c>
    </row>
    <row r="135" spans="1:65" s="12" customFormat="1" ht="22.9" customHeight="1">
      <c r="B135" s="165"/>
      <c r="C135" s="166"/>
      <c r="D135" s="167" t="s">
        <v>75</v>
      </c>
      <c r="E135" s="179" t="s">
        <v>226</v>
      </c>
      <c r="F135" s="179" t="s">
        <v>227</v>
      </c>
      <c r="G135" s="166"/>
      <c r="H135" s="166"/>
      <c r="I135" s="169"/>
      <c r="J135" s="180">
        <f>BK135</f>
        <v>0</v>
      </c>
      <c r="K135" s="166"/>
      <c r="L135" s="171"/>
      <c r="M135" s="172"/>
      <c r="N135" s="173"/>
      <c r="O135" s="173"/>
      <c r="P135" s="174">
        <f>SUM(P136:P157)</f>
        <v>0</v>
      </c>
      <c r="Q135" s="173"/>
      <c r="R135" s="174">
        <f>SUM(R136:R157)</f>
        <v>0</v>
      </c>
      <c r="S135" s="173"/>
      <c r="T135" s="175">
        <f>SUM(T136:T157)</f>
        <v>9.5220000000000002</v>
      </c>
      <c r="AR135" s="176" t="s">
        <v>84</v>
      </c>
      <c r="AT135" s="177" t="s">
        <v>75</v>
      </c>
      <c r="AU135" s="177" t="s">
        <v>84</v>
      </c>
      <c r="AY135" s="176" t="s">
        <v>154</v>
      </c>
      <c r="BK135" s="178">
        <f>SUM(BK136:BK157)</f>
        <v>0</v>
      </c>
    </row>
    <row r="136" spans="1:65" s="2" customFormat="1" ht="16.5" customHeight="1">
      <c r="A136" s="37"/>
      <c r="B136" s="38"/>
      <c r="C136" s="181" t="s">
        <v>228</v>
      </c>
      <c r="D136" s="181" t="s">
        <v>156</v>
      </c>
      <c r="E136" s="182" t="s">
        <v>229</v>
      </c>
      <c r="F136" s="183" t="s">
        <v>230</v>
      </c>
      <c r="G136" s="184" t="s">
        <v>218</v>
      </c>
      <c r="H136" s="185">
        <v>2.601</v>
      </c>
      <c r="I136" s="186"/>
      <c r="J136" s="187">
        <f>ROUND(I136*H136,2)</f>
        <v>0</v>
      </c>
      <c r="K136" s="183" t="s">
        <v>160</v>
      </c>
      <c r="L136" s="42"/>
      <c r="M136" s="188" t="s">
        <v>19</v>
      </c>
      <c r="N136" s="189" t="s">
        <v>47</v>
      </c>
      <c r="O136" s="67"/>
      <c r="P136" s="190">
        <f>O136*H136</f>
        <v>0</v>
      </c>
      <c r="Q136" s="190">
        <v>0</v>
      </c>
      <c r="R136" s="190">
        <f>Q136*H136</f>
        <v>0</v>
      </c>
      <c r="S136" s="190">
        <v>2</v>
      </c>
      <c r="T136" s="191">
        <f>S136*H136</f>
        <v>5.202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161</v>
      </c>
      <c r="AT136" s="192" t="s">
        <v>156</v>
      </c>
      <c r="AU136" s="192" t="s">
        <v>86</v>
      </c>
      <c r="AY136" s="20" t="s">
        <v>154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84</v>
      </c>
      <c r="BK136" s="193">
        <f>ROUND(I136*H136,2)</f>
        <v>0</v>
      </c>
      <c r="BL136" s="20" t="s">
        <v>161</v>
      </c>
      <c r="BM136" s="192" t="s">
        <v>231</v>
      </c>
    </row>
    <row r="137" spans="1:65" s="2" customFormat="1" ht="11.25">
      <c r="A137" s="37"/>
      <c r="B137" s="38"/>
      <c r="C137" s="39"/>
      <c r="D137" s="194" t="s">
        <v>163</v>
      </c>
      <c r="E137" s="39"/>
      <c r="F137" s="195" t="s">
        <v>230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163</v>
      </c>
      <c r="AU137" s="20" t="s">
        <v>86</v>
      </c>
    </row>
    <row r="138" spans="1:65" s="2" customFormat="1" ht="11.25">
      <c r="A138" s="37"/>
      <c r="B138" s="38"/>
      <c r="C138" s="39"/>
      <c r="D138" s="199" t="s">
        <v>165</v>
      </c>
      <c r="E138" s="39"/>
      <c r="F138" s="200" t="s">
        <v>232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165</v>
      </c>
      <c r="AU138" s="20" t="s">
        <v>86</v>
      </c>
    </row>
    <row r="139" spans="1:65" s="2" customFormat="1" ht="29.25">
      <c r="A139" s="37"/>
      <c r="B139" s="38"/>
      <c r="C139" s="39"/>
      <c r="D139" s="194" t="s">
        <v>177</v>
      </c>
      <c r="E139" s="39"/>
      <c r="F139" s="222" t="s">
        <v>233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177</v>
      </c>
      <c r="AU139" s="20" t="s">
        <v>86</v>
      </c>
    </row>
    <row r="140" spans="1:65" s="13" customFormat="1" ht="22.5">
      <c r="B140" s="201"/>
      <c r="C140" s="202"/>
      <c r="D140" s="194" t="s">
        <v>167</v>
      </c>
      <c r="E140" s="203" t="s">
        <v>19</v>
      </c>
      <c r="F140" s="204" t="s">
        <v>234</v>
      </c>
      <c r="G140" s="202"/>
      <c r="H140" s="203" t="s">
        <v>19</v>
      </c>
      <c r="I140" s="205"/>
      <c r="J140" s="202"/>
      <c r="K140" s="202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167</v>
      </c>
      <c r="AU140" s="210" t="s">
        <v>86</v>
      </c>
      <c r="AV140" s="13" t="s">
        <v>84</v>
      </c>
      <c r="AW140" s="13" t="s">
        <v>36</v>
      </c>
      <c r="AX140" s="13" t="s">
        <v>76</v>
      </c>
      <c r="AY140" s="210" t="s">
        <v>154</v>
      </c>
    </row>
    <row r="141" spans="1:65" s="13" customFormat="1" ht="22.5">
      <c r="B141" s="201"/>
      <c r="C141" s="202"/>
      <c r="D141" s="194" t="s">
        <v>167</v>
      </c>
      <c r="E141" s="203" t="s">
        <v>19</v>
      </c>
      <c r="F141" s="204" t="s">
        <v>235</v>
      </c>
      <c r="G141" s="202"/>
      <c r="H141" s="203" t="s">
        <v>19</v>
      </c>
      <c r="I141" s="205"/>
      <c r="J141" s="202"/>
      <c r="K141" s="202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167</v>
      </c>
      <c r="AU141" s="210" t="s">
        <v>86</v>
      </c>
      <c r="AV141" s="13" t="s">
        <v>84</v>
      </c>
      <c r="AW141" s="13" t="s">
        <v>36</v>
      </c>
      <c r="AX141" s="13" t="s">
        <v>76</v>
      </c>
      <c r="AY141" s="210" t="s">
        <v>154</v>
      </c>
    </row>
    <row r="142" spans="1:65" s="14" customFormat="1" ht="11.25">
      <c r="B142" s="211"/>
      <c r="C142" s="212"/>
      <c r="D142" s="194" t="s">
        <v>167</v>
      </c>
      <c r="E142" s="213" t="s">
        <v>19</v>
      </c>
      <c r="F142" s="214" t="s">
        <v>236</v>
      </c>
      <c r="G142" s="212"/>
      <c r="H142" s="215">
        <v>2.601</v>
      </c>
      <c r="I142" s="216"/>
      <c r="J142" s="212"/>
      <c r="K142" s="212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167</v>
      </c>
      <c r="AU142" s="221" t="s">
        <v>86</v>
      </c>
      <c r="AV142" s="14" t="s">
        <v>86</v>
      </c>
      <c r="AW142" s="14" t="s">
        <v>36</v>
      </c>
      <c r="AX142" s="14" t="s">
        <v>84</v>
      </c>
      <c r="AY142" s="221" t="s">
        <v>154</v>
      </c>
    </row>
    <row r="143" spans="1:65" s="2" customFormat="1" ht="24.2" customHeight="1">
      <c r="A143" s="37"/>
      <c r="B143" s="38"/>
      <c r="C143" s="181" t="s">
        <v>237</v>
      </c>
      <c r="D143" s="181" t="s">
        <v>156</v>
      </c>
      <c r="E143" s="182" t="s">
        <v>238</v>
      </c>
      <c r="F143" s="183" t="s">
        <v>239</v>
      </c>
      <c r="G143" s="184" t="s">
        <v>240</v>
      </c>
      <c r="H143" s="185">
        <v>9</v>
      </c>
      <c r="I143" s="186"/>
      <c r="J143" s="187">
        <f>ROUND(I143*H143,2)</f>
        <v>0</v>
      </c>
      <c r="K143" s="183" t="s">
        <v>241</v>
      </c>
      <c r="L143" s="42"/>
      <c r="M143" s="188" t="s">
        <v>19</v>
      </c>
      <c r="N143" s="189" t="s">
        <v>47</v>
      </c>
      <c r="O143" s="67"/>
      <c r="P143" s="190">
        <f>O143*H143</f>
        <v>0</v>
      </c>
      <c r="Q143" s="190">
        <v>0</v>
      </c>
      <c r="R143" s="190">
        <f>Q143*H143</f>
        <v>0</v>
      </c>
      <c r="S143" s="190">
        <v>0.48</v>
      </c>
      <c r="T143" s="191">
        <f>S143*H143</f>
        <v>4.32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161</v>
      </c>
      <c r="AT143" s="192" t="s">
        <v>156</v>
      </c>
      <c r="AU143" s="192" t="s">
        <v>86</v>
      </c>
      <c r="AY143" s="20" t="s">
        <v>154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84</v>
      </c>
      <c r="BK143" s="193">
        <f>ROUND(I143*H143,2)</f>
        <v>0</v>
      </c>
      <c r="BL143" s="20" t="s">
        <v>161</v>
      </c>
      <c r="BM143" s="192" t="s">
        <v>242</v>
      </c>
    </row>
    <row r="144" spans="1:65" s="2" customFormat="1" ht="19.5">
      <c r="A144" s="37"/>
      <c r="B144" s="38"/>
      <c r="C144" s="39"/>
      <c r="D144" s="194" t="s">
        <v>163</v>
      </c>
      <c r="E144" s="39"/>
      <c r="F144" s="195" t="s">
        <v>239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163</v>
      </c>
      <c r="AU144" s="20" t="s">
        <v>86</v>
      </c>
    </row>
    <row r="145" spans="1:65" s="2" customFormat="1" ht="39">
      <c r="A145" s="37"/>
      <c r="B145" s="38"/>
      <c r="C145" s="39"/>
      <c r="D145" s="194" t="s">
        <v>177</v>
      </c>
      <c r="E145" s="39"/>
      <c r="F145" s="222" t="s">
        <v>243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177</v>
      </c>
      <c r="AU145" s="20" t="s">
        <v>86</v>
      </c>
    </row>
    <row r="146" spans="1:65" s="13" customFormat="1" ht="22.5">
      <c r="B146" s="201"/>
      <c r="C146" s="202"/>
      <c r="D146" s="194" t="s">
        <v>167</v>
      </c>
      <c r="E146" s="203" t="s">
        <v>19</v>
      </c>
      <c r="F146" s="204" t="s">
        <v>244</v>
      </c>
      <c r="G146" s="202"/>
      <c r="H146" s="203" t="s">
        <v>19</v>
      </c>
      <c r="I146" s="205"/>
      <c r="J146" s="202"/>
      <c r="K146" s="202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167</v>
      </c>
      <c r="AU146" s="210" t="s">
        <v>86</v>
      </c>
      <c r="AV146" s="13" t="s">
        <v>84</v>
      </c>
      <c r="AW146" s="13" t="s">
        <v>36</v>
      </c>
      <c r="AX146" s="13" t="s">
        <v>76</v>
      </c>
      <c r="AY146" s="210" t="s">
        <v>154</v>
      </c>
    </row>
    <row r="147" spans="1:65" s="13" customFormat="1" ht="22.5">
      <c r="B147" s="201"/>
      <c r="C147" s="202"/>
      <c r="D147" s="194" t="s">
        <v>167</v>
      </c>
      <c r="E147" s="203" t="s">
        <v>19</v>
      </c>
      <c r="F147" s="204" t="s">
        <v>245</v>
      </c>
      <c r="G147" s="202"/>
      <c r="H147" s="203" t="s">
        <v>19</v>
      </c>
      <c r="I147" s="205"/>
      <c r="J147" s="202"/>
      <c r="K147" s="202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167</v>
      </c>
      <c r="AU147" s="210" t="s">
        <v>86</v>
      </c>
      <c r="AV147" s="13" t="s">
        <v>84</v>
      </c>
      <c r="AW147" s="13" t="s">
        <v>36</v>
      </c>
      <c r="AX147" s="13" t="s">
        <v>76</v>
      </c>
      <c r="AY147" s="210" t="s">
        <v>154</v>
      </c>
    </row>
    <row r="148" spans="1:65" s="14" customFormat="1" ht="11.25">
      <c r="B148" s="211"/>
      <c r="C148" s="212"/>
      <c r="D148" s="194" t="s">
        <v>167</v>
      </c>
      <c r="E148" s="213" t="s">
        <v>19</v>
      </c>
      <c r="F148" s="214" t="s">
        <v>226</v>
      </c>
      <c r="G148" s="212"/>
      <c r="H148" s="215">
        <v>9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167</v>
      </c>
      <c r="AU148" s="221" t="s">
        <v>86</v>
      </c>
      <c r="AV148" s="14" t="s">
        <v>86</v>
      </c>
      <c r="AW148" s="14" t="s">
        <v>36</v>
      </c>
      <c r="AX148" s="14" t="s">
        <v>84</v>
      </c>
      <c r="AY148" s="221" t="s">
        <v>154</v>
      </c>
    </row>
    <row r="149" spans="1:65" s="2" customFormat="1" ht="24.2" customHeight="1">
      <c r="A149" s="37"/>
      <c r="B149" s="38"/>
      <c r="C149" s="181" t="s">
        <v>226</v>
      </c>
      <c r="D149" s="181" t="s">
        <v>156</v>
      </c>
      <c r="E149" s="182" t="s">
        <v>246</v>
      </c>
      <c r="F149" s="183" t="s">
        <v>247</v>
      </c>
      <c r="G149" s="184" t="s">
        <v>159</v>
      </c>
      <c r="H149" s="185">
        <v>581.79999999999995</v>
      </c>
      <c r="I149" s="186"/>
      <c r="J149" s="187">
        <f>ROUND(I149*H149,2)</f>
        <v>0</v>
      </c>
      <c r="K149" s="183" t="s">
        <v>160</v>
      </c>
      <c r="L149" s="42"/>
      <c r="M149" s="188" t="s">
        <v>19</v>
      </c>
      <c r="N149" s="189" t="s">
        <v>47</v>
      </c>
      <c r="O149" s="6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161</v>
      </c>
      <c r="AT149" s="192" t="s">
        <v>156</v>
      </c>
      <c r="AU149" s="192" t="s">
        <v>86</v>
      </c>
      <c r="AY149" s="20" t="s">
        <v>154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84</v>
      </c>
      <c r="BK149" s="193">
        <f>ROUND(I149*H149,2)</f>
        <v>0</v>
      </c>
      <c r="BL149" s="20" t="s">
        <v>161</v>
      </c>
      <c r="BM149" s="192" t="s">
        <v>248</v>
      </c>
    </row>
    <row r="150" spans="1:65" s="2" customFormat="1" ht="39">
      <c r="A150" s="37"/>
      <c r="B150" s="38"/>
      <c r="C150" s="39"/>
      <c r="D150" s="194" t="s">
        <v>163</v>
      </c>
      <c r="E150" s="39"/>
      <c r="F150" s="195" t="s">
        <v>249</v>
      </c>
      <c r="G150" s="39"/>
      <c r="H150" s="39"/>
      <c r="I150" s="196"/>
      <c r="J150" s="39"/>
      <c r="K150" s="39"/>
      <c r="L150" s="42"/>
      <c r="M150" s="197"/>
      <c r="N150" s="19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163</v>
      </c>
      <c r="AU150" s="20" t="s">
        <v>86</v>
      </c>
    </row>
    <row r="151" spans="1:65" s="2" customFormat="1" ht="11.25">
      <c r="A151" s="37"/>
      <c r="B151" s="38"/>
      <c r="C151" s="39"/>
      <c r="D151" s="199" t="s">
        <v>165</v>
      </c>
      <c r="E151" s="39"/>
      <c r="F151" s="200" t="s">
        <v>250</v>
      </c>
      <c r="G151" s="39"/>
      <c r="H151" s="39"/>
      <c r="I151" s="196"/>
      <c r="J151" s="39"/>
      <c r="K151" s="39"/>
      <c r="L151" s="42"/>
      <c r="M151" s="197"/>
      <c r="N151" s="19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165</v>
      </c>
      <c r="AU151" s="20" t="s">
        <v>86</v>
      </c>
    </row>
    <row r="152" spans="1:65" s="2" customFormat="1" ht="29.25">
      <c r="A152" s="37"/>
      <c r="B152" s="38"/>
      <c r="C152" s="39"/>
      <c r="D152" s="194" t="s">
        <v>177</v>
      </c>
      <c r="E152" s="39"/>
      <c r="F152" s="222" t="s">
        <v>178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177</v>
      </c>
      <c r="AU152" s="20" t="s">
        <v>86</v>
      </c>
    </row>
    <row r="153" spans="1:65" s="13" customFormat="1" ht="22.5">
      <c r="B153" s="201"/>
      <c r="C153" s="202"/>
      <c r="D153" s="194" t="s">
        <v>167</v>
      </c>
      <c r="E153" s="203" t="s">
        <v>19</v>
      </c>
      <c r="F153" s="204" t="s">
        <v>251</v>
      </c>
      <c r="G153" s="202"/>
      <c r="H153" s="203" t="s">
        <v>19</v>
      </c>
      <c r="I153" s="205"/>
      <c r="J153" s="202"/>
      <c r="K153" s="202"/>
      <c r="L153" s="206"/>
      <c r="M153" s="207"/>
      <c r="N153" s="208"/>
      <c r="O153" s="208"/>
      <c r="P153" s="208"/>
      <c r="Q153" s="208"/>
      <c r="R153" s="208"/>
      <c r="S153" s="208"/>
      <c r="T153" s="209"/>
      <c r="AT153" s="210" t="s">
        <v>167</v>
      </c>
      <c r="AU153" s="210" t="s">
        <v>86</v>
      </c>
      <c r="AV153" s="13" t="s">
        <v>84</v>
      </c>
      <c r="AW153" s="13" t="s">
        <v>36</v>
      </c>
      <c r="AX153" s="13" t="s">
        <v>76</v>
      </c>
      <c r="AY153" s="210" t="s">
        <v>154</v>
      </c>
    </row>
    <row r="154" spans="1:65" s="14" customFormat="1" ht="11.25">
      <c r="B154" s="211"/>
      <c r="C154" s="212"/>
      <c r="D154" s="194" t="s">
        <v>167</v>
      </c>
      <c r="E154" s="213" t="s">
        <v>19</v>
      </c>
      <c r="F154" s="214" t="s">
        <v>181</v>
      </c>
      <c r="G154" s="212"/>
      <c r="H154" s="215">
        <v>581.79999999999995</v>
      </c>
      <c r="I154" s="216"/>
      <c r="J154" s="212"/>
      <c r="K154" s="212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167</v>
      </c>
      <c r="AU154" s="221" t="s">
        <v>86</v>
      </c>
      <c r="AV154" s="14" t="s">
        <v>86</v>
      </c>
      <c r="AW154" s="14" t="s">
        <v>36</v>
      </c>
      <c r="AX154" s="14" t="s">
        <v>84</v>
      </c>
      <c r="AY154" s="221" t="s">
        <v>154</v>
      </c>
    </row>
    <row r="155" spans="1:65" s="2" customFormat="1" ht="24.2" customHeight="1">
      <c r="A155" s="37"/>
      <c r="B155" s="38"/>
      <c r="C155" s="181" t="s">
        <v>252</v>
      </c>
      <c r="D155" s="181" t="s">
        <v>156</v>
      </c>
      <c r="E155" s="182" t="s">
        <v>253</v>
      </c>
      <c r="F155" s="183" t="s">
        <v>254</v>
      </c>
      <c r="G155" s="184" t="s">
        <v>255</v>
      </c>
      <c r="H155" s="185">
        <v>1</v>
      </c>
      <c r="I155" s="186"/>
      <c r="J155" s="187">
        <f>ROUND(I155*H155,2)</f>
        <v>0</v>
      </c>
      <c r="K155" s="183" t="s">
        <v>241</v>
      </c>
      <c r="L155" s="42"/>
      <c r="M155" s="188" t="s">
        <v>19</v>
      </c>
      <c r="N155" s="189" t="s">
        <v>47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161</v>
      </c>
      <c r="AT155" s="192" t="s">
        <v>156</v>
      </c>
      <c r="AU155" s="192" t="s">
        <v>86</v>
      </c>
      <c r="AY155" s="20" t="s">
        <v>154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84</v>
      </c>
      <c r="BK155" s="193">
        <f>ROUND(I155*H155,2)</f>
        <v>0</v>
      </c>
      <c r="BL155" s="20" t="s">
        <v>161</v>
      </c>
      <c r="BM155" s="192" t="s">
        <v>256</v>
      </c>
    </row>
    <row r="156" spans="1:65" s="2" customFormat="1" ht="11.25">
      <c r="A156" s="37"/>
      <c r="B156" s="38"/>
      <c r="C156" s="39"/>
      <c r="D156" s="194" t="s">
        <v>163</v>
      </c>
      <c r="E156" s="39"/>
      <c r="F156" s="195" t="s">
        <v>254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163</v>
      </c>
      <c r="AU156" s="20" t="s">
        <v>86</v>
      </c>
    </row>
    <row r="157" spans="1:65" s="2" customFormat="1" ht="39">
      <c r="A157" s="37"/>
      <c r="B157" s="38"/>
      <c r="C157" s="39"/>
      <c r="D157" s="194" t="s">
        <v>177</v>
      </c>
      <c r="E157" s="39"/>
      <c r="F157" s="222" t="s">
        <v>257</v>
      </c>
      <c r="G157" s="39"/>
      <c r="H157" s="39"/>
      <c r="I157" s="196"/>
      <c r="J157" s="39"/>
      <c r="K157" s="39"/>
      <c r="L157" s="42"/>
      <c r="M157" s="197"/>
      <c r="N157" s="198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177</v>
      </c>
      <c r="AU157" s="20" t="s">
        <v>86</v>
      </c>
    </row>
    <row r="158" spans="1:65" s="12" customFormat="1" ht="22.9" customHeight="1">
      <c r="B158" s="165"/>
      <c r="C158" s="166"/>
      <c r="D158" s="167" t="s">
        <v>75</v>
      </c>
      <c r="E158" s="179" t="s">
        <v>258</v>
      </c>
      <c r="F158" s="179" t="s">
        <v>259</v>
      </c>
      <c r="G158" s="166"/>
      <c r="H158" s="166"/>
      <c r="I158" s="169"/>
      <c r="J158" s="180">
        <f>BK158</f>
        <v>0</v>
      </c>
      <c r="K158" s="166"/>
      <c r="L158" s="171"/>
      <c r="M158" s="172"/>
      <c r="N158" s="173"/>
      <c r="O158" s="173"/>
      <c r="P158" s="174">
        <f>SUM(P159:P206)</f>
        <v>0</v>
      </c>
      <c r="Q158" s="173"/>
      <c r="R158" s="174">
        <f>SUM(R159:R206)</f>
        <v>0</v>
      </c>
      <c r="S158" s="173"/>
      <c r="T158" s="175">
        <f>SUM(T159:T206)</f>
        <v>0</v>
      </c>
      <c r="AR158" s="176" t="s">
        <v>84</v>
      </c>
      <c r="AT158" s="177" t="s">
        <v>75</v>
      </c>
      <c r="AU158" s="177" t="s">
        <v>84</v>
      </c>
      <c r="AY158" s="176" t="s">
        <v>154</v>
      </c>
      <c r="BK158" s="178">
        <f>SUM(BK159:BK206)</f>
        <v>0</v>
      </c>
    </row>
    <row r="159" spans="1:65" s="2" customFormat="1" ht="21.75" customHeight="1">
      <c r="A159" s="37"/>
      <c r="B159" s="38"/>
      <c r="C159" s="181" t="s">
        <v>260</v>
      </c>
      <c r="D159" s="181" t="s">
        <v>156</v>
      </c>
      <c r="E159" s="182" t="s">
        <v>261</v>
      </c>
      <c r="F159" s="183" t="s">
        <v>262</v>
      </c>
      <c r="G159" s="184" t="s">
        <v>263</v>
      </c>
      <c r="H159" s="185">
        <v>253.273</v>
      </c>
      <c r="I159" s="186"/>
      <c r="J159" s="187">
        <f>ROUND(I159*H159,2)</f>
        <v>0</v>
      </c>
      <c r="K159" s="183" t="s">
        <v>160</v>
      </c>
      <c r="L159" s="42"/>
      <c r="M159" s="188" t="s">
        <v>19</v>
      </c>
      <c r="N159" s="189" t="s">
        <v>47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161</v>
      </c>
      <c r="AT159" s="192" t="s">
        <v>156</v>
      </c>
      <c r="AU159" s="192" t="s">
        <v>86</v>
      </c>
      <c r="AY159" s="20" t="s">
        <v>154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84</v>
      </c>
      <c r="BK159" s="193">
        <f>ROUND(I159*H159,2)</f>
        <v>0</v>
      </c>
      <c r="BL159" s="20" t="s">
        <v>161</v>
      </c>
      <c r="BM159" s="192" t="s">
        <v>264</v>
      </c>
    </row>
    <row r="160" spans="1:65" s="2" customFormat="1" ht="19.5">
      <c r="A160" s="37"/>
      <c r="B160" s="38"/>
      <c r="C160" s="39"/>
      <c r="D160" s="194" t="s">
        <v>163</v>
      </c>
      <c r="E160" s="39"/>
      <c r="F160" s="195" t="s">
        <v>265</v>
      </c>
      <c r="G160" s="39"/>
      <c r="H160" s="39"/>
      <c r="I160" s="196"/>
      <c r="J160" s="39"/>
      <c r="K160" s="39"/>
      <c r="L160" s="42"/>
      <c r="M160" s="197"/>
      <c r="N160" s="198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163</v>
      </c>
      <c r="AU160" s="20" t="s">
        <v>86</v>
      </c>
    </row>
    <row r="161" spans="1:65" s="2" customFormat="1" ht="11.25">
      <c r="A161" s="37"/>
      <c r="B161" s="38"/>
      <c r="C161" s="39"/>
      <c r="D161" s="199" t="s">
        <v>165</v>
      </c>
      <c r="E161" s="39"/>
      <c r="F161" s="200" t="s">
        <v>266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165</v>
      </c>
      <c r="AU161" s="20" t="s">
        <v>86</v>
      </c>
    </row>
    <row r="162" spans="1:65" s="2" customFormat="1" ht="29.25">
      <c r="A162" s="37"/>
      <c r="B162" s="38"/>
      <c r="C162" s="39"/>
      <c r="D162" s="194" t="s">
        <v>177</v>
      </c>
      <c r="E162" s="39"/>
      <c r="F162" s="222" t="s">
        <v>267</v>
      </c>
      <c r="G162" s="39"/>
      <c r="H162" s="39"/>
      <c r="I162" s="196"/>
      <c r="J162" s="39"/>
      <c r="K162" s="39"/>
      <c r="L162" s="42"/>
      <c r="M162" s="197"/>
      <c r="N162" s="198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177</v>
      </c>
      <c r="AU162" s="20" t="s">
        <v>86</v>
      </c>
    </row>
    <row r="163" spans="1:65" s="14" customFormat="1" ht="11.25">
      <c r="B163" s="211"/>
      <c r="C163" s="212"/>
      <c r="D163" s="194" t="s">
        <v>167</v>
      </c>
      <c r="E163" s="213" t="s">
        <v>19</v>
      </c>
      <c r="F163" s="214" t="s">
        <v>268</v>
      </c>
      <c r="G163" s="212"/>
      <c r="H163" s="215">
        <v>253.273</v>
      </c>
      <c r="I163" s="216"/>
      <c r="J163" s="212"/>
      <c r="K163" s="212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167</v>
      </c>
      <c r="AU163" s="221" t="s">
        <v>86</v>
      </c>
      <c r="AV163" s="14" t="s">
        <v>86</v>
      </c>
      <c r="AW163" s="14" t="s">
        <v>36</v>
      </c>
      <c r="AX163" s="14" t="s">
        <v>84</v>
      </c>
      <c r="AY163" s="221" t="s">
        <v>154</v>
      </c>
    </row>
    <row r="164" spans="1:65" s="2" customFormat="1" ht="24.2" customHeight="1">
      <c r="A164" s="37"/>
      <c r="B164" s="38"/>
      <c r="C164" s="181" t="s">
        <v>8</v>
      </c>
      <c r="D164" s="181" t="s">
        <v>156</v>
      </c>
      <c r="E164" s="182" t="s">
        <v>269</v>
      </c>
      <c r="F164" s="183" t="s">
        <v>270</v>
      </c>
      <c r="G164" s="184" t="s">
        <v>263</v>
      </c>
      <c r="H164" s="185">
        <v>4812.1869999999999</v>
      </c>
      <c r="I164" s="186"/>
      <c r="J164" s="187">
        <f>ROUND(I164*H164,2)</f>
        <v>0</v>
      </c>
      <c r="K164" s="183" t="s">
        <v>160</v>
      </c>
      <c r="L164" s="42"/>
      <c r="M164" s="188" t="s">
        <v>19</v>
      </c>
      <c r="N164" s="189" t="s">
        <v>47</v>
      </c>
      <c r="O164" s="6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161</v>
      </c>
      <c r="AT164" s="192" t="s">
        <v>156</v>
      </c>
      <c r="AU164" s="192" t="s">
        <v>86</v>
      </c>
      <c r="AY164" s="20" t="s">
        <v>154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84</v>
      </c>
      <c r="BK164" s="193">
        <f>ROUND(I164*H164,2)</f>
        <v>0</v>
      </c>
      <c r="BL164" s="20" t="s">
        <v>161</v>
      </c>
      <c r="BM164" s="192" t="s">
        <v>271</v>
      </c>
    </row>
    <row r="165" spans="1:65" s="2" customFormat="1" ht="19.5">
      <c r="A165" s="37"/>
      <c r="B165" s="38"/>
      <c r="C165" s="39"/>
      <c r="D165" s="194" t="s">
        <v>163</v>
      </c>
      <c r="E165" s="39"/>
      <c r="F165" s="195" t="s">
        <v>272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163</v>
      </c>
      <c r="AU165" s="20" t="s">
        <v>86</v>
      </c>
    </row>
    <row r="166" spans="1:65" s="2" customFormat="1" ht="11.25">
      <c r="A166" s="37"/>
      <c r="B166" s="38"/>
      <c r="C166" s="39"/>
      <c r="D166" s="199" t="s">
        <v>165</v>
      </c>
      <c r="E166" s="39"/>
      <c r="F166" s="200" t="s">
        <v>273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165</v>
      </c>
      <c r="AU166" s="20" t="s">
        <v>86</v>
      </c>
    </row>
    <row r="167" spans="1:65" s="2" customFormat="1" ht="29.25">
      <c r="A167" s="37"/>
      <c r="B167" s="38"/>
      <c r="C167" s="39"/>
      <c r="D167" s="194" t="s">
        <v>177</v>
      </c>
      <c r="E167" s="39"/>
      <c r="F167" s="222" t="s">
        <v>274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177</v>
      </c>
      <c r="AU167" s="20" t="s">
        <v>86</v>
      </c>
    </row>
    <row r="168" spans="1:65" s="13" customFormat="1" ht="11.25">
      <c r="B168" s="201"/>
      <c r="C168" s="202"/>
      <c r="D168" s="194" t="s">
        <v>167</v>
      </c>
      <c r="E168" s="203" t="s">
        <v>19</v>
      </c>
      <c r="F168" s="204" t="s">
        <v>275</v>
      </c>
      <c r="G168" s="202"/>
      <c r="H168" s="203" t="s">
        <v>19</v>
      </c>
      <c r="I168" s="205"/>
      <c r="J168" s="202"/>
      <c r="K168" s="202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167</v>
      </c>
      <c r="AU168" s="210" t="s">
        <v>86</v>
      </c>
      <c r="AV168" s="13" t="s">
        <v>84</v>
      </c>
      <c r="AW168" s="13" t="s">
        <v>36</v>
      </c>
      <c r="AX168" s="13" t="s">
        <v>76</v>
      </c>
      <c r="AY168" s="210" t="s">
        <v>154</v>
      </c>
    </row>
    <row r="169" spans="1:65" s="13" customFormat="1" ht="11.25">
      <c r="B169" s="201"/>
      <c r="C169" s="202"/>
      <c r="D169" s="194" t="s">
        <v>167</v>
      </c>
      <c r="E169" s="203" t="s">
        <v>19</v>
      </c>
      <c r="F169" s="204" t="s">
        <v>276</v>
      </c>
      <c r="G169" s="202"/>
      <c r="H169" s="203" t="s">
        <v>19</v>
      </c>
      <c r="I169" s="205"/>
      <c r="J169" s="202"/>
      <c r="K169" s="202"/>
      <c r="L169" s="206"/>
      <c r="M169" s="207"/>
      <c r="N169" s="208"/>
      <c r="O169" s="208"/>
      <c r="P169" s="208"/>
      <c r="Q169" s="208"/>
      <c r="R169" s="208"/>
      <c r="S169" s="208"/>
      <c r="T169" s="209"/>
      <c r="AT169" s="210" t="s">
        <v>167</v>
      </c>
      <c r="AU169" s="210" t="s">
        <v>86</v>
      </c>
      <c r="AV169" s="13" t="s">
        <v>84</v>
      </c>
      <c r="AW169" s="13" t="s">
        <v>36</v>
      </c>
      <c r="AX169" s="13" t="s">
        <v>76</v>
      </c>
      <c r="AY169" s="210" t="s">
        <v>154</v>
      </c>
    </row>
    <row r="170" spans="1:65" s="14" customFormat="1" ht="11.25">
      <c r="B170" s="211"/>
      <c r="C170" s="212"/>
      <c r="D170" s="194" t="s">
        <v>167</v>
      </c>
      <c r="E170" s="213" t="s">
        <v>19</v>
      </c>
      <c r="F170" s="214" t="s">
        <v>277</v>
      </c>
      <c r="G170" s="212"/>
      <c r="H170" s="215">
        <v>4812.1869999999999</v>
      </c>
      <c r="I170" s="216"/>
      <c r="J170" s="212"/>
      <c r="K170" s="212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167</v>
      </c>
      <c r="AU170" s="221" t="s">
        <v>86</v>
      </c>
      <c r="AV170" s="14" t="s">
        <v>86</v>
      </c>
      <c r="AW170" s="14" t="s">
        <v>36</v>
      </c>
      <c r="AX170" s="14" t="s">
        <v>84</v>
      </c>
      <c r="AY170" s="221" t="s">
        <v>154</v>
      </c>
    </row>
    <row r="171" spans="1:65" s="2" customFormat="1" ht="21.75" customHeight="1">
      <c r="A171" s="37"/>
      <c r="B171" s="38"/>
      <c r="C171" s="181" t="s">
        <v>278</v>
      </c>
      <c r="D171" s="181" t="s">
        <v>156</v>
      </c>
      <c r="E171" s="182" t="s">
        <v>279</v>
      </c>
      <c r="F171" s="183" t="s">
        <v>280</v>
      </c>
      <c r="G171" s="184" t="s">
        <v>263</v>
      </c>
      <c r="H171" s="185">
        <v>151.17099999999999</v>
      </c>
      <c r="I171" s="186"/>
      <c r="J171" s="187">
        <f>ROUND(I171*H171,2)</f>
        <v>0</v>
      </c>
      <c r="K171" s="183" t="s">
        <v>160</v>
      </c>
      <c r="L171" s="42"/>
      <c r="M171" s="188" t="s">
        <v>19</v>
      </c>
      <c r="N171" s="189" t="s">
        <v>47</v>
      </c>
      <c r="O171" s="6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161</v>
      </c>
      <c r="AT171" s="192" t="s">
        <v>156</v>
      </c>
      <c r="AU171" s="192" t="s">
        <v>86</v>
      </c>
      <c r="AY171" s="20" t="s">
        <v>154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84</v>
      </c>
      <c r="BK171" s="193">
        <f>ROUND(I171*H171,2)</f>
        <v>0</v>
      </c>
      <c r="BL171" s="20" t="s">
        <v>161</v>
      </c>
      <c r="BM171" s="192" t="s">
        <v>281</v>
      </c>
    </row>
    <row r="172" spans="1:65" s="2" customFormat="1" ht="19.5">
      <c r="A172" s="37"/>
      <c r="B172" s="38"/>
      <c r="C172" s="39"/>
      <c r="D172" s="194" t="s">
        <v>163</v>
      </c>
      <c r="E172" s="39"/>
      <c r="F172" s="195" t="s">
        <v>282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163</v>
      </c>
      <c r="AU172" s="20" t="s">
        <v>86</v>
      </c>
    </row>
    <row r="173" spans="1:65" s="2" customFormat="1" ht="11.25">
      <c r="A173" s="37"/>
      <c r="B173" s="38"/>
      <c r="C173" s="39"/>
      <c r="D173" s="199" t="s">
        <v>165</v>
      </c>
      <c r="E173" s="39"/>
      <c r="F173" s="200" t="s">
        <v>283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165</v>
      </c>
      <c r="AU173" s="20" t="s">
        <v>86</v>
      </c>
    </row>
    <row r="174" spans="1:65" s="2" customFormat="1" ht="29.25">
      <c r="A174" s="37"/>
      <c r="B174" s="38"/>
      <c r="C174" s="39"/>
      <c r="D174" s="194" t="s">
        <v>177</v>
      </c>
      <c r="E174" s="39"/>
      <c r="F174" s="222" t="s">
        <v>284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177</v>
      </c>
      <c r="AU174" s="20" t="s">
        <v>86</v>
      </c>
    </row>
    <row r="175" spans="1:65" s="14" customFormat="1" ht="22.5">
      <c r="B175" s="211"/>
      <c r="C175" s="212"/>
      <c r="D175" s="194" t="s">
        <v>167</v>
      </c>
      <c r="E175" s="213" t="s">
        <v>19</v>
      </c>
      <c r="F175" s="214" t="s">
        <v>285</v>
      </c>
      <c r="G175" s="212"/>
      <c r="H175" s="215">
        <v>45.164999999999999</v>
      </c>
      <c r="I175" s="216"/>
      <c r="J175" s="212"/>
      <c r="K175" s="212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167</v>
      </c>
      <c r="AU175" s="221" t="s">
        <v>86</v>
      </c>
      <c r="AV175" s="14" t="s">
        <v>86</v>
      </c>
      <c r="AW175" s="14" t="s">
        <v>36</v>
      </c>
      <c r="AX175" s="14" t="s">
        <v>76</v>
      </c>
      <c r="AY175" s="221" t="s">
        <v>154</v>
      </c>
    </row>
    <row r="176" spans="1:65" s="14" customFormat="1" ht="22.5">
      <c r="B176" s="211"/>
      <c r="C176" s="212"/>
      <c r="D176" s="194" t="s">
        <v>167</v>
      </c>
      <c r="E176" s="213" t="s">
        <v>19</v>
      </c>
      <c r="F176" s="214" t="s">
        <v>286</v>
      </c>
      <c r="G176" s="212"/>
      <c r="H176" s="215">
        <v>104.724</v>
      </c>
      <c r="I176" s="216"/>
      <c r="J176" s="212"/>
      <c r="K176" s="212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167</v>
      </c>
      <c r="AU176" s="221" t="s">
        <v>86</v>
      </c>
      <c r="AV176" s="14" t="s">
        <v>86</v>
      </c>
      <c r="AW176" s="14" t="s">
        <v>36</v>
      </c>
      <c r="AX176" s="14" t="s">
        <v>76</v>
      </c>
      <c r="AY176" s="221" t="s">
        <v>154</v>
      </c>
    </row>
    <row r="177" spans="1:65" s="14" customFormat="1" ht="22.5">
      <c r="B177" s="211"/>
      <c r="C177" s="212"/>
      <c r="D177" s="194" t="s">
        <v>167</v>
      </c>
      <c r="E177" s="213" t="s">
        <v>19</v>
      </c>
      <c r="F177" s="214" t="s">
        <v>287</v>
      </c>
      <c r="G177" s="212"/>
      <c r="H177" s="215">
        <v>1.282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167</v>
      </c>
      <c r="AU177" s="221" t="s">
        <v>86</v>
      </c>
      <c r="AV177" s="14" t="s">
        <v>86</v>
      </c>
      <c r="AW177" s="14" t="s">
        <v>36</v>
      </c>
      <c r="AX177" s="14" t="s">
        <v>76</v>
      </c>
      <c r="AY177" s="221" t="s">
        <v>154</v>
      </c>
    </row>
    <row r="178" spans="1:65" s="15" customFormat="1" ht="11.25">
      <c r="B178" s="223"/>
      <c r="C178" s="224"/>
      <c r="D178" s="194" t="s">
        <v>167</v>
      </c>
      <c r="E178" s="225" t="s">
        <v>19</v>
      </c>
      <c r="F178" s="226" t="s">
        <v>194</v>
      </c>
      <c r="G178" s="224"/>
      <c r="H178" s="227">
        <v>151.17099999999999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AT178" s="233" t="s">
        <v>167</v>
      </c>
      <c r="AU178" s="233" t="s">
        <v>86</v>
      </c>
      <c r="AV178" s="15" t="s">
        <v>161</v>
      </c>
      <c r="AW178" s="15" t="s">
        <v>36</v>
      </c>
      <c r="AX178" s="15" t="s">
        <v>84</v>
      </c>
      <c r="AY178" s="233" t="s">
        <v>154</v>
      </c>
    </row>
    <row r="179" spans="1:65" s="2" customFormat="1" ht="24.2" customHeight="1">
      <c r="A179" s="37"/>
      <c r="B179" s="38"/>
      <c r="C179" s="181" t="s">
        <v>288</v>
      </c>
      <c r="D179" s="181" t="s">
        <v>156</v>
      </c>
      <c r="E179" s="182" t="s">
        <v>289</v>
      </c>
      <c r="F179" s="183" t="s">
        <v>290</v>
      </c>
      <c r="G179" s="184" t="s">
        <v>263</v>
      </c>
      <c r="H179" s="185">
        <v>1177.4349999999999</v>
      </c>
      <c r="I179" s="186"/>
      <c r="J179" s="187">
        <f>ROUND(I179*H179,2)</f>
        <v>0</v>
      </c>
      <c r="K179" s="183" t="s">
        <v>160</v>
      </c>
      <c r="L179" s="42"/>
      <c r="M179" s="188" t="s">
        <v>19</v>
      </c>
      <c r="N179" s="189" t="s">
        <v>47</v>
      </c>
      <c r="O179" s="67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161</v>
      </c>
      <c r="AT179" s="192" t="s">
        <v>156</v>
      </c>
      <c r="AU179" s="192" t="s">
        <v>86</v>
      </c>
      <c r="AY179" s="20" t="s">
        <v>154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20" t="s">
        <v>84</v>
      </c>
      <c r="BK179" s="193">
        <f>ROUND(I179*H179,2)</f>
        <v>0</v>
      </c>
      <c r="BL179" s="20" t="s">
        <v>161</v>
      </c>
      <c r="BM179" s="192" t="s">
        <v>291</v>
      </c>
    </row>
    <row r="180" spans="1:65" s="2" customFormat="1" ht="19.5">
      <c r="A180" s="37"/>
      <c r="B180" s="38"/>
      <c r="C180" s="39"/>
      <c r="D180" s="194" t="s">
        <v>163</v>
      </c>
      <c r="E180" s="39"/>
      <c r="F180" s="195" t="s">
        <v>272</v>
      </c>
      <c r="G180" s="39"/>
      <c r="H180" s="39"/>
      <c r="I180" s="196"/>
      <c r="J180" s="39"/>
      <c r="K180" s="39"/>
      <c r="L180" s="42"/>
      <c r="M180" s="197"/>
      <c r="N180" s="198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163</v>
      </c>
      <c r="AU180" s="20" t="s">
        <v>86</v>
      </c>
    </row>
    <row r="181" spans="1:65" s="2" customFormat="1" ht="11.25">
      <c r="A181" s="37"/>
      <c r="B181" s="38"/>
      <c r="C181" s="39"/>
      <c r="D181" s="199" t="s">
        <v>165</v>
      </c>
      <c r="E181" s="39"/>
      <c r="F181" s="200" t="s">
        <v>292</v>
      </c>
      <c r="G181" s="39"/>
      <c r="H181" s="39"/>
      <c r="I181" s="196"/>
      <c r="J181" s="39"/>
      <c r="K181" s="39"/>
      <c r="L181" s="42"/>
      <c r="M181" s="197"/>
      <c r="N181" s="198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165</v>
      </c>
      <c r="AU181" s="20" t="s">
        <v>86</v>
      </c>
    </row>
    <row r="182" spans="1:65" s="2" customFormat="1" ht="39">
      <c r="A182" s="37"/>
      <c r="B182" s="38"/>
      <c r="C182" s="39"/>
      <c r="D182" s="194" t="s">
        <v>177</v>
      </c>
      <c r="E182" s="39"/>
      <c r="F182" s="222" t="s">
        <v>293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177</v>
      </c>
      <c r="AU182" s="20" t="s">
        <v>86</v>
      </c>
    </row>
    <row r="183" spans="1:65" s="13" customFormat="1" ht="22.5">
      <c r="B183" s="201"/>
      <c r="C183" s="202"/>
      <c r="D183" s="194" t="s">
        <v>167</v>
      </c>
      <c r="E183" s="203" t="s">
        <v>19</v>
      </c>
      <c r="F183" s="204" t="s">
        <v>294</v>
      </c>
      <c r="G183" s="202"/>
      <c r="H183" s="203" t="s">
        <v>19</v>
      </c>
      <c r="I183" s="205"/>
      <c r="J183" s="202"/>
      <c r="K183" s="202"/>
      <c r="L183" s="206"/>
      <c r="M183" s="207"/>
      <c r="N183" s="208"/>
      <c r="O183" s="208"/>
      <c r="P183" s="208"/>
      <c r="Q183" s="208"/>
      <c r="R183" s="208"/>
      <c r="S183" s="208"/>
      <c r="T183" s="209"/>
      <c r="AT183" s="210" t="s">
        <v>167</v>
      </c>
      <c r="AU183" s="210" t="s">
        <v>86</v>
      </c>
      <c r="AV183" s="13" t="s">
        <v>84</v>
      </c>
      <c r="AW183" s="13" t="s">
        <v>36</v>
      </c>
      <c r="AX183" s="13" t="s">
        <v>76</v>
      </c>
      <c r="AY183" s="210" t="s">
        <v>154</v>
      </c>
    </row>
    <row r="184" spans="1:65" s="13" customFormat="1" ht="11.25">
      <c r="B184" s="201"/>
      <c r="C184" s="202"/>
      <c r="D184" s="194" t="s">
        <v>167</v>
      </c>
      <c r="E184" s="203" t="s">
        <v>19</v>
      </c>
      <c r="F184" s="204" t="s">
        <v>276</v>
      </c>
      <c r="G184" s="202"/>
      <c r="H184" s="203" t="s">
        <v>19</v>
      </c>
      <c r="I184" s="205"/>
      <c r="J184" s="202"/>
      <c r="K184" s="202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167</v>
      </c>
      <c r="AU184" s="210" t="s">
        <v>86</v>
      </c>
      <c r="AV184" s="13" t="s">
        <v>84</v>
      </c>
      <c r="AW184" s="13" t="s">
        <v>36</v>
      </c>
      <c r="AX184" s="13" t="s">
        <v>76</v>
      </c>
      <c r="AY184" s="210" t="s">
        <v>154</v>
      </c>
    </row>
    <row r="185" spans="1:65" s="14" customFormat="1" ht="11.25">
      <c r="B185" s="211"/>
      <c r="C185" s="212"/>
      <c r="D185" s="194" t="s">
        <v>167</v>
      </c>
      <c r="E185" s="213" t="s">
        <v>19</v>
      </c>
      <c r="F185" s="214" t="s">
        <v>295</v>
      </c>
      <c r="G185" s="212"/>
      <c r="H185" s="215">
        <v>858.13499999999999</v>
      </c>
      <c r="I185" s="216"/>
      <c r="J185" s="212"/>
      <c r="K185" s="212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167</v>
      </c>
      <c r="AU185" s="221" t="s">
        <v>86</v>
      </c>
      <c r="AV185" s="14" t="s">
        <v>86</v>
      </c>
      <c r="AW185" s="14" t="s">
        <v>36</v>
      </c>
      <c r="AX185" s="14" t="s">
        <v>76</v>
      </c>
      <c r="AY185" s="221" t="s">
        <v>154</v>
      </c>
    </row>
    <row r="186" spans="1:65" s="13" customFormat="1" ht="33.75">
      <c r="B186" s="201"/>
      <c r="C186" s="202"/>
      <c r="D186" s="194" t="s">
        <v>167</v>
      </c>
      <c r="E186" s="203" t="s">
        <v>19</v>
      </c>
      <c r="F186" s="204" t="s">
        <v>296</v>
      </c>
      <c r="G186" s="202"/>
      <c r="H186" s="203" t="s">
        <v>19</v>
      </c>
      <c r="I186" s="205"/>
      <c r="J186" s="202"/>
      <c r="K186" s="202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167</v>
      </c>
      <c r="AU186" s="210" t="s">
        <v>86</v>
      </c>
      <c r="AV186" s="13" t="s">
        <v>84</v>
      </c>
      <c r="AW186" s="13" t="s">
        <v>36</v>
      </c>
      <c r="AX186" s="13" t="s">
        <v>76</v>
      </c>
      <c r="AY186" s="210" t="s">
        <v>154</v>
      </c>
    </row>
    <row r="187" spans="1:65" s="13" customFormat="1" ht="11.25">
      <c r="B187" s="201"/>
      <c r="C187" s="202"/>
      <c r="D187" s="194" t="s">
        <v>167</v>
      </c>
      <c r="E187" s="203" t="s">
        <v>19</v>
      </c>
      <c r="F187" s="204" t="s">
        <v>297</v>
      </c>
      <c r="G187" s="202"/>
      <c r="H187" s="203" t="s">
        <v>19</v>
      </c>
      <c r="I187" s="205"/>
      <c r="J187" s="202"/>
      <c r="K187" s="202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167</v>
      </c>
      <c r="AU187" s="210" t="s">
        <v>86</v>
      </c>
      <c r="AV187" s="13" t="s">
        <v>84</v>
      </c>
      <c r="AW187" s="13" t="s">
        <v>36</v>
      </c>
      <c r="AX187" s="13" t="s">
        <v>76</v>
      </c>
      <c r="AY187" s="210" t="s">
        <v>154</v>
      </c>
    </row>
    <row r="188" spans="1:65" s="14" customFormat="1" ht="11.25">
      <c r="B188" s="211"/>
      <c r="C188" s="212"/>
      <c r="D188" s="194" t="s">
        <v>167</v>
      </c>
      <c r="E188" s="213" t="s">
        <v>19</v>
      </c>
      <c r="F188" s="214" t="s">
        <v>298</v>
      </c>
      <c r="G188" s="212"/>
      <c r="H188" s="215">
        <v>314.17200000000003</v>
      </c>
      <c r="I188" s="216"/>
      <c r="J188" s="212"/>
      <c r="K188" s="212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167</v>
      </c>
      <c r="AU188" s="221" t="s">
        <v>86</v>
      </c>
      <c r="AV188" s="14" t="s">
        <v>86</v>
      </c>
      <c r="AW188" s="14" t="s">
        <v>36</v>
      </c>
      <c r="AX188" s="14" t="s">
        <v>76</v>
      </c>
      <c r="AY188" s="221" t="s">
        <v>154</v>
      </c>
    </row>
    <row r="189" spans="1:65" s="13" customFormat="1" ht="22.5">
      <c r="B189" s="201"/>
      <c r="C189" s="202"/>
      <c r="D189" s="194" t="s">
        <v>167</v>
      </c>
      <c r="E189" s="203" t="s">
        <v>19</v>
      </c>
      <c r="F189" s="204" t="s">
        <v>299</v>
      </c>
      <c r="G189" s="202"/>
      <c r="H189" s="203" t="s">
        <v>19</v>
      </c>
      <c r="I189" s="205"/>
      <c r="J189" s="202"/>
      <c r="K189" s="202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167</v>
      </c>
      <c r="AU189" s="210" t="s">
        <v>86</v>
      </c>
      <c r="AV189" s="13" t="s">
        <v>84</v>
      </c>
      <c r="AW189" s="13" t="s">
        <v>36</v>
      </c>
      <c r="AX189" s="13" t="s">
        <v>76</v>
      </c>
      <c r="AY189" s="210" t="s">
        <v>154</v>
      </c>
    </row>
    <row r="190" spans="1:65" s="13" customFormat="1" ht="11.25">
      <c r="B190" s="201"/>
      <c r="C190" s="202"/>
      <c r="D190" s="194" t="s">
        <v>167</v>
      </c>
      <c r="E190" s="203" t="s">
        <v>19</v>
      </c>
      <c r="F190" s="204" t="s">
        <v>300</v>
      </c>
      <c r="G190" s="202"/>
      <c r="H190" s="203" t="s">
        <v>19</v>
      </c>
      <c r="I190" s="205"/>
      <c r="J190" s="202"/>
      <c r="K190" s="202"/>
      <c r="L190" s="206"/>
      <c r="M190" s="207"/>
      <c r="N190" s="208"/>
      <c r="O190" s="208"/>
      <c r="P190" s="208"/>
      <c r="Q190" s="208"/>
      <c r="R190" s="208"/>
      <c r="S190" s="208"/>
      <c r="T190" s="209"/>
      <c r="AT190" s="210" t="s">
        <v>167</v>
      </c>
      <c r="AU190" s="210" t="s">
        <v>86</v>
      </c>
      <c r="AV190" s="13" t="s">
        <v>84</v>
      </c>
      <c r="AW190" s="13" t="s">
        <v>36</v>
      </c>
      <c r="AX190" s="13" t="s">
        <v>76</v>
      </c>
      <c r="AY190" s="210" t="s">
        <v>154</v>
      </c>
    </row>
    <row r="191" spans="1:65" s="14" customFormat="1" ht="11.25">
      <c r="B191" s="211"/>
      <c r="C191" s="212"/>
      <c r="D191" s="194" t="s">
        <v>167</v>
      </c>
      <c r="E191" s="213" t="s">
        <v>19</v>
      </c>
      <c r="F191" s="214" t="s">
        <v>301</v>
      </c>
      <c r="G191" s="212"/>
      <c r="H191" s="215">
        <v>5.1280000000000001</v>
      </c>
      <c r="I191" s="216"/>
      <c r="J191" s="212"/>
      <c r="K191" s="212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167</v>
      </c>
      <c r="AU191" s="221" t="s">
        <v>86</v>
      </c>
      <c r="AV191" s="14" t="s">
        <v>86</v>
      </c>
      <c r="AW191" s="14" t="s">
        <v>36</v>
      </c>
      <c r="AX191" s="14" t="s">
        <v>76</v>
      </c>
      <c r="AY191" s="221" t="s">
        <v>154</v>
      </c>
    </row>
    <row r="192" spans="1:65" s="15" customFormat="1" ht="11.25">
      <c r="B192" s="223"/>
      <c r="C192" s="224"/>
      <c r="D192" s="194" t="s">
        <v>167</v>
      </c>
      <c r="E192" s="225" t="s">
        <v>19</v>
      </c>
      <c r="F192" s="226" t="s">
        <v>194</v>
      </c>
      <c r="G192" s="224"/>
      <c r="H192" s="227">
        <v>1177.4349999999999</v>
      </c>
      <c r="I192" s="228"/>
      <c r="J192" s="224"/>
      <c r="K192" s="224"/>
      <c r="L192" s="229"/>
      <c r="M192" s="230"/>
      <c r="N192" s="231"/>
      <c r="O192" s="231"/>
      <c r="P192" s="231"/>
      <c r="Q192" s="231"/>
      <c r="R192" s="231"/>
      <c r="S192" s="231"/>
      <c r="T192" s="232"/>
      <c r="AT192" s="233" t="s">
        <v>167</v>
      </c>
      <c r="AU192" s="233" t="s">
        <v>86</v>
      </c>
      <c r="AV192" s="15" t="s">
        <v>161</v>
      </c>
      <c r="AW192" s="15" t="s">
        <v>36</v>
      </c>
      <c r="AX192" s="15" t="s">
        <v>84</v>
      </c>
      <c r="AY192" s="233" t="s">
        <v>154</v>
      </c>
    </row>
    <row r="193" spans="1:65" s="2" customFormat="1" ht="24.2" customHeight="1">
      <c r="A193" s="37"/>
      <c r="B193" s="38"/>
      <c r="C193" s="181" t="s">
        <v>302</v>
      </c>
      <c r="D193" s="181" t="s">
        <v>156</v>
      </c>
      <c r="E193" s="182" t="s">
        <v>303</v>
      </c>
      <c r="F193" s="183" t="s">
        <v>304</v>
      </c>
      <c r="G193" s="184" t="s">
        <v>263</v>
      </c>
      <c r="H193" s="185">
        <v>404.44400000000002</v>
      </c>
      <c r="I193" s="186"/>
      <c r="J193" s="187">
        <f>ROUND(I193*H193,2)</f>
        <v>0</v>
      </c>
      <c r="K193" s="183" t="s">
        <v>160</v>
      </c>
      <c r="L193" s="42"/>
      <c r="M193" s="188" t="s">
        <v>19</v>
      </c>
      <c r="N193" s="189" t="s">
        <v>47</v>
      </c>
      <c r="O193" s="67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161</v>
      </c>
      <c r="AT193" s="192" t="s">
        <v>156</v>
      </c>
      <c r="AU193" s="192" t="s">
        <v>86</v>
      </c>
      <c r="AY193" s="20" t="s">
        <v>154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20" t="s">
        <v>84</v>
      </c>
      <c r="BK193" s="193">
        <f>ROUND(I193*H193,2)</f>
        <v>0</v>
      </c>
      <c r="BL193" s="20" t="s">
        <v>161</v>
      </c>
      <c r="BM193" s="192" t="s">
        <v>305</v>
      </c>
    </row>
    <row r="194" spans="1:65" s="2" customFormat="1" ht="11.25">
      <c r="A194" s="37"/>
      <c r="B194" s="38"/>
      <c r="C194" s="39"/>
      <c r="D194" s="194" t="s">
        <v>163</v>
      </c>
      <c r="E194" s="39"/>
      <c r="F194" s="195" t="s">
        <v>306</v>
      </c>
      <c r="G194" s="39"/>
      <c r="H194" s="39"/>
      <c r="I194" s="196"/>
      <c r="J194" s="39"/>
      <c r="K194" s="39"/>
      <c r="L194" s="42"/>
      <c r="M194" s="197"/>
      <c r="N194" s="19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163</v>
      </c>
      <c r="AU194" s="20" t="s">
        <v>86</v>
      </c>
    </row>
    <row r="195" spans="1:65" s="2" customFormat="1" ht="11.25">
      <c r="A195" s="37"/>
      <c r="B195" s="38"/>
      <c r="C195" s="39"/>
      <c r="D195" s="199" t="s">
        <v>165</v>
      </c>
      <c r="E195" s="39"/>
      <c r="F195" s="200" t="s">
        <v>307</v>
      </c>
      <c r="G195" s="39"/>
      <c r="H195" s="39"/>
      <c r="I195" s="196"/>
      <c r="J195" s="39"/>
      <c r="K195" s="39"/>
      <c r="L195" s="42"/>
      <c r="M195" s="197"/>
      <c r="N195" s="198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165</v>
      </c>
      <c r="AU195" s="20" t="s">
        <v>86</v>
      </c>
    </row>
    <row r="196" spans="1:65" s="2" customFormat="1" ht="29.25">
      <c r="A196" s="37"/>
      <c r="B196" s="38"/>
      <c r="C196" s="39"/>
      <c r="D196" s="194" t="s">
        <v>177</v>
      </c>
      <c r="E196" s="39"/>
      <c r="F196" s="222" t="s">
        <v>308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177</v>
      </c>
      <c r="AU196" s="20" t="s">
        <v>86</v>
      </c>
    </row>
    <row r="197" spans="1:65" s="2" customFormat="1" ht="37.9" customHeight="1">
      <c r="A197" s="37"/>
      <c r="B197" s="38"/>
      <c r="C197" s="181" t="s">
        <v>309</v>
      </c>
      <c r="D197" s="181" t="s">
        <v>156</v>
      </c>
      <c r="E197" s="182" t="s">
        <v>310</v>
      </c>
      <c r="F197" s="183" t="s">
        <v>311</v>
      </c>
      <c r="G197" s="184" t="s">
        <v>263</v>
      </c>
      <c r="H197" s="185">
        <v>45.164999999999999</v>
      </c>
      <c r="I197" s="186"/>
      <c r="J197" s="187">
        <f>ROUND(I197*H197,2)</f>
        <v>0</v>
      </c>
      <c r="K197" s="183" t="s">
        <v>160</v>
      </c>
      <c r="L197" s="42"/>
      <c r="M197" s="188" t="s">
        <v>19</v>
      </c>
      <c r="N197" s="189" t="s">
        <v>47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161</v>
      </c>
      <c r="AT197" s="192" t="s">
        <v>156</v>
      </c>
      <c r="AU197" s="192" t="s">
        <v>86</v>
      </c>
      <c r="AY197" s="20" t="s">
        <v>154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84</v>
      </c>
      <c r="BK197" s="193">
        <f>ROUND(I197*H197,2)</f>
        <v>0</v>
      </c>
      <c r="BL197" s="20" t="s">
        <v>161</v>
      </c>
      <c r="BM197" s="192" t="s">
        <v>312</v>
      </c>
    </row>
    <row r="198" spans="1:65" s="2" customFormat="1" ht="29.25">
      <c r="A198" s="37"/>
      <c r="B198" s="38"/>
      <c r="C198" s="39"/>
      <c r="D198" s="194" t="s">
        <v>163</v>
      </c>
      <c r="E198" s="39"/>
      <c r="F198" s="195" t="s">
        <v>313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163</v>
      </c>
      <c r="AU198" s="20" t="s">
        <v>86</v>
      </c>
    </row>
    <row r="199" spans="1:65" s="2" customFormat="1" ht="11.25">
      <c r="A199" s="37"/>
      <c r="B199" s="38"/>
      <c r="C199" s="39"/>
      <c r="D199" s="199" t="s">
        <v>165</v>
      </c>
      <c r="E199" s="39"/>
      <c r="F199" s="200" t="s">
        <v>314</v>
      </c>
      <c r="G199" s="39"/>
      <c r="H199" s="39"/>
      <c r="I199" s="196"/>
      <c r="J199" s="39"/>
      <c r="K199" s="39"/>
      <c r="L199" s="42"/>
      <c r="M199" s="197"/>
      <c r="N199" s="198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165</v>
      </c>
      <c r="AU199" s="20" t="s">
        <v>86</v>
      </c>
    </row>
    <row r="200" spans="1:65" s="2" customFormat="1" ht="29.25">
      <c r="A200" s="37"/>
      <c r="B200" s="38"/>
      <c r="C200" s="39"/>
      <c r="D200" s="194" t="s">
        <v>177</v>
      </c>
      <c r="E200" s="39"/>
      <c r="F200" s="222" t="s">
        <v>315</v>
      </c>
      <c r="G200" s="39"/>
      <c r="H200" s="39"/>
      <c r="I200" s="196"/>
      <c r="J200" s="39"/>
      <c r="K200" s="39"/>
      <c r="L200" s="42"/>
      <c r="M200" s="197"/>
      <c r="N200" s="198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177</v>
      </c>
      <c r="AU200" s="20" t="s">
        <v>86</v>
      </c>
    </row>
    <row r="201" spans="1:65" s="14" customFormat="1" ht="22.5">
      <c r="B201" s="211"/>
      <c r="C201" s="212"/>
      <c r="D201" s="194" t="s">
        <v>167</v>
      </c>
      <c r="E201" s="213" t="s">
        <v>19</v>
      </c>
      <c r="F201" s="214" t="s">
        <v>285</v>
      </c>
      <c r="G201" s="212"/>
      <c r="H201" s="215">
        <v>45.164999999999999</v>
      </c>
      <c r="I201" s="216"/>
      <c r="J201" s="212"/>
      <c r="K201" s="212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167</v>
      </c>
      <c r="AU201" s="221" t="s">
        <v>86</v>
      </c>
      <c r="AV201" s="14" t="s">
        <v>86</v>
      </c>
      <c r="AW201" s="14" t="s">
        <v>36</v>
      </c>
      <c r="AX201" s="14" t="s">
        <v>84</v>
      </c>
      <c r="AY201" s="221" t="s">
        <v>154</v>
      </c>
    </row>
    <row r="202" spans="1:65" s="2" customFormat="1" ht="44.25" customHeight="1">
      <c r="A202" s="37"/>
      <c r="B202" s="38"/>
      <c r="C202" s="181" t="s">
        <v>316</v>
      </c>
      <c r="D202" s="181" t="s">
        <v>156</v>
      </c>
      <c r="E202" s="182" t="s">
        <v>317</v>
      </c>
      <c r="F202" s="183" t="s">
        <v>318</v>
      </c>
      <c r="G202" s="184" t="s">
        <v>263</v>
      </c>
      <c r="H202" s="185">
        <v>253.273</v>
      </c>
      <c r="I202" s="186"/>
      <c r="J202" s="187">
        <f>ROUND(I202*H202,2)</f>
        <v>0</v>
      </c>
      <c r="K202" s="183" t="s">
        <v>160</v>
      </c>
      <c r="L202" s="42"/>
      <c r="M202" s="188" t="s">
        <v>19</v>
      </c>
      <c r="N202" s="189" t="s">
        <v>47</v>
      </c>
      <c r="O202" s="67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161</v>
      </c>
      <c r="AT202" s="192" t="s">
        <v>156</v>
      </c>
      <c r="AU202" s="192" t="s">
        <v>86</v>
      </c>
      <c r="AY202" s="20" t="s">
        <v>154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84</v>
      </c>
      <c r="BK202" s="193">
        <f>ROUND(I202*H202,2)</f>
        <v>0</v>
      </c>
      <c r="BL202" s="20" t="s">
        <v>161</v>
      </c>
      <c r="BM202" s="192" t="s">
        <v>319</v>
      </c>
    </row>
    <row r="203" spans="1:65" s="2" customFormat="1" ht="29.25">
      <c r="A203" s="37"/>
      <c r="B203" s="38"/>
      <c r="C203" s="39"/>
      <c r="D203" s="194" t="s">
        <v>163</v>
      </c>
      <c r="E203" s="39"/>
      <c r="F203" s="195" t="s">
        <v>320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163</v>
      </c>
      <c r="AU203" s="20" t="s">
        <v>86</v>
      </c>
    </row>
    <row r="204" spans="1:65" s="2" customFormat="1" ht="11.25">
      <c r="A204" s="37"/>
      <c r="B204" s="38"/>
      <c r="C204" s="39"/>
      <c r="D204" s="199" t="s">
        <v>165</v>
      </c>
      <c r="E204" s="39"/>
      <c r="F204" s="200" t="s">
        <v>321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165</v>
      </c>
      <c r="AU204" s="20" t="s">
        <v>86</v>
      </c>
    </row>
    <row r="205" spans="1:65" s="2" customFormat="1" ht="29.25">
      <c r="A205" s="37"/>
      <c r="B205" s="38"/>
      <c r="C205" s="39"/>
      <c r="D205" s="194" t="s">
        <v>177</v>
      </c>
      <c r="E205" s="39"/>
      <c r="F205" s="222" t="s">
        <v>267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177</v>
      </c>
      <c r="AU205" s="20" t="s">
        <v>86</v>
      </c>
    </row>
    <row r="206" spans="1:65" s="14" customFormat="1" ht="11.25">
      <c r="B206" s="211"/>
      <c r="C206" s="212"/>
      <c r="D206" s="194" t="s">
        <v>167</v>
      </c>
      <c r="E206" s="213" t="s">
        <v>19</v>
      </c>
      <c r="F206" s="214" t="s">
        <v>268</v>
      </c>
      <c r="G206" s="212"/>
      <c r="H206" s="215">
        <v>253.273</v>
      </c>
      <c r="I206" s="216"/>
      <c r="J206" s="212"/>
      <c r="K206" s="212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167</v>
      </c>
      <c r="AU206" s="221" t="s">
        <v>86</v>
      </c>
      <c r="AV206" s="14" t="s">
        <v>86</v>
      </c>
      <c r="AW206" s="14" t="s">
        <v>36</v>
      </c>
      <c r="AX206" s="14" t="s">
        <v>84</v>
      </c>
      <c r="AY206" s="221" t="s">
        <v>154</v>
      </c>
    </row>
    <row r="207" spans="1:65" s="12" customFormat="1" ht="25.9" customHeight="1">
      <c r="B207" s="165"/>
      <c r="C207" s="166"/>
      <c r="D207" s="167" t="s">
        <v>75</v>
      </c>
      <c r="E207" s="168" t="s">
        <v>322</v>
      </c>
      <c r="F207" s="168" t="s">
        <v>323</v>
      </c>
      <c r="G207" s="166"/>
      <c r="H207" s="166"/>
      <c r="I207" s="169"/>
      <c r="J207" s="170">
        <f>BK207</f>
        <v>0</v>
      </c>
      <c r="K207" s="166"/>
      <c r="L207" s="171"/>
      <c r="M207" s="172"/>
      <c r="N207" s="173"/>
      <c r="O207" s="173"/>
      <c r="P207" s="174">
        <f>P208</f>
        <v>0</v>
      </c>
      <c r="Q207" s="173"/>
      <c r="R207" s="174">
        <f>R208</f>
        <v>0</v>
      </c>
      <c r="S207" s="173"/>
      <c r="T207" s="175">
        <f>T208</f>
        <v>0.38200000000000001</v>
      </c>
      <c r="AR207" s="176" t="s">
        <v>86</v>
      </c>
      <c r="AT207" s="177" t="s">
        <v>75</v>
      </c>
      <c r="AU207" s="177" t="s">
        <v>76</v>
      </c>
      <c r="AY207" s="176" t="s">
        <v>154</v>
      </c>
      <c r="BK207" s="178">
        <f>BK208</f>
        <v>0</v>
      </c>
    </row>
    <row r="208" spans="1:65" s="12" customFormat="1" ht="22.9" customHeight="1">
      <c r="B208" s="165"/>
      <c r="C208" s="166"/>
      <c r="D208" s="167" t="s">
        <v>75</v>
      </c>
      <c r="E208" s="179" t="s">
        <v>324</v>
      </c>
      <c r="F208" s="179" t="s">
        <v>325</v>
      </c>
      <c r="G208" s="166"/>
      <c r="H208" s="166"/>
      <c r="I208" s="169"/>
      <c r="J208" s="180">
        <f>BK208</f>
        <v>0</v>
      </c>
      <c r="K208" s="166"/>
      <c r="L208" s="171"/>
      <c r="M208" s="172"/>
      <c r="N208" s="173"/>
      <c r="O208" s="173"/>
      <c r="P208" s="174">
        <f>SUM(P209:P220)</f>
        <v>0</v>
      </c>
      <c r="Q208" s="173"/>
      <c r="R208" s="174">
        <f>SUM(R209:R220)</f>
        <v>0</v>
      </c>
      <c r="S208" s="173"/>
      <c r="T208" s="175">
        <f>SUM(T209:T220)</f>
        <v>0.38200000000000001</v>
      </c>
      <c r="AR208" s="176" t="s">
        <v>86</v>
      </c>
      <c r="AT208" s="177" t="s">
        <v>75</v>
      </c>
      <c r="AU208" s="177" t="s">
        <v>84</v>
      </c>
      <c r="AY208" s="176" t="s">
        <v>154</v>
      </c>
      <c r="BK208" s="178">
        <f>SUM(BK209:BK220)</f>
        <v>0</v>
      </c>
    </row>
    <row r="209" spans="1:65" s="2" customFormat="1" ht="24.2" customHeight="1">
      <c r="A209" s="37"/>
      <c r="B209" s="38"/>
      <c r="C209" s="181" t="s">
        <v>326</v>
      </c>
      <c r="D209" s="181" t="s">
        <v>156</v>
      </c>
      <c r="E209" s="182" t="s">
        <v>327</v>
      </c>
      <c r="F209" s="183" t="s">
        <v>328</v>
      </c>
      <c r="G209" s="184" t="s">
        <v>208</v>
      </c>
      <c r="H209" s="185">
        <v>2</v>
      </c>
      <c r="I209" s="186"/>
      <c r="J209" s="187">
        <f>ROUND(I209*H209,2)</f>
        <v>0</v>
      </c>
      <c r="K209" s="183" t="s">
        <v>160</v>
      </c>
      <c r="L209" s="42"/>
      <c r="M209" s="188" t="s">
        <v>19</v>
      </c>
      <c r="N209" s="189" t="s">
        <v>47</v>
      </c>
      <c r="O209" s="67"/>
      <c r="P209" s="190">
        <f>O209*H209</f>
        <v>0</v>
      </c>
      <c r="Q209" s="190">
        <v>0</v>
      </c>
      <c r="R209" s="190">
        <f>Q209*H209</f>
        <v>0</v>
      </c>
      <c r="S209" s="190">
        <v>1.6E-2</v>
      </c>
      <c r="T209" s="191">
        <f>S209*H209</f>
        <v>3.2000000000000001E-2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309</v>
      </c>
      <c r="AT209" s="192" t="s">
        <v>156</v>
      </c>
      <c r="AU209" s="192" t="s">
        <v>86</v>
      </c>
      <c r="AY209" s="20" t="s">
        <v>154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0" t="s">
        <v>84</v>
      </c>
      <c r="BK209" s="193">
        <f>ROUND(I209*H209,2)</f>
        <v>0</v>
      </c>
      <c r="BL209" s="20" t="s">
        <v>309</v>
      </c>
      <c r="BM209" s="192" t="s">
        <v>329</v>
      </c>
    </row>
    <row r="210" spans="1:65" s="2" customFormat="1" ht="19.5">
      <c r="A210" s="37"/>
      <c r="B210" s="38"/>
      <c r="C210" s="39"/>
      <c r="D210" s="194" t="s">
        <v>163</v>
      </c>
      <c r="E210" s="39"/>
      <c r="F210" s="195" t="s">
        <v>330</v>
      </c>
      <c r="G210" s="39"/>
      <c r="H210" s="39"/>
      <c r="I210" s="196"/>
      <c r="J210" s="39"/>
      <c r="K210" s="39"/>
      <c r="L210" s="42"/>
      <c r="M210" s="197"/>
      <c r="N210" s="198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163</v>
      </c>
      <c r="AU210" s="20" t="s">
        <v>86</v>
      </c>
    </row>
    <row r="211" spans="1:65" s="2" customFormat="1" ht="11.25">
      <c r="A211" s="37"/>
      <c r="B211" s="38"/>
      <c r="C211" s="39"/>
      <c r="D211" s="199" t="s">
        <v>165</v>
      </c>
      <c r="E211" s="39"/>
      <c r="F211" s="200" t="s">
        <v>331</v>
      </c>
      <c r="G211" s="39"/>
      <c r="H211" s="39"/>
      <c r="I211" s="196"/>
      <c r="J211" s="39"/>
      <c r="K211" s="39"/>
      <c r="L211" s="42"/>
      <c r="M211" s="197"/>
      <c r="N211" s="198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20" t="s">
        <v>165</v>
      </c>
      <c r="AU211" s="20" t="s">
        <v>86</v>
      </c>
    </row>
    <row r="212" spans="1:65" s="2" customFormat="1" ht="19.5">
      <c r="A212" s="37"/>
      <c r="B212" s="38"/>
      <c r="C212" s="39"/>
      <c r="D212" s="194" t="s">
        <v>177</v>
      </c>
      <c r="E212" s="39"/>
      <c r="F212" s="222" t="s">
        <v>332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177</v>
      </c>
      <c r="AU212" s="20" t="s">
        <v>86</v>
      </c>
    </row>
    <row r="213" spans="1:65" s="13" customFormat="1" ht="22.5">
      <c r="B213" s="201"/>
      <c r="C213" s="202"/>
      <c r="D213" s="194" t="s">
        <v>167</v>
      </c>
      <c r="E213" s="203" t="s">
        <v>19</v>
      </c>
      <c r="F213" s="204" t="s">
        <v>333</v>
      </c>
      <c r="G213" s="202"/>
      <c r="H213" s="203" t="s">
        <v>19</v>
      </c>
      <c r="I213" s="205"/>
      <c r="J213" s="202"/>
      <c r="K213" s="202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167</v>
      </c>
      <c r="AU213" s="210" t="s">
        <v>86</v>
      </c>
      <c r="AV213" s="13" t="s">
        <v>84</v>
      </c>
      <c r="AW213" s="13" t="s">
        <v>36</v>
      </c>
      <c r="AX213" s="13" t="s">
        <v>76</v>
      </c>
      <c r="AY213" s="210" t="s">
        <v>154</v>
      </c>
    </row>
    <row r="214" spans="1:65" s="13" customFormat="1" ht="11.25">
      <c r="B214" s="201"/>
      <c r="C214" s="202"/>
      <c r="D214" s="194" t="s">
        <v>167</v>
      </c>
      <c r="E214" s="203" t="s">
        <v>19</v>
      </c>
      <c r="F214" s="204" t="s">
        <v>334</v>
      </c>
      <c r="G214" s="202"/>
      <c r="H214" s="203" t="s">
        <v>19</v>
      </c>
      <c r="I214" s="205"/>
      <c r="J214" s="202"/>
      <c r="K214" s="202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167</v>
      </c>
      <c r="AU214" s="210" t="s">
        <v>86</v>
      </c>
      <c r="AV214" s="13" t="s">
        <v>84</v>
      </c>
      <c r="AW214" s="13" t="s">
        <v>36</v>
      </c>
      <c r="AX214" s="13" t="s">
        <v>76</v>
      </c>
      <c r="AY214" s="210" t="s">
        <v>154</v>
      </c>
    </row>
    <row r="215" spans="1:65" s="14" customFormat="1" ht="11.25">
      <c r="B215" s="211"/>
      <c r="C215" s="212"/>
      <c r="D215" s="194" t="s">
        <v>167</v>
      </c>
      <c r="E215" s="213" t="s">
        <v>19</v>
      </c>
      <c r="F215" s="214" t="s">
        <v>335</v>
      </c>
      <c r="G215" s="212"/>
      <c r="H215" s="215">
        <v>2</v>
      </c>
      <c r="I215" s="216"/>
      <c r="J215" s="212"/>
      <c r="K215" s="212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167</v>
      </c>
      <c r="AU215" s="221" t="s">
        <v>86</v>
      </c>
      <c r="AV215" s="14" t="s">
        <v>86</v>
      </c>
      <c r="AW215" s="14" t="s">
        <v>36</v>
      </c>
      <c r="AX215" s="14" t="s">
        <v>84</v>
      </c>
      <c r="AY215" s="221" t="s">
        <v>154</v>
      </c>
    </row>
    <row r="216" spans="1:65" s="2" customFormat="1" ht="24.2" customHeight="1">
      <c r="A216" s="37"/>
      <c r="B216" s="38"/>
      <c r="C216" s="181" t="s">
        <v>336</v>
      </c>
      <c r="D216" s="181" t="s">
        <v>156</v>
      </c>
      <c r="E216" s="182" t="s">
        <v>337</v>
      </c>
      <c r="F216" s="183" t="s">
        <v>338</v>
      </c>
      <c r="G216" s="184" t="s">
        <v>208</v>
      </c>
      <c r="H216" s="185">
        <v>14</v>
      </c>
      <c r="I216" s="186"/>
      <c r="J216" s="187">
        <f>ROUND(I216*H216,2)</f>
        <v>0</v>
      </c>
      <c r="K216" s="183" t="s">
        <v>160</v>
      </c>
      <c r="L216" s="42"/>
      <c r="M216" s="188" t="s">
        <v>19</v>
      </c>
      <c r="N216" s="189" t="s">
        <v>47</v>
      </c>
      <c r="O216" s="67"/>
      <c r="P216" s="190">
        <f>O216*H216</f>
        <v>0</v>
      </c>
      <c r="Q216" s="190">
        <v>0</v>
      </c>
      <c r="R216" s="190">
        <f>Q216*H216</f>
        <v>0</v>
      </c>
      <c r="S216" s="190">
        <v>2.5000000000000001E-2</v>
      </c>
      <c r="T216" s="191">
        <f>S216*H216</f>
        <v>0.35000000000000003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309</v>
      </c>
      <c r="AT216" s="192" t="s">
        <v>156</v>
      </c>
      <c r="AU216" s="192" t="s">
        <v>86</v>
      </c>
      <c r="AY216" s="20" t="s">
        <v>154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20" t="s">
        <v>84</v>
      </c>
      <c r="BK216" s="193">
        <f>ROUND(I216*H216,2)</f>
        <v>0</v>
      </c>
      <c r="BL216" s="20" t="s">
        <v>309</v>
      </c>
      <c r="BM216" s="192" t="s">
        <v>339</v>
      </c>
    </row>
    <row r="217" spans="1:65" s="2" customFormat="1" ht="19.5">
      <c r="A217" s="37"/>
      <c r="B217" s="38"/>
      <c r="C217" s="39"/>
      <c r="D217" s="194" t="s">
        <v>163</v>
      </c>
      <c r="E217" s="39"/>
      <c r="F217" s="195" t="s">
        <v>340</v>
      </c>
      <c r="G217" s="39"/>
      <c r="H217" s="39"/>
      <c r="I217" s="196"/>
      <c r="J217" s="39"/>
      <c r="K217" s="39"/>
      <c r="L217" s="42"/>
      <c r="M217" s="197"/>
      <c r="N217" s="19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163</v>
      </c>
      <c r="AU217" s="20" t="s">
        <v>86</v>
      </c>
    </row>
    <row r="218" spans="1:65" s="2" customFormat="1" ht="11.25">
      <c r="A218" s="37"/>
      <c r="B218" s="38"/>
      <c r="C218" s="39"/>
      <c r="D218" s="199" t="s">
        <v>165</v>
      </c>
      <c r="E218" s="39"/>
      <c r="F218" s="200" t="s">
        <v>341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165</v>
      </c>
      <c r="AU218" s="20" t="s">
        <v>86</v>
      </c>
    </row>
    <row r="219" spans="1:65" s="13" customFormat="1" ht="22.5">
      <c r="B219" s="201"/>
      <c r="C219" s="202"/>
      <c r="D219" s="194" t="s">
        <v>167</v>
      </c>
      <c r="E219" s="203" t="s">
        <v>19</v>
      </c>
      <c r="F219" s="204" t="s">
        <v>342</v>
      </c>
      <c r="G219" s="202"/>
      <c r="H219" s="203" t="s">
        <v>19</v>
      </c>
      <c r="I219" s="205"/>
      <c r="J219" s="202"/>
      <c r="K219" s="202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167</v>
      </c>
      <c r="AU219" s="210" t="s">
        <v>86</v>
      </c>
      <c r="AV219" s="13" t="s">
        <v>84</v>
      </c>
      <c r="AW219" s="13" t="s">
        <v>36</v>
      </c>
      <c r="AX219" s="13" t="s">
        <v>76</v>
      </c>
      <c r="AY219" s="210" t="s">
        <v>154</v>
      </c>
    </row>
    <row r="220" spans="1:65" s="14" customFormat="1" ht="11.25">
      <c r="B220" s="211"/>
      <c r="C220" s="212"/>
      <c r="D220" s="194" t="s">
        <v>167</v>
      </c>
      <c r="E220" s="213" t="s">
        <v>19</v>
      </c>
      <c r="F220" s="214" t="s">
        <v>343</v>
      </c>
      <c r="G220" s="212"/>
      <c r="H220" s="215">
        <v>14</v>
      </c>
      <c r="I220" s="216"/>
      <c r="J220" s="212"/>
      <c r="K220" s="212"/>
      <c r="L220" s="217"/>
      <c r="M220" s="234"/>
      <c r="N220" s="235"/>
      <c r="O220" s="235"/>
      <c r="P220" s="235"/>
      <c r="Q220" s="235"/>
      <c r="R220" s="235"/>
      <c r="S220" s="235"/>
      <c r="T220" s="236"/>
      <c r="AT220" s="221" t="s">
        <v>167</v>
      </c>
      <c r="AU220" s="221" t="s">
        <v>86</v>
      </c>
      <c r="AV220" s="14" t="s">
        <v>86</v>
      </c>
      <c r="AW220" s="14" t="s">
        <v>36</v>
      </c>
      <c r="AX220" s="14" t="s">
        <v>84</v>
      </c>
      <c r="AY220" s="221" t="s">
        <v>154</v>
      </c>
    </row>
    <row r="221" spans="1:65" s="2" customFormat="1" ht="6.95" customHeight="1">
      <c r="A221" s="37"/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42"/>
      <c r="M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</sheetData>
  <sheetProtection algorithmName="SHA-512" hashValue="9mMdCa7H1POIMxpXYXmxyMhq88xO6148NrsjMIUbeuwUhqgnjm850Vo4MRWKyiHhKt14XApzZ5PmQJLqubEaVQ==" saltValue="gAZDslxoG7v62qY2Epxbn2Q1w15a7MBF9ARgt8BMNFBxl2m6WS9VQA3u+dfSHWUDJXR8d5lDy+xlYwGDSfrNog==" spinCount="100000" sheet="1" objects="1" scenarios="1" formatColumns="0" formatRows="0" autoFilter="0"/>
  <autoFilter ref="C84:K220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/>
    <hyperlink ref="F96" r:id="rId2"/>
    <hyperlink ref="F103" r:id="rId3"/>
    <hyperlink ref="F113" r:id="rId4"/>
    <hyperlink ref="F124" r:id="rId5"/>
    <hyperlink ref="F130" r:id="rId6"/>
    <hyperlink ref="F138" r:id="rId7"/>
    <hyperlink ref="F151" r:id="rId8"/>
    <hyperlink ref="F161" r:id="rId9"/>
    <hyperlink ref="F166" r:id="rId10"/>
    <hyperlink ref="F173" r:id="rId11"/>
    <hyperlink ref="F181" r:id="rId12"/>
    <hyperlink ref="F195" r:id="rId13"/>
    <hyperlink ref="F199" r:id="rId14"/>
    <hyperlink ref="F204" r:id="rId15"/>
    <hyperlink ref="F211" r:id="rId16"/>
    <hyperlink ref="F218" r:id="rId1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43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89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127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344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29. 4. 2025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37</v>
      </c>
      <c r="E23" s="37"/>
      <c r="F23" s="37"/>
      <c r="G23" s="37"/>
      <c r="H23" s="37"/>
      <c r="I23" s="115" t="s">
        <v>26</v>
      </c>
      <c r="J23" s="106" t="s">
        <v>38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39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40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42</v>
      </c>
      <c r="E30" s="37"/>
      <c r="F30" s="37"/>
      <c r="G30" s="37"/>
      <c r="H30" s="37"/>
      <c r="I30" s="37"/>
      <c r="J30" s="123">
        <f>ROUND(J86,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44</v>
      </c>
      <c r="G32" s="37"/>
      <c r="H32" s="37"/>
      <c r="I32" s="124" t="s">
        <v>43</v>
      </c>
      <c r="J32" s="124" t="s">
        <v>45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46</v>
      </c>
      <c r="E33" s="115" t="s">
        <v>47</v>
      </c>
      <c r="F33" s="126">
        <f>ROUND((SUM(BE86:BE442)),  2)</f>
        <v>0</v>
      </c>
      <c r="G33" s="37"/>
      <c r="H33" s="37"/>
      <c r="I33" s="127">
        <v>0.21</v>
      </c>
      <c r="J33" s="126">
        <f>ROUND(((SUM(BE86:BE442))*I33),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48</v>
      </c>
      <c r="F34" s="126">
        <f>ROUND((SUM(BF86:BF442)),  2)</f>
        <v>0</v>
      </c>
      <c r="G34" s="37"/>
      <c r="H34" s="37"/>
      <c r="I34" s="127">
        <v>0.12</v>
      </c>
      <c r="J34" s="126">
        <f>ROUND(((SUM(BF86:BF442))*I34),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49</v>
      </c>
      <c r="F35" s="126">
        <f>ROUND((SUM(BG86:BG442)),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50</v>
      </c>
      <c r="F36" s="126">
        <f>ROUND((SUM(BH86:BH442)),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51</v>
      </c>
      <c r="F37" s="126">
        <f>ROUND((SUM(BI86:BI442)),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52</v>
      </c>
      <c r="E39" s="130"/>
      <c r="F39" s="130"/>
      <c r="G39" s="131" t="s">
        <v>53</v>
      </c>
      <c r="H39" s="132" t="s">
        <v>54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129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Krajinářské úpravy prostoru u sochy J. Hrzána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127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002 - Zpevněné plochy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Tábor, parc. č. 1889</v>
      </c>
      <c r="G52" s="39"/>
      <c r="H52" s="39"/>
      <c r="I52" s="32" t="s">
        <v>23</v>
      </c>
      <c r="J52" s="62" t="str">
        <f>IF(J12="","",J12)</f>
        <v>29. 4. 2025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Ing. Magdalena Smetanová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37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130</v>
      </c>
      <c r="D57" s="140"/>
      <c r="E57" s="140"/>
      <c r="F57" s="140"/>
      <c r="G57" s="140"/>
      <c r="H57" s="140"/>
      <c r="I57" s="140"/>
      <c r="J57" s="141" t="s">
        <v>131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74</v>
      </c>
      <c r="D59" s="39"/>
      <c r="E59" s="39"/>
      <c r="F59" s="39"/>
      <c r="G59" s="39"/>
      <c r="H59" s="39"/>
      <c r="I59" s="39"/>
      <c r="J59" s="80">
        <f>J86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132</v>
      </c>
    </row>
    <row r="60" spans="1:47" s="9" customFormat="1" ht="24.95" customHeight="1">
      <c r="B60" s="143"/>
      <c r="C60" s="144"/>
      <c r="D60" s="145" t="s">
        <v>133</v>
      </c>
      <c r="E60" s="146"/>
      <c r="F60" s="146"/>
      <c r="G60" s="146"/>
      <c r="H60" s="146"/>
      <c r="I60" s="146"/>
      <c r="J60" s="147">
        <f>J87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134</v>
      </c>
      <c r="E61" s="151"/>
      <c r="F61" s="151"/>
      <c r="G61" s="151"/>
      <c r="H61" s="151"/>
      <c r="I61" s="151"/>
      <c r="J61" s="152">
        <f>J88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345</v>
      </c>
      <c r="E62" s="151"/>
      <c r="F62" s="151"/>
      <c r="G62" s="151"/>
      <c r="H62" s="151"/>
      <c r="I62" s="151"/>
      <c r="J62" s="152">
        <f>J188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135</v>
      </c>
      <c r="E63" s="151"/>
      <c r="F63" s="151"/>
      <c r="G63" s="151"/>
      <c r="H63" s="151"/>
      <c r="I63" s="151"/>
      <c r="J63" s="152">
        <f>J362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346</v>
      </c>
      <c r="E64" s="151"/>
      <c r="F64" s="151"/>
      <c r="G64" s="151"/>
      <c r="H64" s="151"/>
      <c r="I64" s="151"/>
      <c r="J64" s="152">
        <f>J421</f>
        <v>0</v>
      </c>
      <c r="K64" s="100"/>
      <c r="L64" s="153"/>
    </row>
    <row r="65" spans="1:31" s="9" customFormat="1" ht="24.95" customHeight="1">
      <c r="B65" s="143"/>
      <c r="C65" s="144"/>
      <c r="D65" s="145" t="s">
        <v>347</v>
      </c>
      <c r="E65" s="146"/>
      <c r="F65" s="146"/>
      <c r="G65" s="146"/>
      <c r="H65" s="146"/>
      <c r="I65" s="146"/>
      <c r="J65" s="147">
        <f>J426</f>
        <v>0</v>
      </c>
      <c r="K65" s="144"/>
      <c r="L65" s="148"/>
    </row>
    <row r="66" spans="1:31" s="10" customFormat="1" ht="19.899999999999999" customHeight="1">
      <c r="B66" s="149"/>
      <c r="C66" s="100"/>
      <c r="D66" s="150" t="s">
        <v>348</v>
      </c>
      <c r="E66" s="151"/>
      <c r="F66" s="151"/>
      <c r="G66" s="151"/>
      <c r="H66" s="151"/>
      <c r="I66" s="151"/>
      <c r="J66" s="152">
        <f>J427</f>
        <v>0</v>
      </c>
      <c r="K66" s="100"/>
      <c r="L66" s="153"/>
    </row>
    <row r="67" spans="1:31" s="2" customFormat="1" ht="21.75" customHeight="1">
      <c r="A67" s="37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11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6.95" customHeight="1">
      <c r="A68" s="37"/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11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pans="1:31" s="2" customFormat="1" ht="6.95" customHeight="1">
      <c r="A72" s="37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24.95" customHeight="1">
      <c r="A73" s="37"/>
      <c r="B73" s="38"/>
      <c r="C73" s="26" t="s">
        <v>139</v>
      </c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16</v>
      </c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6.5" customHeight="1">
      <c r="A76" s="37"/>
      <c r="B76" s="38"/>
      <c r="C76" s="39"/>
      <c r="D76" s="39"/>
      <c r="E76" s="404" t="str">
        <f>E7</f>
        <v>Krajinářské úpravy prostoru u sochy J. Hrzána</v>
      </c>
      <c r="F76" s="405"/>
      <c r="G76" s="405"/>
      <c r="H76" s="405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127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358" t="str">
        <f>E9</f>
        <v>002 - Zpevněné plochy</v>
      </c>
      <c r="F78" s="406"/>
      <c r="G78" s="406"/>
      <c r="H78" s="406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21</v>
      </c>
      <c r="D80" s="39"/>
      <c r="E80" s="39"/>
      <c r="F80" s="30" t="str">
        <f>F12</f>
        <v>k.ú. Tábor, parc. č. 1889</v>
      </c>
      <c r="G80" s="39"/>
      <c r="H80" s="39"/>
      <c r="I80" s="32" t="s">
        <v>23</v>
      </c>
      <c r="J80" s="62" t="str">
        <f>IF(J12="","",J12)</f>
        <v>29. 4. 2025</v>
      </c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25.7" customHeight="1">
      <c r="A82" s="37"/>
      <c r="B82" s="38"/>
      <c r="C82" s="32" t="s">
        <v>25</v>
      </c>
      <c r="D82" s="39"/>
      <c r="E82" s="39"/>
      <c r="F82" s="30" t="str">
        <f>E15</f>
        <v>MĚSTO TÁBOR</v>
      </c>
      <c r="G82" s="39"/>
      <c r="H82" s="39"/>
      <c r="I82" s="32" t="s">
        <v>33</v>
      </c>
      <c r="J82" s="35" t="str">
        <f>E21</f>
        <v>Ing. Magdalena Smetanová</v>
      </c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2" t="s">
        <v>31</v>
      </c>
      <c r="D83" s="39"/>
      <c r="E83" s="39"/>
      <c r="F83" s="30" t="str">
        <f>IF(E18="","",E18)</f>
        <v>Vyplň údaj</v>
      </c>
      <c r="G83" s="39"/>
      <c r="H83" s="39"/>
      <c r="I83" s="32" t="s">
        <v>37</v>
      </c>
      <c r="J83" s="35" t="str">
        <f>E24</f>
        <v>Ing. Pavel Vochozka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0.3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11" customFormat="1" ht="29.25" customHeight="1">
      <c r="A85" s="154"/>
      <c r="B85" s="155"/>
      <c r="C85" s="156" t="s">
        <v>140</v>
      </c>
      <c r="D85" s="157" t="s">
        <v>61</v>
      </c>
      <c r="E85" s="157" t="s">
        <v>57</v>
      </c>
      <c r="F85" s="157" t="s">
        <v>58</v>
      </c>
      <c r="G85" s="157" t="s">
        <v>141</v>
      </c>
      <c r="H85" s="157" t="s">
        <v>142</v>
      </c>
      <c r="I85" s="157" t="s">
        <v>143</v>
      </c>
      <c r="J85" s="157" t="s">
        <v>131</v>
      </c>
      <c r="K85" s="158" t="s">
        <v>144</v>
      </c>
      <c r="L85" s="159"/>
      <c r="M85" s="71" t="s">
        <v>19</v>
      </c>
      <c r="N85" s="72" t="s">
        <v>46</v>
      </c>
      <c r="O85" s="72" t="s">
        <v>145</v>
      </c>
      <c r="P85" s="72" t="s">
        <v>146</v>
      </c>
      <c r="Q85" s="72" t="s">
        <v>147</v>
      </c>
      <c r="R85" s="72" t="s">
        <v>148</v>
      </c>
      <c r="S85" s="72" t="s">
        <v>149</v>
      </c>
      <c r="T85" s="73" t="s">
        <v>150</v>
      </c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</row>
    <row r="86" spans="1:65" s="2" customFormat="1" ht="22.9" customHeight="1">
      <c r="A86" s="37"/>
      <c r="B86" s="38"/>
      <c r="C86" s="78" t="s">
        <v>151</v>
      </c>
      <c r="D86" s="39"/>
      <c r="E86" s="39"/>
      <c r="F86" s="39"/>
      <c r="G86" s="39"/>
      <c r="H86" s="39"/>
      <c r="I86" s="39"/>
      <c r="J86" s="160">
        <f>BK86</f>
        <v>0</v>
      </c>
      <c r="K86" s="39"/>
      <c r="L86" s="42"/>
      <c r="M86" s="74"/>
      <c r="N86" s="161"/>
      <c r="O86" s="75"/>
      <c r="P86" s="162">
        <f>P87+P426</f>
        <v>0</v>
      </c>
      <c r="Q86" s="75"/>
      <c r="R86" s="162">
        <f>R87+R426</f>
        <v>455.41548716</v>
      </c>
      <c r="S86" s="75"/>
      <c r="T86" s="163">
        <f>T87+T426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20" t="s">
        <v>75</v>
      </c>
      <c r="AU86" s="20" t="s">
        <v>132</v>
      </c>
      <c r="BK86" s="164">
        <f>BK87+BK426</f>
        <v>0</v>
      </c>
    </row>
    <row r="87" spans="1:65" s="12" customFormat="1" ht="25.9" customHeight="1">
      <c r="B87" s="165"/>
      <c r="C87" s="166"/>
      <c r="D87" s="167" t="s">
        <v>75</v>
      </c>
      <c r="E87" s="168" t="s">
        <v>152</v>
      </c>
      <c r="F87" s="168" t="s">
        <v>153</v>
      </c>
      <c r="G87" s="166"/>
      <c r="H87" s="166"/>
      <c r="I87" s="169"/>
      <c r="J87" s="170">
        <f>BK87</f>
        <v>0</v>
      </c>
      <c r="K87" s="166"/>
      <c r="L87" s="171"/>
      <c r="M87" s="172"/>
      <c r="N87" s="173"/>
      <c r="O87" s="173"/>
      <c r="P87" s="174">
        <f>P88+P188+P362+P421</f>
        <v>0</v>
      </c>
      <c r="Q87" s="173"/>
      <c r="R87" s="174">
        <f>R88+R188+R362+R421</f>
        <v>455.41548716</v>
      </c>
      <c r="S87" s="173"/>
      <c r="T87" s="175">
        <f>T88+T188+T362+T421</f>
        <v>0</v>
      </c>
      <c r="AR87" s="176" t="s">
        <v>84</v>
      </c>
      <c r="AT87" s="177" t="s">
        <v>75</v>
      </c>
      <c r="AU87" s="177" t="s">
        <v>76</v>
      </c>
      <c r="AY87" s="176" t="s">
        <v>154</v>
      </c>
      <c r="BK87" s="178">
        <f>BK88+BK188+BK362+BK421</f>
        <v>0</v>
      </c>
    </row>
    <row r="88" spans="1:65" s="12" customFormat="1" ht="22.9" customHeight="1">
      <c r="B88" s="165"/>
      <c r="C88" s="166"/>
      <c r="D88" s="167" t="s">
        <v>75</v>
      </c>
      <c r="E88" s="179" t="s">
        <v>84</v>
      </c>
      <c r="F88" s="179" t="s">
        <v>155</v>
      </c>
      <c r="G88" s="166"/>
      <c r="H88" s="166"/>
      <c r="I88" s="169"/>
      <c r="J88" s="180">
        <f>BK88</f>
        <v>0</v>
      </c>
      <c r="K88" s="166"/>
      <c r="L88" s="171"/>
      <c r="M88" s="172"/>
      <c r="N88" s="173"/>
      <c r="O88" s="173"/>
      <c r="P88" s="174">
        <f>SUM(P89:P187)</f>
        <v>0</v>
      </c>
      <c r="Q88" s="173"/>
      <c r="R88" s="174">
        <f>SUM(R89:R187)</f>
        <v>0</v>
      </c>
      <c r="S88" s="173"/>
      <c r="T88" s="175">
        <f>SUM(T89:T187)</f>
        <v>0</v>
      </c>
      <c r="AR88" s="176" t="s">
        <v>84</v>
      </c>
      <c r="AT88" s="177" t="s">
        <v>75</v>
      </c>
      <c r="AU88" s="177" t="s">
        <v>84</v>
      </c>
      <c r="AY88" s="176" t="s">
        <v>154</v>
      </c>
      <c r="BK88" s="178">
        <f>SUM(BK89:BK187)</f>
        <v>0</v>
      </c>
    </row>
    <row r="89" spans="1:65" s="2" customFormat="1" ht="33" customHeight="1">
      <c r="A89" s="37"/>
      <c r="B89" s="38"/>
      <c r="C89" s="181" t="s">
        <v>84</v>
      </c>
      <c r="D89" s="181" t="s">
        <v>156</v>
      </c>
      <c r="E89" s="182" t="s">
        <v>349</v>
      </c>
      <c r="F89" s="183" t="s">
        <v>350</v>
      </c>
      <c r="G89" s="184" t="s">
        <v>218</v>
      </c>
      <c r="H89" s="185">
        <v>89.88</v>
      </c>
      <c r="I89" s="186"/>
      <c r="J89" s="187">
        <f>ROUND(I89*H89,2)</f>
        <v>0</v>
      </c>
      <c r="K89" s="183" t="s">
        <v>160</v>
      </c>
      <c r="L89" s="42"/>
      <c r="M89" s="188" t="s">
        <v>19</v>
      </c>
      <c r="N89" s="189" t="s">
        <v>47</v>
      </c>
      <c r="O89" s="67"/>
      <c r="P89" s="190">
        <f>O89*H89</f>
        <v>0</v>
      </c>
      <c r="Q89" s="190">
        <v>0</v>
      </c>
      <c r="R89" s="190">
        <f>Q89*H89</f>
        <v>0</v>
      </c>
      <c r="S89" s="190">
        <v>0</v>
      </c>
      <c r="T89" s="191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92" t="s">
        <v>161</v>
      </c>
      <c r="AT89" s="192" t="s">
        <v>156</v>
      </c>
      <c r="AU89" s="192" t="s">
        <v>86</v>
      </c>
      <c r="AY89" s="20" t="s">
        <v>154</v>
      </c>
      <c r="BE89" s="193">
        <f>IF(N89="základní",J89,0)</f>
        <v>0</v>
      </c>
      <c r="BF89" s="193">
        <f>IF(N89="snížená",J89,0)</f>
        <v>0</v>
      </c>
      <c r="BG89" s="193">
        <f>IF(N89="zákl. přenesená",J89,0)</f>
        <v>0</v>
      </c>
      <c r="BH89" s="193">
        <f>IF(N89="sníž. přenesená",J89,0)</f>
        <v>0</v>
      </c>
      <c r="BI89" s="193">
        <f>IF(N89="nulová",J89,0)</f>
        <v>0</v>
      </c>
      <c r="BJ89" s="20" t="s">
        <v>84</v>
      </c>
      <c r="BK89" s="193">
        <f>ROUND(I89*H89,2)</f>
        <v>0</v>
      </c>
      <c r="BL89" s="20" t="s">
        <v>161</v>
      </c>
      <c r="BM89" s="192" t="s">
        <v>351</v>
      </c>
    </row>
    <row r="90" spans="1:65" s="2" customFormat="1" ht="19.5">
      <c r="A90" s="37"/>
      <c r="B90" s="38"/>
      <c r="C90" s="39"/>
      <c r="D90" s="194" t="s">
        <v>163</v>
      </c>
      <c r="E90" s="39"/>
      <c r="F90" s="195" t="s">
        <v>352</v>
      </c>
      <c r="G90" s="39"/>
      <c r="H90" s="39"/>
      <c r="I90" s="196"/>
      <c r="J90" s="39"/>
      <c r="K90" s="39"/>
      <c r="L90" s="42"/>
      <c r="M90" s="197"/>
      <c r="N90" s="198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163</v>
      </c>
      <c r="AU90" s="20" t="s">
        <v>86</v>
      </c>
    </row>
    <row r="91" spans="1:65" s="2" customFormat="1" ht="11.25">
      <c r="A91" s="37"/>
      <c r="B91" s="38"/>
      <c r="C91" s="39"/>
      <c r="D91" s="199" t="s">
        <v>165</v>
      </c>
      <c r="E91" s="39"/>
      <c r="F91" s="200" t="s">
        <v>353</v>
      </c>
      <c r="G91" s="39"/>
      <c r="H91" s="39"/>
      <c r="I91" s="196"/>
      <c r="J91" s="39"/>
      <c r="K91" s="39"/>
      <c r="L91" s="42"/>
      <c r="M91" s="197"/>
      <c r="N91" s="198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165</v>
      </c>
      <c r="AU91" s="20" t="s">
        <v>86</v>
      </c>
    </row>
    <row r="92" spans="1:65" s="2" customFormat="1" ht="29.25">
      <c r="A92" s="37"/>
      <c r="B92" s="38"/>
      <c r="C92" s="39"/>
      <c r="D92" s="194" t="s">
        <v>177</v>
      </c>
      <c r="E92" s="39"/>
      <c r="F92" s="222" t="s">
        <v>354</v>
      </c>
      <c r="G92" s="39"/>
      <c r="H92" s="39"/>
      <c r="I92" s="196"/>
      <c r="J92" s="39"/>
      <c r="K92" s="39"/>
      <c r="L92" s="42"/>
      <c r="M92" s="197"/>
      <c r="N92" s="198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177</v>
      </c>
      <c r="AU92" s="20" t="s">
        <v>86</v>
      </c>
    </row>
    <row r="93" spans="1:65" s="13" customFormat="1" ht="22.5">
      <c r="B93" s="201"/>
      <c r="C93" s="202"/>
      <c r="D93" s="194" t="s">
        <v>167</v>
      </c>
      <c r="E93" s="203" t="s">
        <v>19</v>
      </c>
      <c r="F93" s="204" t="s">
        <v>355</v>
      </c>
      <c r="G93" s="202"/>
      <c r="H93" s="203" t="s">
        <v>19</v>
      </c>
      <c r="I93" s="205"/>
      <c r="J93" s="202"/>
      <c r="K93" s="202"/>
      <c r="L93" s="206"/>
      <c r="M93" s="207"/>
      <c r="N93" s="208"/>
      <c r="O93" s="208"/>
      <c r="P93" s="208"/>
      <c r="Q93" s="208"/>
      <c r="R93" s="208"/>
      <c r="S93" s="208"/>
      <c r="T93" s="209"/>
      <c r="AT93" s="210" t="s">
        <v>167</v>
      </c>
      <c r="AU93" s="210" t="s">
        <v>86</v>
      </c>
      <c r="AV93" s="13" t="s">
        <v>84</v>
      </c>
      <c r="AW93" s="13" t="s">
        <v>36</v>
      </c>
      <c r="AX93" s="13" t="s">
        <v>76</v>
      </c>
      <c r="AY93" s="210" t="s">
        <v>154</v>
      </c>
    </row>
    <row r="94" spans="1:65" s="13" customFormat="1" ht="11.25">
      <c r="B94" s="201"/>
      <c r="C94" s="202"/>
      <c r="D94" s="194" t="s">
        <v>167</v>
      </c>
      <c r="E94" s="203" t="s">
        <v>19</v>
      </c>
      <c r="F94" s="204" t="s">
        <v>356</v>
      </c>
      <c r="G94" s="202"/>
      <c r="H94" s="203" t="s">
        <v>19</v>
      </c>
      <c r="I94" s="205"/>
      <c r="J94" s="202"/>
      <c r="K94" s="202"/>
      <c r="L94" s="206"/>
      <c r="M94" s="207"/>
      <c r="N94" s="208"/>
      <c r="O94" s="208"/>
      <c r="P94" s="208"/>
      <c r="Q94" s="208"/>
      <c r="R94" s="208"/>
      <c r="S94" s="208"/>
      <c r="T94" s="209"/>
      <c r="AT94" s="210" t="s">
        <v>167</v>
      </c>
      <c r="AU94" s="210" t="s">
        <v>86</v>
      </c>
      <c r="AV94" s="13" t="s">
        <v>84</v>
      </c>
      <c r="AW94" s="13" t="s">
        <v>36</v>
      </c>
      <c r="AX94" s="13" t="s">
        <v>76</v>
      </c>
      <c r="AY94" s="210" t="s">
        <v>154</v>
      </c>
    </row>
    <row r="95" spans="1:65" s="13" customFormat="1" ht="22.5">
      <c r="B95" s="201"/>
      <c r="C95" s="202"/>
      <c r="D95" s="194" t="s">
        <v>167</v>
      </c>
      <c r="E95" s="203" t="s">
        <v>19</v>
      </c>
      <c r="F95" s="204" t="s">
        <v>357</v>
      </c>
      <c r="G95" s="202"/>
      <c r="H95" s="203" t="s">
        <v>19</v>
      </c>
      <c r="I95" s="205"/>
      <c r="J95" s="202"/>
      <c r="K95" s="202"/>
      <c r="L95" s="206"/>
      <c r="M95" s="207"/>
      <c r="N95" s="208"/>
      <c r="O95" s="208"/>
      <c r="P95" s="208"/>
      <c r="Q95" s="208"/>
      <c r="R95" s="208"/>
      <c r="S95" s="208"/>
      <c r="T95" s="209"/>
      <c r="AT95" s="210" t="s">
        <v>167</v>
      </c>
      <c r="AU95" s="210" t="s">
        <v>86</v>
      </c>
      <c r="AV95" s="13" t="s">
        <v>84</v>
      </c>
      <c r="AW95" s="13" t="s">
        <v>36</v>
      </c>
      <c r="AX95" s="13" t="s">
        <v>76</v>
      </c>
      <c r="AY95" s="210" t="s">
        <v>154</v>
      </c>
    </row>
    <row r="96" spans="1:65" s="14" customFormat="1" ht="11.25">
      <c r="B96" s="211"/>
      <c r="C96" s="212"/>
      <c r="D96" s="194" t="s">
        <v>167</v>
      </c>
      <c r="E96" s="213" t="s">
        <v>19</v>
      </c>
      <c r="F96" s="214" t="s">
        <v>358</v>
      </c>
      <c r="G96" s="212"/>
      <c r="H96" s="215">
        <v>14.49</v>
      </c>
      <c r="I96" s="216"/>
      <c r="J96" s="212"/>
      <c r="K96" s="212"/>
      <c r="L96" s="217"/>
      <c r="M96" s="218"/>
      <c r="N96" s="219"/>
      <c r="O96" s="219"/>
      <c r="P96" s="219"/>
      <c r="Q96" s="219"/>
      <c r="R96" s="219"/>
      <c r="S96" s="219"/>
      <c r="T96" s="220"/>
      <c r="AT96" s="221" t="s">
        <v>167</v>
      </c>
      <c r="AU96" s="221" t="s">
        <v>86</v>
      </c>
      <c r="AV96" s="14" t="s">
        <v>86</v>
      </c>
      <c r="AW96" s="14" t="s">
        <v>36</v>
      </c>
      <c r="AX96" s="14" t="s">
        <v>76</v>
      </c>
      <c r="AY96" s="221" t="s">
        <v>154</v>
      </c>
    </row>
    <row r="97" spans="1:65" s="13" customFormat="1" ht="22.5">
      <c r="B97" s="201"/>
      <c r="C97" s="202"/>
      <c r="D97" s="194" t="s">
        <v>167</v>
      </c>
      <c r="E97" s="203" t="s">
        <v>19</v>
      </c>
      <c r="F97" s="204" t="s">
        <v>359</v>
      </c>
      <c r="G97" s="202"/>
      <c r="H97" s="203" t="s">
        <v>19</v>
      </c>
      <c r="I97" s="205"/>
      <c r="J97" s="202"/>
      <c r="K97" s="202"/>
      <c r="L97" s="206"/>
      <c r="M97" s="207"/>
      <c r="N97" s="208"/>
      <c r="O97" s="208"/>
      <c r="P97" s="208"/>
      <c r="Q97" s="208"/>
      <c r="R97" s="208"/>
      <c r="S97" s="208"/>
      <c r="T97" s="209"/>
      <c r="AT97" s="210" t="s">
        <v>167</v>
      </c>
      <c r="AU97" s="210" t="s">
        <v>86</v>
      </c>
      <c r="AV97" s="13" t="s">
        <v>84</v>
      </c>
      <c r="AW97" s="13" t="s">
        <v>36</v>
      </c>
      <c r="AX97" s="13" t="s">
        <v>76</v>
      </c>
      <c r="AY97" s="210" t="s">
        <v>154</v>
      </c>
    </row>
    <row r="98" spans="1:65" s="14" customFormat="1" ht="11.25">
      <c r="B98" s="211"/>
      <c r="C98" s="212"/>
      <c r="D98" s="194" t="s">
        <v>167</v>
      </c>
      <c r="E98" s="213" t="s">
        <v>19</v>
      </c>
      <c r="F98" s="214" t="s">
        <v>360</v>
      </c>
      <c r="G98" s="212"/>
      <c r="H98" s="215">
        <v>8.61</v>
      </c>
      <c r="I98" s="216"/>
      <c r="J98" s="212"/>
      <c r="K98" s="212"/>
      <c r="L98" s="217"/>
      <c r="M98" s="218"/>
      <c r="N98" s="219"/>
      <c r="O98" s="219"/>
      <c r="P98" s="219"/>
      <c r="Q98" s="219"/>
      <c r="R98" s="219"/>
      <c r="S98" s="219"/>
      <c r="T98" s="220"/>
      <c r="AT98" s="221" t="s">
        <v>167</v>
      </c>
      <c r="AU98" s="221" t="s">
        <v>86</v>
      </c>
      <c r="AV98" s="14" t="s">
        <v>86</v>
      </c>
      <c r="AW98" s="14" t="s">
        <v>36</v>
      </c>
      <c r="AX98" s="14" t="s">
        <v>76</v>
      </c>
      <c r="AY98" s="221" t="s">
        <v>154</v>
      </c>
    </row>
    <row r="99" spans="1:65" s="16" customFormat="1" ht="11.25">
      <c r="B99" s="237"/>
      <c r="C99" s="238"/>
      <c r="D99" s="194" t="s">
        <v>167</v>
      </c>
      <c r="E99" s="239" t="s">
        <v>19</v>
      </c>
      <c r="F99" s="240" t="s">
        <v>361</v>
      </c>
      <c r="G99" s="238"/>
      <c r="H99" s="241">
        <v>23.1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AT99" s="247" t="s">
        <v>167</v>
      </c>
      <c r="AU99" s="247" t="s">
        <v>86</v>
      </c>
      <c r="AV99" s="16" t="s">
        <v>182</v>
      </c>
      <c r="AW99" s="16" t="s">
        <v>36</v>
      </c>
      <c r="AX99" s="16" t="s">
        <v>76</v>
      </c>
      <c r="AY99" s="247" t="s">
        <v>154</v>
      </c>
    </row>
    <row r="100" spans="1:65" s="13" customFormat="1" ht="22.5">
      <c r="B100" s="201"/>
      <c r="C100" s="202"/>
      <c r="D100" s="194" t="s">
        <v>167</v>
      </c>
      <c r="E100" s="203" t="s">
        <v>19</v>
      </c>
      <c r="F100" s="204" t="s">
        <v>362</v>
      </c>
      <c r="G100" s="202"/>
      <c r="H100" s="203" t="s">
        <v>19</v>
      </c>
      <c r="I100" s="205"/>
      <c r="J100" s="202"/>
      <c r="K100" s="202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167</v>
      </c>
      <c r="AU100" s="210" t="s">
        <v>86</v>
      </c>
      <c r="AV100" s="13" t="s">
        <v>84</v>
      </c>
      <c r="AW100" s="13" t="s">
        <v>36</v>
      </c>
      <c r="AX100" s="13" t="s">
        <v>76</v>
      </c>
      <c r="AY100" s="210" t="s">
        <v>154</v>
      </c>
    </row>
    <row r="101" spans="1:65" s="13" customFormat="1" ht="22.5">
      <c r="B101" s="201"/>
      <c r="C101" s="202"/>
      <c r="D101" s="194" t="s">
        <v>167</v>
      </c>
      <c r="E101" s="203" t="s">
        <v>19</v>
      </c>
      <c r="F101" s="204" t="s">
        <v>363</v>
      </c>
      <c r="G101" s="202"/>
      <c r="H101" s="203" t="s">
        <v>19</v>
      </c>
      <c r="I101" s="205"/>
      <c r="J101" s="202"/>
      <c r="K101" s="202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167</v>
      </c>
      <c r="AU101" s="210" t="s">
        <v>86</v>
      </c>
      <c r="AV101" s="13" t="s">
        <v>84</v>
      </c>
      <c r="AW101" s="13" t="s">
        <v>36</v>
      </c>
      <c r="AX101" s="13" t="s">
        <v>76</v>
      </c>
      <c r="AY101" s="210" t="s">
        <v>154</v>
      </c>
    </row>
    <row r="102" spans="1:65" s="14" customFormat="1" ht="11.25">
      <c r="B102" s="211"/>
      <c r="C102" s="212"/>
      <c r="D102" s="194" t="s">
        <v>167</v>
      </c>
      <c r="E102" s="213" t="s">
        <v>19</v>
      </c>
      <c r="F102" s="214" t="s">
        <v>364</v>
      </c>
      <c r="G102" s="212"/>
      <c r="H102" s="215">
        <v>21.14</v>
      </c>
      <c r="I102" s="216"/>
      <c r="J102" s="212"/>
      <c r="K102" s="212"/>
      <c r="L102" s="217"/>
      <c r="M102" s="218"/>
      <c r="N102" s="219"/>
      <c r="O102" s="219"/>
      <c r="P102" s="219"/>
      <c r="Q102" s="219"/>
      <c r="R102" s="219"/>
      <c r="S102" s="219"/>
      <c r="T102" s="220"/>
      <c r="AT102" s="221" t="s">
        <v>167</v>
      </c>
      <c r="AU102" s="221" t="s">
        <v>86</v>
      </c>
      <c r="AV102" s="14" t="s">
        <v>86</v>
      </c>
      <c r="AW102" s="14" t="s">
        <v>36</v>
      </c>
      <c r="AX102" s="14" t="s">
        <v>76</v>
      </c>
      <c r="AY102" s="221" t="s">
        <v>154</v>
      </c>
    </row>
    <row r="103" spans="1:65" s="13" customFormat="1" ht="11.25">
      <c r="B103" s="201"/>
      <c r="C103" s="202"/>
      <c r="D103" s="194" t="s">
        <v>167</v>
      </c>
      <c r="E103" s="203" t="s">
        <v>19</v>
      </c>
      <c r="F103" s="204" t="s">
        <v>365</v>
      </c>
      <c r="G103" s="202"/>
      <c r="H103" s="203" t="s">
        <v>19</v>
      </c>
      <c r="I103" s="205"/>
      <c r="J103" s="202"/>
      <c r="K103" s="202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167</v>
      </c>
      <c r="AU103" s="210" t="s">
        <v>86</v>
      </c>
      <c r="AV103" s="13" t="s">
        <v>84</v>
      </c>
      <c r="AW103" s="13" t="s">
        <v>36</v>
      </c>
      <c r="AX103" s="13" t="s">
        <v>76</v>
      </c>
      <c r="AY103" s="210" t="s">
        <v>154</v>
      </c>
    </row>
    <row r="104" spans="1:65" s="13" customFormat="1" ht="22.5">
      <c r="B104" s="201"/>
      <c r="C104" s="202"/>
      <c r="D104" s="194" t="s">
        <v>167</v>
      </c>
      <c r="E104" s="203" t="s">
        <v>19</v>
      </c>
      <c r="F104" s="204" t="s">
        <v>366</v>
      </c>
      <c r="G104" s="202"/>
      <c r="H104" s="203" t="s">
        <v>19</v>
      </c>
      <c r="I104" s="205"/>
      <c r="J104" s="202"/>
      <c r="K104" s="202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167</v>
      </c>
      <c r="AU104" s="210" t="s">
        <v>86</v>
      </c>
      <c r="AV104" s="13" t="s">
        <v>84</v>
      </c>
      <c r="AW104" s="13" t="s">
        <v>36</v>
      </c>
      <c r="AX104" s="13" t="s">
        <v>76</v>
      </c>
      <c r="AY104" s="210" t="s">
        <v>154</v>
      </c>
    </row>
    <row r="105" spans="1:65" s="14" customFormat="1" ht="11.25">
      <c r="B105" s="211"/>
      <c r="C105" s="212"/>
      <c r="D105" s="194" t="s">
        <v>167</v>
      </c>
      <c r="E105" s="213" t="s">
        <v>19</v>
      </c>
      <c r="F105" s="214" t="s">
        <v>367</v>
      </c>
      <c r="G105" s="212"/>
      <c r="H105" s="215">
        <v>45.64</v>
      </c>
      <c r="I105" s="216"/>
      <c r="J105" s="212"/>
      <c r="K105" s="212"/>
      <c r="L105" s="217"/>
      <c r="M105" s="218"/>
      <c r="N105" s="219"/>
      <c r="O105" s="219"/>
      <c r="P105" s="219"/>
      <c r="Q105" s="219"/>
      <c r="R105" s="219"/>
      <c r="S105" s="219"/>
      <c r="T105" s="220"/>
      <c r="AT105" s="221" t="s">
        <v>167</v>
      </c>
      <c r="AU105" s="221" t="s">
        <v>86</v>
      </c>
      <c r="AV105" s="14" t="s">
        <v>86</v>
      </c>
      <c r="AW105" s="14" t="s">
        <v>36</v>
      </c>
      <c r="AX105" s="14" t="s">
        <v>76</v>
      </c>
      <c r="AY105" s="221" t="s">
        <v>154</v>
      </c>
    </row>
    <row r="106" spans="1:65" s="15" customFormat="1" ht="11.25">
      <c r="B106" s="223"/>
      <c r="C106" s="224"/>
      <c r="D106" s="194" t="s">
        <v>167</v>
      </c>
      <c r="E106" s="225" t="s">
        <v>19</v>
      </c>
      <c r="F106" s="226" t="s">
        <v>194</v>
      </c>
      <c r="G106" s="224"/>
      <c r="H106" s="227">
        <v>89.88</v>
      </c>
      <c r="I106" s="228"/>
      <c r="J106" s="224"/>
      <c r="K106" s="224"/>
      <c r="L106" s="229"/>
      <c r="M106" s="230"/>
      <c r="N106" s="231"/>
      <c r="O106" s="231"/>
      <c r="P106" s="231"/>
      <c r="Q106" s="231"/>
      <c r="R106" s="231"/>
      <c r="S106" s="231"/>
      <c r="T106" s="232"/>
      <c r="AT106" s="233" t="s">
        <v>167</v>
      </c>
      <c r="AU106" s="233" t="s">
        <v>86</v>
      </c>
      <c r="AV106" s="15" t="s">
        <v>161</v>
      </c>
      <c r="AW106" s="15" t="s">
        <v>36</v>
      </c>
      <c r="AX106" s="15" t="s">
        <v>84</v>
      </c>
      <c r="AY106" s="233" t="s">
        <v>154</v>
      </c>
    </row>
    <row r="107" spans="1:65" s="2" customFormat="1" ht="24.2" customHeight="1">
      <c r="A107" s="37"/>
      <c r="B107" s="38"/>
      <c r="C107" s="181" t="s">
        <v>86</v>
      </c>
      <c r="D107" s="181" t="s">
        <v>156</v>
      </c>
      <c r="E107" s="182" t="s">
        <v>368</v>
      </c>
      <c r="F107" s="183" t="s">
        <v>369</v>
      </c>
      <c r="G107" s="184" t="s">
        <v>240</v>
      </c>
      <c r="H107" s="185">
        <v>5</v>
      </c>
      <c r="I107" s="186"/>
      <c r="J107" s="187">
        <f>ROUND(I107*H107,2)</f>
        <v>0</v>
      </c>
      <c r="K107" s="183" t="s">
        <v>241</v>
      </c>
      <c r="L107" s="42"/>
      <c r="M107" s="188" t="s">
        <v>19</v>
      </c>
      <c r="N107" s="189" t="s">
        <v>47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161</v>
      </c>
      <c r="AT107" s="192" t="s">
        <v>156</v>
      </c>
      <c r="AU107" s="192" t="s">
        <v>86</v>
      </c>
      <c r="AY107" s="20" t="s">
        <v>154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84</v>
      </c>
      <c r="BK107" s="193">
        <f>ROUND(I107*H107,2)</f>
        <v>0</v>
      </c>
      <c r="BL107" s="20" t="s">
        <v>161</v>
      </c>
      <c r="BM107" s="192" t="s">
        <v>370</v>
      </c>
    </row>
    <row r="108" spans="1:65" s="2" customFormat="1" ht="19.5">
      <c r="A108" s="37"/>
      <c r="B108" s="38"/>
      <c r="C108" s="39"/>
      <c r="D108" s="194" t="s">
        <v>163</v>
      </c>
      <c r="E108" s="39"/>
      <c r="F108" s="195" t="s">
        <v>369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163</v>
      </c>
      <c r="AU108" s="20" t="s">
        <v>86</v>
      </c>
    </row>
    <row r="109" spans="1:65" s="2" customFormat="1" ht="29.25">
      <c r="A109" s="37"/>
      <c r="B109" s="38"/>
      <c r="C109" s="39"/>
      <c r="D109" s="194" t="s">
        <v>177</v>
      </c>
      <c r="E109" s="39"/>
      <c r="F109" s="222" t="s">
        <v>371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177</v>
      </c>
      <c r="AU109" s="20" t="s">
        <v>86</v>
      </c>
    </row>
    <row r="110" spans="1:65" s="13" customFormat="1" ht="22.5">
      <c r="B110" s="201"/>
      <c r="C110" s="202"/>
      <c r="D110" s="194" t="s">
        <v>167</v>
      </c>
      <c r="E110" s="203" t="s">
        <v>19</v>
      </c>
      <c r="F110" s="204" t="s">
        <v>372</v>
      </c>
      <c r="G110" s="202"/>
      <c r="H110" s="203" t="s">
        <v>19</v>
      </c>
      <c r="I110" s="205"/>
      <c r="J110" s="202"/>
      <c r="K110" s="202"/>
      <c r="L110" s="206"/>
      <c r="M110" s="207"/>
      <c r="N110" s="208"/>
      <c r="O110" s="208"/>
      <c r="P110" s="208"/>
      <c r="Q110" s="208"/>
      <c r="R110" s="208"/>
      <c r="S110" s="208"/>
      <c r="T110" s="209"/>
      <c r="AT110" s="210" t="s">
        <v>167</v>
      </c>
      <c r="AU110" s="210" t="s">
        <v>86</v>
      </c>
      <c r="AV110" s="13" t="s">
        <v>84</v>
      </c>
      <c r="AW110" s="13" t="s">
        <v>36</v>
      </c>
      <c r="AX110" s="13" t="s">
        <v>76</v>
      </c>
      <c r="AY110" s="210" t="s">
        <v>154</v>
      </c>
    </row>
    <row r="111" spans="1:65" s="13" customFormat="1" ht="11.25">
      <c r="B111" s="201"/>
      <c r="C111" s="202"/>
      <c r="D111" s="194" t="s">
        <v>167</v>
      </c>
      <c r="E111" s="203" t="s">
        <v>19</v>
      </c>
      <c r="F111" s="204" t="s">
        <v>373</v>
      </c>
      <c r="G111" s="202"/>
      <c r="H111" s="203" t="s">
        <v>19</v>
      </c>
      <c r="I111" s="205"/>
      <c r="J111" s="202"/>
      <c r="K111" s="202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167</v>
      </c>
      <c r="AU111" s="210" t="s">
        <v>86</v>
      </c>
      <c r="AV111" s="13" t="s">
        <v>84</v>
      </c>
      <c r="AW111" s="13" t="s">
        <v>36</v>
      </c>
      <c r="AX111" s="13" t="s">
        <v>76</v>
      </c>
      <c r="AY111" s="210" t="s">
        <v>154</v>
      </c>
    </row>
    <row r="112" spans="1:65" s="14" customFormat="1" ht="11.25">
      <c r="B112" s="211"/>
      <c r="C112" s="212"/>
      <c r="D112" s="194" t="s">
        <v>167</v>
      </c>
      <c r="E112" s="213" t="s">
        <v>19</v>
      </c>
      <c r="F112" s="214" t="s">
        <v>205</v>
      </c>
      <c r="G112" s="212"/>
      <c r="H112" s="215">
        <v>5</v>
      </c>
      <c r="I112" s="216"/>
      <c r="J112" s="212"/>
      <c r="K112" s="212"/>
      <c r="L112" s="217"/>
      <c r="M112" s="218"/>
      <c r="N112" s="219"/>
      <c r="O112" s="219"/>
      <c r="P112" s="219"/>
      <c r="Q112" s="219"/>
      <c r="R112" s="219"/>
      <c r="S112" s="219"/>
      <c r="T112" s="220"/>
      <c r="AT112" s="221" t="s">
        <v>167</v>
      </c>
      <c r="AU112" s="221" t="s">
        <v>86</v>
      </c>
      <c r="AV112" s="14" t="s">
        <v>86</v>
      </c>
      <c r="AW112" s="14" t="s">
        <v>36</v>
      </c>
      <c r="AX112" s="14" t="s">
        <v>84</v>
      </c>
      <c r="AY112" s="221" t="s">
        <v>154</v>
      </c>
    </row>
    <row r="113" spans="1:65" s="2" customFormat="1" ht="37.9" customHeight="1">
      <c r="A113" s="37"/>
      <c r="B113" s="38"/>
      <c r="C113" s="181" t="s">
        <v>182</v>
      </c>
      <c r="D113" s="181" t="s">
        <v>156</v>
      </c>
      <c r="E113" s="182" t="s">
        <v>374</v>
      </c>
      <c r="F113" s="183" t="s">
        <v>375</v>
      </c>
      <c r="G113" s="184" t="s">
        <v>218</v>
      </c>
      <c r="H113" s="185">
        <v>88.88</v>
      </c>
      <c r="I113" s="186"/>
      <c r="J113" s="187">
        <f>ROUND(I113*H113,2)</f>
        <v>0</v>
      </c>
      <c r="K113" s="183" t="s">
        <v>160</v>
      </c>
      <c r="L113" s="42"/>
      <c r="M113" s="188" t="s">
        <v>19</v>
      </c>
      <c r="N113" s="189" t="s">
        <v>47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161</v>
      </c>
      <c r="AT113" s="192" t="s">
        <v>156</v>
      </c>
      <c r="AU113" s="192" t="s">
        <v>86</v>
      </c>
      <c r="AY113" s="20" t="s">
        <v>154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84</v>
      </c>
      <c r="BK113" s="193">
        <f>ROUND(I113*H113,2)</f>
        <v>0</v>
      </c>
      <c r="BL113" s="20" t="s">
        <v>161</v>
      </c>
      <c r="BM113" s="192" t="s">
        <v>376</v>
      </c>
    </row>
    <row r="114" spans="1:65" s="2" customFormat="1" ht="39">
      <c r="A114" s="37"/>
      <c r="B114" s="38"/>
      <c r="C114" s="39"/>
      <c r="D114" s="194" t="s">
        <v>163</v>
      </c>
      <c r="E114" s="39"/>
      <c r="F114" s="195" t="s">
        <v>377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163</v>
      </c>
      <c r="AU114" s="20" t="s">
        <v>86</v>
      </c>
    </row>
    <row r="115" spans="1:65" s="2" customFormat="1" ht="11.25">
      <c r="A115" s="37"/>
      <c r="B115" s="38"/>
      <c r="C115" s="39"/>
      <c r="D115" s="199" t="s">
        <v>165</v>
      </c>
      <c r="E115" s="39"/>
      <c r="F115" s="200" t="s">
        <v>378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165</v>
      </c>
      <c r="AU115" s="20" t="s">
        <v>86</v>
      </c>
    </row>
    <row r="116" spans="1:65" s="2" customFormat="1" ht="29.25">
      <c r="A116" s="37"/>
      <c r="B116" s="38"/>
      <c r="C116" s="39"/>
      <c r="D116" s="194" t="s">
        <v>177</v>
      </c>
      <c r="E116" s="39"/>
      <c r="F116" s="222" t="s">
        <v>354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177</v>
      </c>
      <c r="AU116" s="20" t="s">
        <v>86</v>
      </c>
    </row>
    <row r="117" spans="1:65" s="13" customFormat="1" ht="11.25">
      <c r="B117" s="201"/>
      <c r="C117" s="202"/>
      <c r="D117" s="194" t="s">
        <v>167</v>
      </c>
      <c r="E117" s="203" t="s">
        <v>19</v>
      </c>
      <c r="F117" s="204" t="s">
        <v>379</v>
      </c>
      <c r="G117" s="202"/>
      <c r="H117" s="203" t="s">
        <v>19</v>
      </c>
      <c r="I117" s="205"/>
      <c r="J117" s="202"/>
      <c r="K117" s="202"/>
      <c r="L117" s="206"/>
      <c r="M117" s="207"/>
      <c r="N117" s="208"/>
      <c r="O117" s="208"/>
      <c r="P117" s="208"/>
      <c r="Q117" s="208"/>
      <c r="R117" s="208"/>
      <c r="S117" s="208"/>
      <c r="T117" s="209"/>
      <c r="AT117" s="210" t="s">
        <v>167</v>
      </c>
      <c r="AU117" s="210" t="s">
        <v>86</v>
      </c>
      <c r="AV117" s="13" t="s">
        <v>84</v>
      </c>
      <c r="AW117" s="13" t="s">
        <v>36</v>
      </c>
      <c r="AX117" s="13" t="s">
        <v>76</v>
      </c>
      <c r="AY117" s="210" t="s">
        <v>154</v>
      </c>
    </row>
    <row r="118" spans="1:65" s="14" customFormat="1" ht="11.25">
      <c r="B118" s="211"/>
      <c r="C118" s="212"/>
      <c r="D118" s="194" t="s">
        <v>167</v>
      </c>
      <c r="E118" s="213" t="s">
        <v>19</v>
      </c>
      <c r="F118" s="214" t="s">
        <v>380</v>
      </c>
      <c r="G118" s="212"/>
      <c r="H118" s="215">
        <v>89.88</v>
      </c>
      <c r="I118" s="216"/>
      <c r="J118" s="212"/>
      <c r="K118" s="212"/>
      <c r="L118" s="217"/>
      <c r="M118" s="218"/>
      <c r="N118" s="219"/>
      <c r="O118" s="219"/>
      <c r="P118" s="219"/>
      <c r="Q118" s="219"/>
      <c r="R118" s="219"/>
      <c r="S118" s="219"/>
      <c r="T118" s="220"/>
      <c r="AT118" s="221" t="s">
        <v>167</v>
      </c>
      <c r="AU118" s="221" t="s">
        <v>86</v>
      </c>
      <c r="AV118" s="14" t="s">
        <v>86</v>
      </c>
      <c r="AW118" s="14" t="s">
        <v>36</v>
      </c>
      <c r="AX118" s="14" t="s">
        <v>76</v>
      </c>
      <c r="AY118" s="221" t="s">
        <v>154</v>
      </c>
    </row>
    <row r="119" spans="1:65" s="14" customFormat="1" ht="22.5">
      <c r="B119" s="211"/>
      <c r="C119" s="212"/>
      <c r="D119" s="194" t="s">
        <v>167</v>
      </c>
      <c r="E119" s="213" t="s">
        <v>19</v>
      </c>
      <c r="F119" s="214" t="s">
        <v>381</v>
      </c>
      <c r="G119" s="212"/>
      <c r="H119" s="215">
        <v>-1</v>
      </c>
      <c r="I119" s="216"/>
      <c r="J119" s="212"/>
      <c r="K119" s="212"/>
      <c r="L119" s="217"/>
      <c r="M119" s="218"/>
      <c r="N119" s="219"/>
      <c r="O119" s="219"/>
      <c r="P119" s="219"/>
      <c r="Q119" s="219"/>
      <c r="R119" s="219"/>
      <c r="S119" s="219"/>
      <c r="T119" s="220"/>
      <c r="AT119" s="221" t="s">
        <v>167</v>
      </c>
      <c r="AU119" s="221" t="s">
        <v>86</v>
      </c>
      <c r="AV119" s="14" t="s">
        <v>86</v>
      </c>
      <c r="AW119" s="14" t="s">
        <v>36</v>
      </c>
      <c r="AX119" s="14" t="s">
        <v>76</v>
      </c>
      <c r="AY119" s="221" t="s">
        <v>154</v>
      </c>
    </row>
    <row r="120" spans="1:65" s="15" customFormat="1" ht="11.25">
      <c r="B120" s="223"/>
      <c r="C120" s="224"/>
      <c r="D120" s="194" t="s">
        <v>167</v>
      </c>
      <c r="E120" s="225" t="s">
        <v>19</v>
      </c>
      <c r="F120" s="226" t="s">
        <v>194</v>
      </c>
      <c r="G120" s="224"/>
      <c r="H120" s="227">
        <v>88.88</v>
      </c>
      <c r="I120" s="228"/>
      <c r="J120" s="224"/>
      <c r="K120" s="224"/>
      <c r="L120" s="229"/>
      <c r="M120" s="230"/>
      <c r="N120" s="231"/>
      <c r="O120" s="231"/>
      <c r="P120" s="231"/>
      <c r="Q120" s="231"/>
      <c r="R120" s="231"/>
      <c r="S120" s="231"/>
      <c r="T120" s="232"/>
      <c r="AT120" s="233" t="s">
        <v>167</v>
      </c>
      <c r="AU120" s="233" t="s">
        <v>86</v>
      </c>
      <c r="AV120" s="15" t="s">
        <v>161</v>
      </c>
      <c r="AW120" s="15" t="s">
        <v>36</v>
      </c>
      <c r="AX120" s="15" t="s">
        <v>84</v>
      </c>
      <c r="AY120" s="233" t="s">
        <v>154</v>
      </c>
    </row>
    <row r="121" spans="1:65" s="2" customFormat="1" ht="37.9" customHeight="1">
      <c r="A121" s="37"/>
      <c r="B121" s="38"/>
      <c r="C121" s="181" t="s">
        <v>161</v>
      </c>
      <c r="D121" s="181" t="s">
        <v>156</v>
      </c>
      <c r="E121" s="182" t="s">
        <v>382</v>
      </c>
      <c r="F121" s="183" t="s">
        <v>383</v>
      </c>
      <c r="G121" s="184" t="s">
        <v>218</v>
      </c>
      <c r="H121" s="185">
        <v>888.8</v>
      </c>
      <c r="I121" s="186"/>
      <c r="J121" s="187">
        <f>ROUND(I121*H121,2)</f>
        <v>0</v>
      </c>
      <c r="K121" s="183" t="s">
        <v>160</v>
      </c>
      <c r="L121" s="42"/>
      <c r="M121" s="188" t="s">
        <v>19</v>
      </c>
      <c r="N121" s="189" t="s">
        <v>47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161</v>
      </c>
      <c r="AT121" s="192" t="s">
        <v>156</v>
      </c>
      <c r="AU121" s="192" t="s">
        <v>86</v>
      </c>
      <c r="AY121" s="20" t="s">
        <v>154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84</v>
      </c>
      <c r="BK121" s="193">
        <f>ROUND(I121*H121,2)</f>
        <v>0</v>
      </c>
      <c r="BL121" s="20" t="s">
        <v>161</v>
      </c>
      <c r="BM121" s="192" t="s">
        <v>384</v>
      </c>
    </row>
    <row r="122" spans="1:65" s="2" customFormat="1" ht="48.75">
      <c r="A122" s="37"/>
      <c r="B122" s="38"/>
      <c r="C122" s="39"/>
      <c r="D122" s="194" t="s">
        <v>163</v>
      </c>
      <c r="E122" s="39"/>
      <c r="F122" s="195" t="s">
        <v>385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163</v>
      </c>
      <c r="AU122" s="20" t="s">
        <v>86</v>
      </c>
    </row>
    <row r="123" spans="1:65" s="2" customFormat="1" ht="11.25">
      <c r="A123" s="37"/>
      <c r="B123" s="38"/>
      <c r="C123" s="39"/>
      <c r="D123" s="199" t="s">
        <v>165</v>
      </c>
      <c r="E123" s="39"/>
      <c r="F123" s="200" t="s">
        <v>386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165</v>
      </c>
      <c r="AU123" s="20" t="s">
        <v>86</v>
      </c>
    </row>
    <row r="124" spans="1:65" s="2" customFormat="1" ht="29.25">
      <c r="A124" s="37"/>
      <c r="B124" s="38"/>
      <c r="C124" s="39"/>
      <c r="D124" s="194" t="s">
        <v>177</v>
      </c>
      <c r="E124" s="39"/>
      <c r="F124" s="222" t="s">
        <v>387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177</v>
      </c>
      <c r="AU124" s="20" t="s">
        <v>86</v>
      </c>
    </row>
    <row r="125" spans="1:65" s="13" customFormat="1" ht="22.5">
      <c r="B125" s="201"/>
      <c r="C125" s="202"/>
      <c r="D125" s="194" t="s">
        <v>167</v>
      </c>
      <c r="E125" s="203" t="s">
        <v>19</v>
      </c>
      <c r="F125" s="204" t="s">
        <v>388</v>
      </c>
      <c r="G125" s="202"/>
      <c r="H125" s="203" t="s">
        <v>19</v>
      </c>
      <c r="I125" s="205"/>
      <c r="J125" s="202"/>
      <c r="K125" s="202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167</v>
      </c>
      <c r="AU125" s="210" t="s">
        <v>86</v>
      </c>
      <c r="AV125" s="13" t="s">
        <v>84</v>
      </c>
      <c r="AW125" s="13" t="s">
        <v>36</v>
      </c>
      <c r="AX125" s="13" t="s">
        <v>76</v>
      </c>
      <c r="AY125" s="210" t="s">
        <v>154</v>
      </c>
    </row>
    <row r="126" spans="1:65" s="13" customFormat="1" ht="11.25">
      <c r="B126" s="201"/>
      <c r="C126" s="202"/>
      <c r="D126" s="194" t="s">
        <v>167</v>
      </c>
      <c r="E126" s="203" t="s">
        <v>19</v>
      </c>
      <c r="F126" s="204" t="s">
        <v>389</v>
      </c>
      <c r="G126" s="202"/>
      <c r="H126" s="203" t="s">
        <v>19</v>
      </c>
      <c r="I126" s="205"/>
      <c r="J126" s="202"/>
      <c r="K126" s="202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167</v>
      </c>
      <c r="AU126" s="210" t="s">
        <v>86</v>
      </c>
      <c r="AV126" s="13" t="s">
        <v>84</v>
      </c>
      <c r="AW126" s="13" t="s">
        <v>36</v>
      </c>
      <c r="AX126" s="13" t="s">
        <v>76</v>
      </c>
      <c r="AY126" s="210" t="s">
        <v>154</v>
      </c>
    </row>
    <row r="127" spans="1:65" s="14" customFormat="1" ht="11.25">
      <c r="B127" s="211"/>
      <c r="C127" s="212"/>
      <c r="D127" s="194" t="s">
        <v>167</v>
      </c>
      <c r="E127" s="213" t="s">
        <v>19</v>
      </c>
      <c r="F127" s="214" t="s">
        <v>390</v>
      </c>
      <c r="G127" s="212"/>
      <c r="H127" s="215">
        <v>888.8</v>
      </c>
      <c r="I127" s="216"/>
      <c r="J127" s="212"/>
      <c r="K127" s="212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167</v>
      </c>
      <c r="AU127" s="221" t="s">
        <v>86</v>
      </c>
      <c r="AV127" s="14" t="s">
        <v>86</v>
      </c>
      <c r="AW127" s="14" t="s">
        <v>36</v>
      </c>
      <c r="AX127" s="14" t="s">
        <v>84</v>
      </c>
      <c r="AY127" s="221" t="s">
        <v>154</v>
      </c>
    </row>
    <row r="128" spans="1:65" s="2" customFormat="1" ht="24.2" customHeight="1">
      <c r="A128" s="37"/>
      <c r="B128" s="38"/>
      <c r="C128" s="181" t="s">
        <v>205</v>
      </c>
      <c r="D128" s="181" t="s">
        <v>156</v>
      </c>
      <c r="E128" s="182" t="s">
        <v>391</v>
      </c>
      <c r="F128" s="183" t="s">
        <v>392</v>
      </c>
      <c r="G128" s="184" t="s">
        <v>218</v>
      </c>
      <c r="H128" s="185">
        <v>88.88</v>
      </c>
      <c r="I128" s="186"/>
      <c r="J128" s="187">
        <f>ROUND(I128*H128,2)</f>
        <v>0</v>
      </c>
      <c r="K128" s="183" t="s">
        <v>160</v>
      </c>
      <c r="L128" s="42"/>
      <c r="M128" s="188" t="s">
        <v>19</v>
      </c>
      <c r="N128" s="189" t="s">
        <v>47</v>
      </c>
      <c r="O128" s="6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161</v>
      </c>
      <c r="AT128" s="192" t="s">
        <v>156</v>
      </c>
      <c r="AU128" s="192" t="s">
        <v>86</v>
      </c>
      <c r="AY128" s="20" t="s">
        <v>154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0" t="s">
        <v>84</v>
      </c>
      <c r="BK128" s="193">
        <f>ROUND(I128*H128,2)</f>
        <v>0</v>
      </c>
      <c r="BL128" s="20" t="s">
        <v>161</v>
      </c>
      <c r="BM128" s="192" t="s">
        <v>393</v>
      </c>
    </row>
    <row r="129" spans="1:65" s="2" customFormat="1" ht="29.25">
      <c r="A129" s="37"/>
      <c r="B129" s="38"/>
      <c r="C129" s="39"/>
      <c r="D129" s="194" t="s">
        <v>163</v>
      </c>
      <c r="E129" s="39"/>
      <c r="F129" s="195" t="s">
        <v>394</v>
      </c>
      <c r="G129" s="39"/>
      <c r="H129" s="39"/>
      <c r="I129" s="196"/>
      <c r="J129" s="39"/>
      <c r="K129" s="39"/>
      <c r="L129" s="42"/>
      <c r="M129" s="197"/>
      <c r="N129" s="198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163</v>
      </c>
      <c r="AU129" s="20" t="s">
        <v>86</v>
      </c>
    </row>
    <row r="130" spans="1:65" s="2" customFormat="1" ht="11.25">
      <c r="A130" s="37"/>
      <c r="B130" s="38"/>
      <c r="C130" s="39"/>
      <c r="D130" s="199" t="s">
        <v>165</v>
      </c>
      <c r="E130" s="39"/>
      <c r="F130" s="200" t="s">
        <v>395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165</v>
      </c>
      <c r="AU130" s="20" t="s">
        <v>86</v>
      </c>
    </row>
    <row r="131" spans="1:65" s="2" customFormat="1" ht="29.25">
      <c r="A131" s="37"/>
      <c r="B131" s="38"/>
      <c r="C131" s="39"/>
      <c r="D131" s="194" t="s">
        <v>177</v>
      </c>
      <c r="E131" s="39"/>
      <c r="F131" s="222" t="s">
        <v>354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177</v>
      </c>
      <c r="AU131" s="20" t="s">
        <v>86</v>
      </c>
    </row>
    <row r="132" spans="1:65" s="13" customFormat="1" ht="11.25">
      <c r="B132" s="201"/>
      <c r="C132" s="202"/>
      <c r="D132" s="194" t="s">
        <v>167</v>
      </c>
      <c r="E132" s="203" t="s">
        <v>19</v>
      </c>
      <c r="F132" s="204" t="s">
        <v>396</v>
      </c>
      <c r="G132" s="202"/>
      <c r="H132" s="203" t="s">
        <v>19</v>
      </c>
      <c r="I132" s="205"/>
      <c r="J132" s="202"/>
      <c r="K132" s="202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167</v>
      </c>
      <c r="AU132" s="210" t="s">
        <v>86</v>
      </c>
      <c r="AV132" s="13" t="s">
        <v>84</v>
      </c>
      <c r="AW132" s="13" t="s">
        <v>36</v>
      </c>
      <c r="AX132" s="13" t="s">
        <v>76</v>
      </c>
      <c r="AY132" s="210" t="s">
        <v>154</v>
      </c>
    </row>
    <row r="133" spans="1:65" s="14" customFormat="1" ht="11.25">
      <c r="B133" s="211"/>
      <c r="C133" s="212"/>
      <c r="D133" s="194" t="s">
        <v>167</v>
      </c>
      <c r="E133" s="213" t="s">
        <v>19</v>
      </c>
      <c r="F133" s="214" t="s">
        <v>397</v>
      </c>
      <c r="G133" s="212"/>
      <c r="H133" s="215">
        <v>88.88</v>
      </c>
      <c r="I133" s="216"/>
      <c r="J133" s="212"/>
      <c r="K133" s="212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167</v>
      </c>
      <c r="AU133" s="221" t="s">
        <v>86</v>
      </c>
      <c r="AV133" s="14" t="s">
        <v>86</v>
      </c>
      <c r="AW133" s="14" t="s">
        <v>36</v>
      </c>
      <c r="AX133" s="14" t="s">
        <v>84</v>
      </c>
      <c r="AY133" s="221" t="s">
        <v>154</v>
      </c>
    </row>
    <row r="134" spans="1:65" s="2" customFormat="1" ht="33" customHeight="1">
      <c r="A134" s="37"/>
      <c r="B134" s="38"/>
      <c r="C134" s="181" t="s">
        <v>215</v>
      </c>
      <c r="D134" s="181" t="s">
        <v>156</v>
      </c>
      <c r="E134" s="182" t="s">
        <v>398</v>
      </c>
      <c r="F134" s="183" t="s">
        <v>399</v>
      </c>
      <c r="G134" s="184" t="s">
        <v>263</v>
      </c>
      <c r="H134" s="185">
        <v>151.096</v>
      </c>
      <c r="I134" s="186"/>
      <c r="J134" s="187">
        <f>ROUND(I134*H134,2)</f>
        <v>0</v>
      </c>
      <c r="K134" s="183" t="s">
        <v>160</v>
      </c>
      <c r="L134" s="42"/>
      <c r="M134" s="188" t="s">
        <v>19</v>
      </c>
      <c r="N134" s="189" t="s">
        <v>47</v>
      </c>
      <c r="O134" s="6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161</v>
      </c>
      <c r="AT134" s="192" t="s">
        <v>156</v>
      </c>
      <c r="AU134" s="192" t="s">
        <v>86</v>
      </c>
      <c r="AY134" s="20" t="s">
        <v>154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84</v>
      </c>
      <c r="BK134" s="193">
        <f>ROUND(I134*H134,2)</f>
        <v>0</v>
      </c>
      <c r="BL134" s="20" t="s">
        <v>161</v>
      </c>
      <c r="BM134" s="192" t="s">
        <v>400</v>
      </c>
    </row>
    <row r="135" spans="1:65" s="2" customFormat="1" ht="29.25">
      <c r="A135" s="37"/>
      <c r="B135" s="38"/>
      <c r="C135" s="39"/>
      <c r="D135" s="194" t="s">
        <v>163</v>
      </c>
      <c r="E135" s="39"/>
      <c r="F135" s="195" t="s">
        <v>320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163</v>
      </c>
      <c r="AU135" s="20" t="s">
        <v>86</v>
      </c>
    </row>
    <row r="136" spans="1:65" s="2" customFormat="1" ht="11.25">
      <c r="A136" s="37"/>
      <c r="B136" s="38"/>
      <c r="C136" s="39"/>
      <c r="D136" s="199" t="s">
        <v>165</v>
      </c>
      <c r="E136" s="39"/>
      <c r="F136" s="200" t="s">
        <v>401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165</v>
      </c>
      <c r="AU136" s="20" t="s">
        <v>86</v>
      </c>
    </row>
    <row r="137" spans="1:65" s="2" customFormat="1" ht="29.25">
      <c r="A137" s="37"/>
      <c r="B137" s="38"/>
      <c r="C137" s="39"/>
      <c r="D137" s="194" t="s">
        <v>177</v>
      </c>
      <c r="E137" s="39"/>
      <c r="F137" s="222" t="s">
        <v>402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177</v>
      </c>
      <c r="AU137" s="20" t="s">
        <v>86</v>
      </c>
    </row>
    <row r="138" spans="1:65" s="13" customFormat="1" ht="11.25">
      <c r="B138" s="201"/>
      <c r="C138" s="202"/>
      <c r="D138" s="194" t="s">
        <v>167</v>
      </c>
      <c r="E138" s="203" t="s">
        <v>19</v>
      </c>
      <c r="F138" s="204" t="s">
        <v>403</v>
      </c>
      <c r="G138" s="202"/>
      <c r="H138" s="203" t="s">
        <v>19</v>
      </c>
      <c r="I138" s="205"/>
      <c r="J138" s="202"/>
      <c r="K138" s="202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167</v>
      </c>
      <c r="AU138" s="210" t="s">
        <v>86</v>
      </c>
      <c r="AV138" s="13" t="s">
        <v>84</v>
      </c>
      <c r="AW138" s="13" t="s">
        <v>36</v>
      </c>
      <c r="AX138" s="13" t="s">
        <v>76</v>
      </c>
      <c r="AY138" s="210" t="s">
        <v>154</v>
      </c>
    </row>
    <row r="139" spans="1:65" s="14" customFormat="1" ht="11.25">
      <c r="B139" s="211"/>
      <c r="C139" s="212"/>
      <c r="D139" s="194" t="s">
        <v>167</v>
      </c>
      <c r="E139" s="213" t="s">
        <v>19</v>
      </c>
      <c r="F139" s="214" t="s">
        <v>404</v>
      </c>
      <c r="G139" s="212"/>
      <c r="H139" s="215">
        <v>151.096</v>
      </c>
      <c r="I139" s="216"/>
      <c r="J139" s="212"/>
      <c r="K139" s="212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167</v>
      </c>
      <c r="AU139" s="221" t="s">
        <v>86</v>
      </c>
      <c r="AV139" s="14" t="s">
        <v>86</v>
      </c>
      <c r="AW139" s="14" t="s">
        <v>36</v>
      </c>
      <c r="AX139" s="14" t="s">
        <v>84</v>
      </c>
      <c r="AY139" s="221" t="s">
        <v>154</v>
      </c>
    </row>
    <row r="140" spans="1:65" s="2" customFormat="1" ht="16.5" customHeight="1">
      <c r="A140" s="37"/>
      <c r="B140" s="38"/>
      <c r="C140" s="181" t="s">
        <v>228</v>
      </c>
      <c r="D140" s="181" t="s">
        <v>156</v>
      </c>
      <c r="E140" s="182" t="s">
        <v>405</v>
      </c>
      <c r="F140" s="183" t="s">
        <v>406</v>
      </c>
      <c r="G140" s="184" t="s">
        <v>218</v>
      </c>
      <c r="H140" s="185">
        <v>88.88</v>
      </c>
      <c r="I140" s="186"/>
      <c r="J140" s="187">
        <f>ROUND(I140*H140,2)</f>
        <v>0</v>
      </c>
      <c r="K140" s="183" t="s">
        <v>160</v>
      </c>
      <c r="L140" s="42"/>
      <c r="M140" s="188" t="s">
        <v>19</v>
      </c>
      <c r="N140" s="189" t="s">
        <v>47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161</v>
      </c>
      <c r="AT140" s="192" t="s">
        <v>156</v>
      </c>
      <c r="AU140" s="192" t="s">
        <v>86</v>
      </c>
      <c r="AY140" s="20" t="s">
        <v>154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84</v>
      </c>
      <c r="BK140" s="193">
        <f>ROUND(I140*H140,2)</f>
        <v>0</v>
      </c>
      <c r="BL140" s="20" t="s">
        <v>161</v>
      </c>
      <c r="BM140" s="192" t="s">
        <v>407</v>
      </c>
    </row>
    <row r="141" spans="1:65" s="2" customFormat="1" ht="19.5">
      <c r="A141" s="37"/>
      <c r="B141" s="38"/>
      <c r="C141" s="39"/>
      <c r="D141" s="194" t="s">
        <v>163</v>
      </c>
      <c r="E141" s="39"/>
      <c r="F141" s="195" t="s">
        <v>408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163</v>
      </c>
      <c r="AU141" s="20" t="s">
        <v>86</v>
      </c>
    </row>
    <row r="142" spans="1:65" s="2" customFormat="1" ht="11.25">
      <c r="A142" s="37"/>
      <c r="B142" s="38"/>
      <c r="C142" s="39"/>
      <c r="D142" s="199" t="s">
        <v>165</v>
      </c>
      <c r="E142" s="39"/>
      <c r="F142" s="200" t="s">
        <v>409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165</v>
      </c>
      <c r="AU142" s="20" t="s">
        <v>86</v>
      </c>
    </row>
    <row r="143" spans="1:65" s="2" customFormat="1" ht="29.25">
      <c r="A143" s="37"/>
      <c r="B143" s="38"/>
      <c r="C143" s="39"/>
      <c r="D143" s="194" t="s">
        <v>177</v>
      </c>
      <c r="E143" s="39"/>
      <c r="F143" s="222" t="s">
        <v>354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177</v>
      </c>
      <c r="AU143" s="20" t="s">
        <v>86</v>
      </c>
    </row>
    <row r="144" spans="1:65" s="13" customFormat="1" ht="11.25">
      <c r="B144" s="201"/>
      <c r="C144" s="202"/>
      <c r="D144" s="194" t="s">
        <v>167</v>
      </c>
      <c r="E144" s="203" t="s">
        <v>19</v>
      </c>
      <c r="F144" s="204" t="s">
        <v>410</v>
      </c>
      <c r="G144" s="202"/>
      <c r="H144" s="203" t="s">
        <v>19</v>
      </c>
      <c r="I144" s="205"/>
      <c r="J144" s="202"/>
      <c r="K144" s="202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167</v>
      </c>
      <c r="AU144" s="210" t="s">
        <v>86</v>
      </c>
      <c r="AV144" s="13" t="s">
        <v>84</v>
      </c>
      <c r="AW144" s="13" t="s">
        <v>36</v>
      </c>
      <c r="AX144" s="13" t="s">
        <v>76</v>
      </c>
      <c r="AY144" s="210" t="s">
        <v>154</v>
      </c>
    </row>
    <row r="145" spans="1:65" s="14" customFormat="1" ht="11.25">
      <c r="B145" s="211"/>
      <c r="C145" s="212"/>
      <c r="D145" s="194" t="s">
        <v>167</v>
      </c>
      <c r="E145" s="213" t="s">
        <v>19</v>
      </c>
      <c r="F145" s="214" t="s">
        <v>397</v>
      </c>
      <c r="G145" s="212"/>
      <c r="H145" s="215">
        <v>88.88</v>
      </c>
      <c r="I145" s="216"/>
      <c r="J145" s="212"/>
      <c r="K145" s="212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167</v>
      </c>
      <c r="AU145" s="221" t="s">
        <v>86</v>
      </c>
      <c r="AV145" s="14" t="s">
        <v>86</v>
      </c>
      <c r="AW145" s="14" t="s">
        <v>36</v>
      </c>
      <c r="AX145" s="14" t="s">
        <v>84</v>
      </c>
      <c r="AY145" s="221" t="s">
        <v>154</v>
      </c>
    </row>
    <row r="146" spans="1:65" s="2" customFormat="1" ht="24.2" customHeight="1">
      <c r="A146" s="37"/>
      <c r="B146" s="38"/>
      <c r="C146" s="181" t="s">
        <v>237</v>
      </c>
      <c r="D146" s="181" t="s">
        <v>156</v>
      </c>
      <c r="E146" s="182" t="s">
        <v>411</v>
      </c>
      <c r="F146" s="183" t="s">
        <v>412</v>
      </c>
      <c r="G146" s="184" t="s">
        <v>159</v>
      </c>
      <c r="H146" s="185">
        <v>80.5</v>
      </c>
      <c r="I146" s="186"/>
      <c r="J146" s="187">
        <f>ROUND(I146*H146,2)</f>
        <v>0</v>
      </c>
      <c r="K146" s="183" t="s">
        <v>160</v>
      </c>
      <c r="L146" s="42"/>
      <c r="M146" s="188" t="s">
        <v>19</v>
      </c>
      <c r="N146" s="189" t="s">
        <v>47</v>
      </c>
      <c r="O146" s="6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161</v>
      </c>
      <c r="AT146" s="192" t="s">
        <v>156</v>
      </c>
      <c r="AU146" s="192" t="s">
        <v>86</v>
      </c>
      <c r="AY146" s="20" t="s">
        <v>154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84</v>
      </c>
      <c r="BK146" s="193">
        <f>ROUND(I146*H146,2)</f>
        <v>0</v>
      </c>
      <c r="BL146" s="20" t="s">
        <v>161</v>
      </c>
      <c r="BM146" s="192" t="s">
        <v>413</v>
      </c>
    </row>
    <row r="147" spans="1:65" s="2" customFormat="1" ht="19.5">
      <c r="A147" s="37"/>
      <c r="B147" s="38"/>
      <c r="C147" s="39"/>
      <c r="D147" s="194" t="s">
        <v>163</v>
      </c>
      <c r="E147" s="39"/>
      <c r="F147" s="195" t="s">
        <v>414</v>
      </c>
      <c r="G147" s="39"/>
      <c r="H147" s="39"/>
      <c r="I147" s="196"/>
      <c r="J147" s="39"/>
      <c r="K147" s="39"/>
      <c r="L147" s="42"/>
      <c r="M147" s="197"/>
      <c r="N147" s="198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163</v>
      </c>
      <c r="AU147" s="20" t="s">
        <v>86</v>
      </c>
    </row>
    <row r="148" spans="1:65" s="2" customFormat="1" ht="11.25">
      <c r="A148" s="37"/>
      <c r="B148" s="38"/>
      <c r="C148" s="39"/>
      <c r="D148" s="199" t="s">
        <v>165</v>
      </c>
      <c r="E148" s="39"/>
      <c r="F148" s="200" t="s">
        <v>415</v>
      </c>
      <c r="G148" s="39"/>
      <c r="H148" s="39"/>
      <c r="I148" s="196"/>
      <c r="J148" s="39"/>
      <c r="K148" s="39"/>
      <c r="L148" s="42"/>
      <c r="M148" s="197"/>
      <c r="N148" s="198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165</v>
      </c>
      <c r="AU148" s="20" t="s">
        <v>86</v>
      </c>
    </row>
    <row r="149" spans="1:65" s="13" customFormat="1" ht="22.5">
      <c r="B149" s="201"/>
      <c r="C149" s="202"/>
      <c r="D149" s="194" t="s">
        <v>167</v>
      </c>
      <c r="E149" s="203" t="s">
        <v>19</v>
      </c>
      <c r="F149" s="204" t="s">
        <v>416</v>
      </c>
      <c r="G149" s="202"/>
      <c r="H149" s="203" t="s">
        <v>19</v>
      </c>
      <c r="I149" s="205"/>
      <c r="J149" s="202"/>
      <c r="K149" s="202"/>
      <c r="L149" s="206"/>
      <c r="M149" s="207"/>
      <c r="N149" s="208"/>
      <c r="O149" s="208"/>
      <c r="P149" s="208"/>
      <c r="Q149" s="208"/>
      <c r="R149" s="208"/>
      <c r="S149" s="208"/>
      <c r="T149" s="209"/>
      <c r="AT149" s="210" t="s">
        <v>167</v>
      </c>
      <c r="AU149" s="210" t="s">
        <v>86</v>
      </c>
      <c r="AV149" s="13" t="s">
        <v>84</v>
      </c>
      <c r="AW149" s="13" t="s">
        <v>36</v>
      </c>
      <c r="AX149" s="13" t="s">
        <v>76</v>
      </c>
      <c r="AY149" s="210" t="s">
        <v>154</v>
      </c>
    </row>
    <row r="150" spans="1:65" s="13" customFormat="1" ht="11.25">
      <c r="B150" s="201"/>
      <c r="C150" s="202"/>
      <c r="D150" s="194" t="s">
        <v>167</v>
      </c>
      <c r="E150" s="203" t="s">
        <v>19</v>
      </c>
      <c r="F150" s="204" t="s">
        <v>417</v>
      </c>
      <c r="G150" s="202"/>
      <c r="H150" s="203" t="s">
        <v>19</v>
      </c>
      <c r="I150" s="205"/>
      <c r="J150" s="202"/>
      <c r="K150" s="202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167</v>
      </c>
      <c r="AU150" s="210" t="s">
        <v>86</v>
      </c>
      <c r="AV150" s="13" t="s">
        <v>84</v>
      </c>
      <c r="AW150" s="13" t="s">
        <v>36</v>
      </c>
      <c r="AX150" s="13" t="s">
        <v>76</v>
      </c>
      <c r="AY150" s="210" t="s">
        <v>154</v>
      </c>
    </row>
    <row r="151" spans="1:65" s="13" customFormat="1" ht="11.25">
      <c r="B151" s="201"/>
      <c r="C151" s="202"/>
      <c r="D151" s="194" t="s">
        <v>167</v>
      </c>
      <c r="E151" s="203" t="s">
        <v>19</v>
      </c>
      <c r="F151" s="204" t="s">
        <v>356</v>
      </c>
      <c r="G151" s="202"/>
      <c r="H151" s="203" t="s">
        <v>19</v>
      </c>
      <c r="I151" s="205"/>
      <c r="J151" s="202"/>
      <c r="K151" s="202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167</v>
      </c>
      <c r="AU151" s="210" t="s">
        <v>86</v>
      </c>
      <c r="AV151" s="13" t="s">
        <v>84</v>
      </c>
      <c r="AW151" s="13" t="s">
        <v>36</v>
      </c>
      <c r="AX151" s="13" t="s">
        <v>76</v>
      </c>
      <c r="AY151" s="210" t="s">
        <v>154</v>
      </c>
    </row>
    <row r="152" spans="1:65" s="13" customFormat="1" ht="22.5">
      <c r="B152" s="201"/>
      <c r="C152" s="202"/>
      <c r="D152" s="194" t="s">
        <v>167</v>
      </c>
      <c r="E152" s="203" t="s">
        <v>19</v>
      </c>
      <c r="F152" s="204" t="s">
        <v>418</v>
      </c>
      <c r="G152" s="202"/>
      <c r="H152" s="203" t="s">
        <v>19</v>
      </c>
      <c r="I152" s="205"/>
      <c r="J152" s="202"/>
      <c r="K152" s="202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167</v>
      </c>
      <c r="AU152" s="210" t="s">
        <v>86</v>
      </c>
      <c r="AV152" s="13" t="s">
        <v>84</v>
      </c>
      <c r="AW152" s="13" t="s">
        <v>36</v>
      </c>
      <c r="AX152" s="13" t="s">
        <v>76</v>
      </c>
      <c r="AY152" s="210" t="s">
        <v>154</v>
      </c>
    </row>
    <row r="153" spans="1:65" s="14" customFormat="1" ht="11.25">
      <c r="B153" s="211"/>
      <c r="C153" s="212"/>
      <c r="D153" s="194" t="s">
        <v>167</v>
      </c>
      <c r="E153" s="213" t="s">
        <v>19</v>
      </c>
      <c r="F153" s="214" t="s">
        <v>335</v>
      </c>
      <c r="G153" s="212"/>
      <c r="H153" s="215">
        <v>2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167</v>
      </c>
      <c r="AU153" s="221" t="s">
        <v>86</v>
      </c>
      <c r="AV153" s="14" t="s">
        <v>86</v>
      </c>
      <c r="AW153" s="14" t="s">
        <v>36</v>
      </c>
      <c r="AX153" s="14" t="s">
        <v>76</v>
      </c>
      <c r="AY153" s="221" t="s">
        <v>154</v>
      </c>
    </row>
    <row r="154" spans="1:65" s="13" customFormat="1" ht="22.5">
      <c r="B154" s="201"/>
      <c r="C154" s="202"/>
      <c r="D154" s="194" t="s">
        <v>167</v>
      </c>
      <c r="E154" s="203" t="s">
        <v>19</v>
      </c>
      <c r="F154" s="204" t="s">
        <v>419</v>
      </c>
      <c r="G154" s="202"/>
      <c r="H154" s="203" t="s">
        <v>19</v>
      </c>
      <c r="I154" s="205"/>
      <c r="J154" s="202"/>
      <c r="K154" s="202"/>
      <c r="L154" s="206"/>
      <c r="M154" s="207"/>
      <c r="N154" s="208"/>
      <c r="O154" s="208"/>
      <c r="P154" s="208"/>
      <c r="Q154" s="208"/>
      <c r="R154" s="208"/>
      <c r="S154" s="208"/>
      <c r="T154" s="209"/>
      <c r="AT154" s="210" t="s">
        <v>167</v>
      </c>
      <c r="AU154" s="210" t="s">
        <v>86</v>
      </c>
      <c r="AV154" s="13" t="s">
        <v>84</v>
      </c>
      <c r="AW154" s="13" t="s">
        <v>36</v>
      </c>
      <c r="AX154" s="13" t="s">
        <v>76</v>
      </c>
      <c r="AY154" s="210" t="s">
        <v>154</v>
      </c>
    </row>
    <row r="155" spans="1:65" s="14" customFormat="1" ht="11.25">
      <c r="B155" s="211"/>
      <c r="C155" s="212"/>
      <c r="D155" s="194" t="s">
        <v>167</v>
      </c>
      <c r="E155" s="213" t="s">
        <v>19</v>
      </c>
      <c r="F155" s="214" t="s">
        <v>335</v>
      </c>
      <c r="G155" s="212"/>
      <c r="H155" s="215">
        <v>2</v>
      </c>
      <c r="I155" s="216"/>
      <c r="J155" s="212"/>
      <c r="K155" s="212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167</v>
      </c>
      <c r="AU155" s="221" t="s">
        <v>86</v>
      </c>
      <c r="AV155" s="14" t="s">
        <v>86</v>
      </c>
      <c r="AW155" s="14" t="s">
        <v>36</v>
      </c>
      <c r="AX155" s="14" t="s">
        <v>76</v>
      </c>
      <c r="AY155" s="221" t="s">
        <v>154</v>
      </c>
    </row>
    <row r="156" spans="1:65" s="16" customFormat="1" ht="11.25">
      <c r="B156" s="237"/>
      <c r="C156" s="238"/>
      <c r="D156" s="194" t="s">
        <v>167</v>
      </c>
      <c r="E156" s="239" t="s">
        <v>19</v>
      </c>
      <c r="F156" s="240" t="s">
        <v>361</v>
      </c>
      <c r="G156" s="238"/>
      <c r="H156" s="241">
        <v>4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AT156" s="247" t="s">
        <v>167</v>
      </c>
      <c r="AU156" s="247" t="s">
        <v>86</v>
      </c>
      <c r="AV156" s="16" t="s">
        <v>182</v>
      </c>
      <c r="AW156" s="16" t="s">
        <v>36</v>
      </c>
      <c r="AX156" s="16" t="s">
        <v>76</v>
      </c>
      <c r="AY156" s="247" t="s">
        <v>154</v>
      </c>
    </row>
    <row r="157" spans="1:65" s="13" customFormat="1" ht="11.25">
      <c r="B157" s="201"/>
      <c r="C157" s="202"/>
      <c r="D157" s="194" t="s">
        <v>167</v>
      </c>
      <c r="E157" s="203" t="s">
        <v>19</v>
      </c>
      <c r="F157" s="204" t="s">
        <v>365</v>
      </c>
      <c r="G157" s="202"/>
      <c r="H157" s="203" t="s">
        <v>19</v>
      </c>
      <c r="I157" s="205"/>
      <c r="J157" s="202"/>
      <c r="K157" s="202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167</v>
      </c>
      <c r="AU157" s="210" t="s">
        <v>86</v>
      </c>
      <c r="AV157" s="13" t="s">
        <v>84</v>
      </c>
      <c r="AW157" s="13" t="s">
        <v>36</v>
      </c>
      <c r="AX157" s="13" t="s">
        <v>76</v>
      </c>
      <c r="AY157" s="210" t="s">
        <v>154</v>
      </c>
    </row>
    <row r="158" spans="1:65" s="13" customFormat="1" ht="22.5">
      <c r="B158" s="201"/>
      <c r="C158" s="202"/>
      <c r="D158" s="194" t="s">
        <v>167</v>
      </c>
      <c r="E158" s="203" t="s">
        <v>19</v>
      </c>
      <c r="F158" s="204" t="s">
        <v>420</v>
      </c>
      <c r="G158" s="202"/>
      <c r="H158" s="203" t="s">
        <v>19</v>
      </c>
      <c r="I158" s="205"/>
      <c r="J158" s="202"/>
      <c r="K158" s="202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167</v>
      </c>
      <c r="AU158" s="210" t="s">
        <v>86</v>
      </c>
      <c r="AV158" s="13" t="s">
        <v>84</v>
      </c>
      <c r="AW158" s="13" t="s">
        <v>36</v>
      </c>
      <c r="AX158" s="13" t="s">
        <v>76</v>
      </c>
      <c r="AY158" s="210" t="s">
        <v>154</v>
      </c>
    </row>
    <row r="159" spans="1:65" s="14" customFormat="1" ht="11.25">
      <c r="B159" s="211"/>
      <c r="C159" s="212"/>
      <c r="D159" s="194" t="s">
        <v>167</v>
      </c>
      <c r="E159" s="213" t="s">
        <v>19</v>
      </c>
      <c r="F159" s="214" t="s">
        <v>421</v>
      </c>
      <c r="G159" s="212"/>
      <c r="H159" s="215">
        <v>2.1</v>
      </c>
      <c r="I159" s="216"/>
      <c r="J159" s="212"/>
      <c r="K159" s="212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167</v>
      </c>
      <c r="AU159" s="221" t="s">
        <v>86</v>
      </c>
      <c r="AV159" s="14" t="s">
        <v>86</v>
      </c>
      <c r="AW159" s="14" t="s">
        <v>36</v>
      </c>
      <c r="AX159" s="14" t="s">
        <v>76</v>
      </c>
      <c r="AY159" s="221" t="s">
        <v>154</v>
      </c>
    </row>
    <row r="160" spans="1:65" s="13" customFormat="1" ht="11.25">
      <c r="B160" s="201"/>
      <c r="C160" s="202"/>
      <c r="D160" s="194" t="s">
        <v>167</v>
      </c>
      <c r="E160" s="203" t="s">
        <v>19</v>
      </c>
      <c r="F160" s="204" t="s">
        <v>422</v>
      </c>
      <c r="G160" s="202"/>
      <c r="H160" s="203" t="s">
        <v>19</v>
      </c>
      <c r="I160" s="205"/>
      <c r="J160" s="202"/>
      <c r="K160" s="202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167</v>
      </c>
      <c r="AU160" s="210" t="s">
        <v>86</v>
      </c>
      <c r="AV160" s="13" t="s">
        <v>84</v>
      </c>
      <c r="AW160" s="13" t="s">
        <v>36</v>
      </c>
      <c r="AX160" s="13" t="s">
        <v>76</v>
      </c>
      <c r="AY160" s="210" t="s">
        <v>154</v>
      </c>
    </row>
    <row r="161" spans="1:65" s="13" customFormat="1" ht="22.5">
      <c r="B161" s="201"/>
      <c r="C161" s="202"/>
      <c r="D161" s="194" t="s">
        <v>167</v>
      </c>
      <c r="E161" s="203" t="s">
        <v>19</v>
      </c>
      <c r="F161" s="204" t="s">
        <v>423</v>
      </c>
      <c r="G161" s="202"/>
      <c r="H161" s="203" t="s">
        <v>19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167</v>
      </c>
      <c r="AU161" s="210" t="s">
        <v>86</v>
      </c>
      <c r="AV161" s="13" t="s">
        <v>84</v>
      </c>
      <c r="AW161" s="13" t="s">
        <v>36</v>
      </c>
      <c r="AX161" s="13" t="s">
        <v>76</v>
      </c>
      <c r="AY161" s="210" t="s">
        <v>154</v>
      </c>
    </row>
    <row r="162" spans="1:65" s="14" customFormat="1" ht="11.25">
      <c r="B162" s="211"/>
      <c r="C162" s="212"/>
      <c r="D162" s="194" t="s">
        <v>167</v>
      </c>
      <c r="E162" s="213" t="s">
        <v>19</v>
      </c>
      <c r="F162" s="214" t="s">
        <v>424</v>
      </c>
      <c r="G162" s="212"/>
      <c r="H162" s="215">
        <v>41.2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167</v>
      </c>
      <c r="AU162" s="221" t="s">
        <v>86</v>
      </c>
      <c r="AV162" s="14" t="s">
        <v>86</v>
      </c>
      <c r="AW162" s="14" t="s">
        <v>36</v>
      </c>
      <c r="AX162" s="14" t="s">
        <v>76</v>
      </c>
      <c r="AY162" s="221" t="s">
        <v>154</v>
      </c>
    </row>
    <row r="163" spans="1:65" s="13" customFormat="1" ht="11.25">
      <c r="B163" s="201"/>
      <c r="C163" s="202"/>
      <c r="D163" s="194" t="s">
        <v>167</v>
      </c>
      <c r="E163" s="203" t="s">
        <v>19</v>
      </c>
      <c r="F163" s="204" t="s">
        <v>425</v>
      </c>
      <c r="G163" s="202"/>
      <c r="H163" s="203" t="s">
        <v>19</v>
      </c>
      <c r="I163" s="205"/>
      <c r="J163" s="202"/>
      <c r="K163" s="202"/>
      <c r="L163" s="206"/>
      <c r="M163" s="207"/>
      <c r="N163" s="208"/>
      <c r="O163" s="208"/>
      <c r="P163" s="208"/>
      <c r="Q163" s="208"/>
      <c r="R163" s="208"/>
      <c r="S163" s="208"/>
      <c r="T163" s="209"/>
      <c r="AT163" s="210" t="s">
        <v>167</v>
      </c>
      <c r="AU163" s="210" t="s">
        <v>86</v>
      </c>
      <c r="AV163" s="13" t="s">
        <v>84</v>
      </c>
      <c r="AW163" s="13" t="s">
        <v>36</v>
      </c>
      <c r="AX163" s="13" t="s">
        <v>76</v>
      </c>
      <c r="AY163" s="210" t="s">
        <v>154</v>
      </c>
    </row>
    <row r="164" spans="1:65" s="13" customFormat="1" ht="22.5">
      <c r="B164" s="201"/>
      <c r="C164" s="202"/>
      <c r="D164" s="194" t="s">
        <v>167</v>
      </c>
      <c r="E164" s="203" t="s">
        <v>19</v>
      </c>
      <c r="F164" s="204" t="s">
        <v>426</v>
      </c>
      <c r="G164" s="202"/>
      <c r="H164" s="203" t="s">
        <v>19</v>
      </c>
      <c r="I164" s="205"/>
      <c r="J164" s="202"/>
      <c r="K164" s="202"/>
      <c r="L164" s="206"/>
      <c r="M164" s="207"/>
      <c r="N164" s="208"/>
      <c r="O164" s="208"/>
      <c r="P164" s="208"/>
      <c r="Q164" s="208"/>
      <c r="R164" s="208"/>
      <c r="S164" s="208"/>
      <c r="T164" s="209"/>
      <c r="AT164" s="210" t="s">
        <v>167</v>
      </c>
      <c r="AU164" s="210" t="s">
        <v>86</v>
      </c>
      <c r="AV164" s="13" t="s">
        <v>84</v>
      </c>
      <c r="AW164" s="13" t="s">
        <v>36</v>
      </c>
      <c r="AX164" s="13" t="s">
        <v>76</v>
      </c>
      <c r="AY164" s="210" t="s">
        <v>154</v>
      </c>
    </row>
    <row r="165" spans="1:65" s="14" customFormat="1" ht="11.25">
      <c r="B165" s="211"/>
      <c r="C165" s="212"/>
      <c r="D165" s="194" t="s">
        <v>167</v>
      </c>
      <c r="E165" s="213" t="s">
        <v>19</v>
      </c>
      <c r="F165" s="214" t="s">
        <v>427</v>
      </c>
      <c r="G165" s="212"/>
      <c r="H165" s="215">
        <v>13.7</v>
      </c>
      <c r="I165" s="216"/>
      <c r="J165" s="212"/>
      <c r="K165" s="212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167</v>
      </c>
      <c r="AU165" s="221" t="s">
        <v>86</v>
      </c>
      <c r="AV165" s="14" t="s">
        <v>86</v>
      </c>
      <c r="AW165" s="14" t="s">
        <v>36</v>
      </c>
      <c r="AX165" s="14" t="s">
        <v>76</v>
      </c>
      <c r="AY165" s="221" t="s">
        <v>154</v>
      </c>
    </row>
    <row r="166" spans="1:65" s="13" customFormat="1" ht="22.5">
      <c r="B166" s="201"/>
      <c r="C166" s="202"/>
      <c r="D166" s="194" t="s">
        <v>167</v>
      </c>
      <c r="E166" s="203" t="s">
        <v>19</v>
      </c>
      <c r="F166" s="204" t="s">
        <v>428</v>
      </c>
      <c r="G166" s="202"/>
      <c r="H166" s="203" t="s">
        <v>19</v>
      </c>
      <c r="I166" s="205"/>
      <c r="J166" s="202"/>
      <c r="K166" s="202"/>
      <c r="L166" s="206"/>
      <c r="M166" s="207"/>
      <c r="N166" s="208"/>
      <c r="O166" s="208"/>
      <c r="P166" s="208"/>
      <c r="Q166" s="208"/>
      <c r="R166" s="208"/>
      <c r="S166" s="208"/>
      <c r="T166" s="209"/>
      <c r="AT166" s="210" t="s">
        <v>167</v>
      </c>
      <c r="AU166" s="210" t="s">
        <v>86</v>
      </c>
      <c r="AV166" s="13" t="s">
        <v>84</v>
      </c>
      <c r="AW166" s="13" t="s">
        <v>36</v>
      </c>
      <c r="AX166" s="13" t="s">
        <v>76</v>
      </c>
      <c r="AY166" s="210" t="s">
        <v>154</v>
      </c>
    </row>
    <row r="167" spans="1:65" s="13" customFormat="1" ht="11.25">
      <c r="B167" s="201"/>
      <c r="C167" s="202"/>
      <c r="D167" s="194" t="s">
        <v>167</v>
      </c>
      <c r="E167" s="203" t="s">
        <v>19</v>
      </c>
      <c r="F167" s="204" t="s">
        <v>429</v>
      </c>
      <c r="G167" s="202"/>
      <c r="H167" s="203" t="s">
        <v>19</v>
      </c>
      <c r="I167" s="205"/>
      <c r="J167" s="202"/>
      <c r="K167" s="202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167</v>
      </c>
      <c r="AU167" s="210" t="s">
        <v>86</v>
      </c>
      <c r="AV167" s="13" t="s">
        <v>84</v>
      </c>
      <c r="AW167" s="13" t="s">
        <v>36</v>
      </c>
      <c r="AX167" s="13" t="s">
        <v>76</v>
      </c>
      <c r="AY167" s="210" t="s">
        <v>154</v>
      </c>
    </row>
    <row r="168" spans="1:65" s="14" customFormat="1" ht="11.25">
      <c r="B168" s="211"/>
      <c r="C168" s="212"/>
      <c r="D168" s="194" t="s">
        <v>167</v>
      </c>
      <c r="E168" s="213" t="s">
        <v>19</v>
      </c>
      <c r="F168" s="214" t="s">
        <v>430</v>
      </c>
      <c r="G168" s="212"/>
      <c r="H168" s="215">
        <v>19.5</v>
      </c>
      <c r="I168" s="216"/>
      <c r="J168" s="212"/>
      <c r="K168" s="212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167</v>
      </c>
      <c r="AU168" s="221" t="s">
        <v>86</v>
      </c>
      <c r="AV168" s="14" t="s">
        <v>86</v>
      </c>
      <c r="AW168" s="14" t="s">
        <v>36</v>
      </c>
      <c r="AX168" s="14" t="s">
        <v>76</v>
      </c>
      <c r="AY168" s="221" t="s">
        <v>154</v>
      </c>
    </row>
    <row r="169" spans="1:65" s="15" customFormat="1" ht="11.25">
      <c r="B169" s="223"/>
      <c r="C169" s="224"/>
      <c r="D169" s="194" t="s">
        <v>167</v>
      </c>
      <c r="E169" s="225" t="s">
        <v>19</v>
      </c>
      <c r="F169" s="226" t="s">
        <v>194</v>
      </c>
      <c r="G169" s="224"/>
      <c r="H169" s="227">
        <v>80.5</v>
      </c>
      <c r="I169" s="228"/>
      <c r="J169" s="224"/>
      <c r="K169" s="224"/>
      <c r="L169" s="229"/>
      <c r="M169" s="230"/>
      <c r="N169" s="231"/>
      <c r="O169" s="231"/>
      <c r="P169" s="231"/>
      <c r="Q169" s="231"/>
      <c r="R169" s="231"/>
      <c r="S169" s="231"/>
      <c r="T169" s="232"/>
      <c r="AT169" s="233" t="s">
        <v>167</v>
      </c>
      <c r="AU169" s="233" t="s">
        <v>86</v>
      </c>
      <c r="AV169" s="15" t="s">
        <v>161</v>
      </c>
      <c r="AW169" s="15" t="s">
        <v>36</v>
      </c>
      <c r="AX169" s="15" t="s">
        <v>84</v>
      </c>
      <c r="AY169" s="233" t="s">
        <v>154</v>
      </c>
    </row>
    <row r="170" spans="1:65" s="2" customFormat="1" ht="24.2" customHeight="1">
      <c r="A170" s="37"/>
      <c r="B170" s="38"/>
      <c r="C170" s="181" t="s">
        <v>226</v>
      </c>
      <c r="D170" s="181" t="s">
        <v>156</v>
      </c>
      <c r="E170" s="182" t="s">
        <v>431</v>
      </c>
      <c r="F170" s="183" t="s">
        <v>412</v>
      </c>
      <c r="G170" s="184" t="s">
        <v>159</v>
      </c>
      <c r="H170" s="185">
        <v>761</v>
      </c>
      <c r="I170" s="186"/>
      <c r="J170" s="187">
        <f>ROUND(I170*H170,2)</f>
        <v>0</v>
      </c>
      <c r="K170" s="183" t="s">
        <v>173</v>
      </c>
      <c r="L170" s="42"/>
      <c r="M170" s="188" t="s">
        <v>19</v>
      </c>
      <c r="N170" s="189" t="s">
        <v>47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161</v>
      </c>
      <c r="AT170" s="192" t="s">
        <v>156</v>
      </c>
      <c r="AU170" s="192" t="s">
        <v>86</v>
      </c>
      <c r="AY170" s="20" t="s">
        <v>154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84</v>
      </c>
      <c r="BK170" s="193">
        <f>ROUND(I170*H170,2)</f>
        <v>0</v>
      </c>
      <c r="BL170" s="20" t="s">
        <v>161</v>
      </c>
      <c r="BM170" s="192" t="s">
        <v>432</v>
      </c>
    </row>
    <row r="171" spans="1:65" s="2" customFormat="1" ht="19.5">
      <c r="A171" s="37"/>
      <c r="B171" s="38"/>
      <c r="C171" s="39"/>
      <c r="D171" s="194" t="s">
        <v>163</v>
      </c>
      <c r="E171" s="39"/>
      <c r="F171" s="195" t="s">
        <v>414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163</v>
      </c>
      <c r="AU171" s="20" t="s">
        <v>86</v>
      </c>
    </row>
    <row r="172" spans="1:65" s="2" customFormat="1" ht="11.25">
      <c r="A172" s="37"/>
      <c r="B172" s="38"/>
      <c r="C172" s="39"/>
      <c r="D172" s="199" t="s">
        <v>165</v>
      </c>
      <c r="E172" s="39"/>
      <c r="F172" s="200" t="s">
        <v>433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165</v>
      </c>
      <c r="AU172" s="20" t="s">
        <v>86</v>
      </c>
    </row>
    <row r="173" spans="1:65" s="2" customFormat="1" ht="29.25">
      <c r="A173" s="37"/>
      <c r="B173" s="38"/>
      <c r="C173" s="39"/>
      <c r="D173" s="194" t="s">
        <v>177</v>
      </c>
      <c r="E173" s="39"/>
      <c r="F173" s="222" t="s">
        <v>178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177</v>
      </c>
      <c r="AU173" s="20" t="s">
        <v>86</v>
      </c>
    </row>
    <row r="174" spans="1:65" s="13" customFormat="1" ht="22.5">
      <c r="B174" s="201"/>
      <c r="C174" s="202"/>
      <c r="D174" s="194" t="s">
        <v>167</v>
      </c>
      <c r="E174" s="203" t="s">
        <v>19</v>
      </c>
      <c r="F174" s="204" t="s">
        <v>434</v>
      </c>
      <c r="G174" s="202"/>
      <c r="H174" s="203" t="s">
        <v>19</v>
      </c>
      <c r="I174" s="205"/>
      <c r="J174" s="202"/>
      <c r="K174" s="202"/>
      <c r="L174" s="206"/>
      <c r="M174" s="207"/>
      <c r="N174" s="208"/>
      <c r="O174" s="208"/>
      <c r="P174" s="208"/>
      <c r="Q174" s="208"/>
      <c r="R174" s="208"/>
      <c r="S174" s="208"/>
      <c r="T174" s="209"/>
      <c r="AT174" s="210" t="s">
        <v>167</v>
      </c>
      <c r="AU174" s="210" t="s">
        <v>86</v>
      </c>
      <c r="AV174" s="13" t="s">
        <v>84</v>
      </c>
      <c r="AW174" s="13" t="s">
        <v>36</v>
      </c>
      <c r="AX174" s="13" t="s">
        <v>76</v>
      </c>
      <c r="AY174" s="210" t="s">
        <v>154</v>
      </c>
    </row>
    <row r="175" spans="1:65" s="13" customFormat="1" ht="11.25">
      <c r="B175" s="201"/>
      <c r="C175" s="202"/>
      <c r="D175" s="194" t="s">
        <v>167</v>
      </c>
      <c r="E175" s="203" t="s">
        <v>19</v>
      </c>
      <c r="F175" s="204" t="s">
        <v>435</v>
      </c>
      <c r="G175" s="202"/>
      <c r="H175" s="203" t="s">
        <v>19</v>
      </c>
      <c r="I175" s="205"/>
      <c r="J175" s="202"/>
      <c r="K175" s="202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167</v>
      </c>
      <c r="AU175" s="210" t="s">
        <v>86</v>
      </c>
      <c r="AV175" s="13" t="s">
        <v>84</v>
      </c>
      <c r="AW175" s="13" t="s">
        <v>36</v>
      </c>
      <c r="AX175" s="13" t="s">
        <v>76</v>
      </c>
      <c r="AY175" s="210" t="s">
        <v>154</v>
      </c>
    </row>
    <row r="176" spans="1:65" s="13" customFormat="1" ht="11.25">
      <c r="B176" s="201"/>
      <c r="C176" s="202"/>
      <c r="D176" s="194" t="s">
        <v>167</v>
      </c>
      <c r="E176" s="203" t="s">
        <v>19</v>
      </c>
      <c r="F176" s="204" t="s">
        <v>356</v>
      </c>
      <c r="G176" s="202"/>
      <c r="H176" s="203" t="s">
        <v>19</v>
      </c>
      <c r="I176" s="205"/>
      <c r="J176" s="202"/>
      <c r="K176" s="202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167</v>
      </c>
      <c r="AU176" s="210" t="s">
        <v>86</v>
      </c>
      <c r="AV176" s="13" t="s">
        <v>84</v>
      </c>
      <c r="AW176" s="13" t="s">
        <v>36</v>
      </c>
      <c r="AX176" s="13" t="s">
        <v>76</v>
      </c>
      <c r="AY176" s="210" t="s">
        <v>154</v>
      </c>
    </row>
    <row r="177" spans="1:65" s="13" customFormat="1" ht="22.5">
      <c r="B177" s="201"/>
      <c r="C177" s="202"/>
      <c r="D177" s="194" t="s">
        <v>167</v>
      </c>
      <c r="E177" s="203" t="s">
        <v>19</v>
      </c>
      <c r="F177" s="204" t="s">
        <v>436</v>
      </c>
      <c r="G177" s="202"/>
      <c r="H177" s="203" t="s">
        <v>19</v>
      </c>
      <c r="I177" s="205"/>
      <c r="J177" s="202"/>
      <c r="K177" s="202"/>
      <c r="L177" s="206"/>
      <c r="M177" s="207"/>
      <c r="N177" s="208"/>
      <c r="O177" s="208"/>
      <c r="P177" s="208"/>
      <c r="Q177" s="208"/>
      <c r="R177" s="208"/>
      <c r="S177" s="208"/>
      <c r="T177" s="209"/>
      <c r="AT177" s="210" t="s">
        <v>167</v>
      </c>
      <c r="AU177" s="210" t="s">
        <v>86</v>
      </c>
      <c r="AV177" s="13" t="s">
        <v>84</v>
      </c>
      <c r="AW177" s="13" t="s">
        <v>36</v>
      </c>
      <c r="AX177" s="13" t="s">
        <v>76</v>
      </c>
      <c r="AY177" s="210" t="s">
        <v>154</v>
      </c>
    </row>
    <row r="178" spans="1:65" s="14" customFormat="1" ht="11.25">
      <c r="B178" s="211"/>
      <c r="C178" s="212"/>
      <c r="D178" s="194" t="s">
        <v>167</v>
      </c>
      <c r="E178" s="213" t="s">
        <v>19</v>
      </c>
      <c r="F178" s="214" t="s">
        <v>437</v>
      </c>
      <c r="G178" s="212"/>
      <c r="H178" s="215">
        <v>161</v>
      </c>
      <c r="I178" s="216"/>
      <c r="J178" s="212"/>
      <c r="K178" s="212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167</v>
      </c>
      <c r="AU178" s="221" t="s">
        <v>86</v>
      </c>
      <c r="AV178" s="14" t="s">
        <v>86</v>
      </c>
      <c r="AW178" s="14" t="s">
        <v>36</v>
      </c>
      <c r="AX178" s="14" t="s">
        <v>76</v>
      </c>
      <c r="AY178" s="221" t="s">
        <v>154</v>
      </c>
    </row>
    <row r="179" spans="1:65" s="13" customFormat="1" ht="22.5">
      <c r="B179" s="201"/>
      <c r="C179" s="202"/>
      <c r="D179" s="194" t="s">
        <v>167</v>
      </c>
      <c r="E179" s="203" t="s">
        <v>19</v>
      </c>
      <c r="F179" s="204" t="s">
        <v>438</v>
      </c>
      <c r="G179" s="202"/>
      <c r="H179" s="203" t="s">
        <v>19</v>
      </c>
      <c r="I179" s="205"/>
      <c r="J179" s="202"/>
      <c r="K179" s="202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167</v>
      </c>
      <c r="AU179" s="210" t="s">
        <v>86</v>
      </c>
      <c r="AV179" s="13" t="s">
        <v>84</v>
      </c>
      <c r="AW179" s="13" t="s">
        <v>36</v>
      </c>
      <c r="AX179" s="13" t="s">
        <v>76</v>
      </c>
      <c r="AY179" s="210" t="s">
        <v>154</v>
      </c>
    </row>
    <row r="180" spans="1:65" s="14" customFormat="1" ht="11.25">
      <c r="B180" s="211"/>
      <c r="C180" s="212"/>
      <c r="D180" s="194" t="s">
        <v>167</v>
      </c>
      <c r="E180" s="213" t="s">
        <v>19</v>
      </c>
      <c r="F180" s="214" t="s">
        <v>439</v>
      </c>
      <c r="G180" s="212"/>
      <c r="H180" s="215">
        <v>123</v>
      </c>
      <c r="I180" s="216"/>
      <c r="J180" s="212"/>
      <c r="K180" s="212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167</v>
      </c>
      <c r="AU180" s="221" t="s">
        <v>86</v>
      </c>
      <c r="AV180" s="14" t="s">
        <v>86</v>
      </c>
      <c r="AW180" s="14" t="s">
        <v>36</v>
      </c>
      <c r="AX180" s="14" t="s">
        <v>76</v>
      </c>
      <c r="AY180" s="221" t="s">
        <v>154</v>
      </c>
    </row>
    <row r="181" spans="1:65" s="13" customFormat="1" ht="22.5">
      <c r="B181" s="201"/>
      <c r="C181" s="202"/>
      <c r="D181" s="194" t="s">
        <v>167</v>
      </c>
      <c r="E181" s="203" t="s">
        <v>19</v>
      </c>
      <c r="F181" s="204" t="s">
        <v>362</v>
      </c>
      <c r="G181" s="202"/>
      <c r="H181" s="203" t="s">
        <v>19</v>
      </c>
      <c r="I181" s="205"/>
      <c r="J181" s="202"/>
      <c r="K181" s="202"/>
      <c r="L181" s="206"/>
      <c r="M181" s="207"/>
      <c r="N181" s="208"/>
      <c r="O181" s="208"/>
      <c r="P181" s="208"/>
      <c r="Q181" s="208"/>
      <c r="R181" s="208"/>
      <c r="S181" s="208"/>
      <c r="T181" s="209"/>
      <c r="AT181" s="210" t="s">
        <v>167</v>
      </c>
      <c r="AU181" s="210" t="s">
        <v>86</v>
      </c>
      <c r="AV181" s="13" t="s">
        <v>84</v>
      </c>
      <c r="AW181" s="13" t="s">
        <v>36</v>
      </c>
      <c r="AX181" s="13" t="s">
        <v>76</v>
      </c>
      <c r="AY181" s="210" t="s">
        <v>154</v>
      </c>
    </row>
    <row r="182" spans="1:65" s="13" customFormat="1" ht="22.5">
      <c r="B182" s="201"/>
      <c r="C182" s="202"/>
      <c r="D182" s="194" t="s">
        <v>167</v>
      </c>
      <c r="E182" s="203" t="s">
        <v>19</v>
      </c>
      <c r="F182" s="204" t="s">
        <v>440</v>
      </c>
      <c r="G182" s="202"/>
      <c r="H182" s="203" t="s">
        <v>19</v>
      </c>
      <c r="I182" s="205"/>
      <c r="J182" s="202"/>
      <c r="K182" s="202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167</v>
      </c>
      <c r="AU182" s="210" t="s">
        <v>86</v>
      </c>
      <c r="AV182" s="13" t="s">
        <v>84</v>
      </c>
      <c r="AW182" s="13" t="s">
        <v>36</v>
      </c>
      <c r="AX182" s="13" t="s">
        <v>76</v>
      </c>
      <c r="AY182" s="210" t="s">
        <v>154</v>
      </c>
    </row>
    <row r="183" spans="1:65" s="14" customFormat="1" ht="11.25">
      <c r="B183" s="211"/>
      <c r="C183" s="212"/>
      <c r="D183" s="194" t="s">
        <v>167</v>
      </c>
      <c r="E183" s="213" t="s">
        <v>19</v>
      </c>
      <c r="F183" s="214" t="s">
        <v>441</v>
      </c>
      <c r="G183" s="212"/>
      <c r="H183" s="215">
        <v>151</v>
      </c>
      <c r="I183" s="216"/>
      <c r="J183" s="212"/>
      <c r="K183" s="212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167</v>
      </c>
      <c r="AU183" s="221" t="s">
        <v>86</v>
      </c>
      <c r="AV183" s="14" t="s">
        <v>86</v>
      </c>
      <c r="AW183" s="14" t="s">
        <v>36</v>
      </c>
      <c r="AX183" s="14" t="s">
        <v>76</v>
      </c>
      <c r="AY183" s="221" t="s">
        <v>154</v>
      </c>
    </row>
    <row r="184" spans="1:65" s="13" customFormat="1" ht="11.25">
      <c r="B184" s="201"/>
      <c r="C184" s="202"/>
      <c r="D184" s="194" t="s">
        <v>167</v>
      </c>
      <c r="E184" s="203" t="s">
        <v>19</v>
      </c>
      <c r="F184" s="204" t="s">
        <v>365</v>
      </c>
      <c r="G184" s="202"/>
      <c r="H184" s="203" t="s">
        <v>19</v>
      </c>
      <c r="I184" s="205"/>
      <c r="J184" s="202"/>
      <c r="K184" s="202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167</v>
      </c>
      <c r="AU184" s="210" t="s">
        <v>86</v>
      </c>
      <c r="AV184" s="13" t="s">
        <v>84</v>
      </c>
      <c r="AW184" s="13" t="s">
        <v>36</v>
      </c>
      <c r="AX184" s="13" t="s">
        <v>76</v>
      </c>
      <c r="AY184" s="210" t="s">
        <v>154</v>
      </c>
    </row>
    <row r="185" spans="1:65" s="13" customFormat="1" ht="22.5">
      <c r="B185" s="201"/>
      <c r="C185" s="202"/>
      <c r="D185" s="194" t="s">
        <v>167</v>
      </c>
      <c r="E185" s="203" t="s">
        <v>19</v>
      </c>
      <c r="F185" s="204" t="s">
        <v>442</v>
      </c>
      <c r="G185" s="202"/>
      <c r="H185" s="203" t="s">
        <v>19</v>
      </c>
      <c r="I185" s="205"/>
      <c r="J185" s="202"/>
      <c r="K185" s="202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167</v>
      </c>
      <c r="AU185" s="210" t="s">
        <v>86</v>
      </c>
      <c r="AV185" s="13" t="s">
        <v>84</v>
      </c>
      <c r="AW185" s="13" t="s">
        <v>36</v>
      </c>
      <c r="AX185" s="13" t="s">
        <v>76</v>
      </c>
      <c r="AY185" s="210" t="s">
        <v>154</v>
      </c>
    </row>
    <row r="186" spans="1:65" s="14" customFormat="1" ht="11.25">
      <c r="B186" s="211"/>
      <c r="C186" s="212"/>
      <c r="D186" s="194" t="s">
        <v>167</v>
      </c>
      <c r="E186" s="213" t="s">
        <v>19</v>
      </c>
      <c r="F186" s="214" t="s">
        <v>443</v>
      </c>
      <c r="G186" s="212"/>
      <c r="H186" s="215">
        <v>326</v>
      </c>
      <c r="I186" s="216"/>
      <c r="J186" s="212"/>
      <c r="K186" s="212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167</v>
      </c>
      <c r="AU186" s="221" t="s">
        <v>86</v>
      </c>
      <c r="AV186" s="14" t="s">
        <v>86</v>
      </c>
      <c r="AW186" s="14" t="s">
        <v>36</v>
      </c>
      <c r="AX186" s="14" t="s">
        <v>76</v>
      </c>
      <c r="AY186" s="221" t="s">
        <v>154</v>
      </c>
    </row>
    <row r="187" spans="1:65" s="15" customFormat="1" ht="11.25">
      <c r="B187" s="223"/>
      <c r="C187" s="224"/>
      <c r="D187" s="194" t="s">
        <v>167</v>
      </c>
      <c r="E187" s="225" t="s">
        <v>19</v>
      </c>
      <c r="F187" s="226" t="s">
        <v>194</v>
      </c>
      <c r="G187" s="224"/>
      <c r="H187" s="227">
        <v>761</v>
      </c>
      <c r="I187" s="228"/>
      <c r="J187" s="224"/>
      <c r="K187" s="224"/>
      <c r="L187" s="229"/>
      <c r="M187" s="230"/>
      <c r="N187" s="231"/>
      <c r="O187" s="231"/>
      <c r="P187" s="231"/>
      <c r="Q187" s="231"/>
      <c r="R187" s="231"/>
      <c r="S187" s="231"/>
      <c r="T187" s="232"/>
      <c r="AT187" s="233" t="s">
        <v>167</v>
      </c>
      <c r="AU187" s="233" t="s">
        <v>86</v>
      </c>
      <c r="AV187" s="15" t="s">
        <v>161</v>
      </c>
      <c r="AW187" s="15" t="s">
        <v>36</v>
      </c>
      <c r="AX187" s="15" t="s">
        <v>84</v>
      </c>
      <c r="AY187" s="233" t="s">
        <v>154</v>
      </c>
    </row>
    <row r="188" spans="1:65" s="12" customFormat="1" ht="22.9" customHeight="1">
      <c r="B188" s="165"/>
      <c r="C188" s="166"/>
      <c r="D188" s="167" t="s">
        <v>75</v>
      </c>
      <c r="E188" s="179" t="s">
        <v>205</v>
      </c>
      <c r="F188" s="179" t="s">
        <v>444</v>
      </c>
      <c r="G188" s="166"/>
      <c r="H188" s="166"/>
      <c r="I188" s="169"/>
      <c r="J188" s="180">
        <f>BK188</f>
        <v>0</v>
      </c>
      <c r="K188" s="166"/>
      <c r="L188" s="171"/>
      <c r="M188" s="172"/>
      <c r="N188" s="173"/>
      <c r="O188" s="173"/>
      <c r="P188" s="174">
        <f>SUM(P189:P361)</f>
        <v>0</v>
      </c>
      <c r="Q188" s="173"/>
      <c r="R188" s="174">
        <f>SUM(R189:R361)</f>
        <v>442.29498799999999</v>
      </c>
      <c r="S188" s="173"/>
      <c r="T188" s="175">
        <f>SUM(T189:T361)</f>
        <v>0</v>
      </c>
      <c r="AR188" s="176" t="s">
        <v>84</v>
      </c>
      <c r="AT188" s="177" t="s">
        <v>75</v>
      </c>
      <c r="AU188" s="177" t="s">
        <v>84</v>
      </c>
      <c r="AY188" s="176" t="s">
        <v>154</v>
      </c>
      <c r="BK188" s="178">
        <f>SUM(BK189:BK361)</f>
        <v>0</v>
      </c>
    </row>
    <row r="189" spans="1:65" s="2" customFormat="1" ht="24.2" customHeight="1">
      <c r="A189" s="37"/>
      <c r="B189" s="38"/>
      <c r="C189" s="181" t="s">
        <v>252</v>
      </c>
      <c r="D189" s="181" t="s">
        <v>156</v>
      </c>
      <c r="E189" s="182" t="s">
        <v>445</v>
      </c>
      <c r="F189" s="183" t="s">
        <v>446</v>
      </c>
      <c r="G189" s="184" t="s">
        <v>159</v>
      </c>
      <c r="H189" s="185">
        <v>13.7</v>
      </c>
      <c r="I189" s="186"/>
      <c r="J189" s="187">
        <f>ROUND(I189*H189,2)</f>
        <v>0</v>
      </c>
      <c r="K189" s="183" t="s">
        <v>173</v>
      </c>
      <c r="L189" s="42"/>
      <c r="M189" s="188" t="s">
        <v>19</v>
      </c>
      <c r="N189" s="189" t="s">
        <v>47</v>
      </c>
      <c r="O189" s="67"/>
      <c r="P189" s="190">
        <f>O189*H189</f>
        <v>0</v>
      </c>
      <c r="Q189" s="190">
        <v>0.19800000000000001</v>
      </c>
      <c r="R189" s="190">
        <f>Q189*H189</f>
        <v>2.7126000000000001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161</v>
      </c>
      <c r="AT189" s="192" t="s">
        <v>156</v>
      </c>
      <c r="AU189" s="192" t="s">
        <v>86</v>
      </c>
      <c r="AY189" s="20" t="s">
        <v>154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84</v>
      </c>
      <c r="BK189" s="193">
        <f>ROUND(I189*H189,2)</f>
        <v>0</v>
      </c>
      <c r="BL189" s="20" t="s">
        <v>161</v>
      </c>
      <c r="BM189" s="192" t="s">
        <v>447</v>
      </c>
    </row>
    <row r="190" spans="1:65" s="2" customFormat="1" ht="29.25">
      <c r="A190" s="37"/>
      <c r="B190" s="38"/>
      <c r="C190" s="39"/>
      <c r="D190" s="194" t="s">
        <v>163</v>
      </c>
      <c r="E190" s="39"/>
      <c r="F190" s="195" t="s">
        <v>448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163</v>
      </c>
      <c r="AU190" s="20" t="s">
        <v>86</v>
      </c>
    </row>
    <row r="191" spans="1:65" s="2" customFormat="1" ht="11.25">
      <c r="A191" s="37"/>
      <c r="B191" s="38"/>
      <c r="C191" s="39"/>
      <c r="D191" s="199" t="s">
        <v>165</v>
      </c>
      <c r="E191" s="39"/>
      <c r="F191" s="200" t="s">
        <v>449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165</v>
      </c>
      <c r="AU191" s="20" t="s">
        <v>86</v>
      </c>
    </row>
    <row r="192" spans="1:65" s="2" customFormat="1" ht="19.5">
      <c r="A192" s="37"/>
      <c r="B192" s="38"/>
      <c r="C192" s="39"/>
      <c r="D192" s="194" t="s">
        <v>177</v>
      </c>
      <c r="E192" s="39"/>
      <c r="F192" s="222" t="s">
        <v>450</v>
      </c>
      <c r="G192" s="39"/>
      <c r="H192" s="39"/>
      <c r="I192" s="196"/>
      <c r="J192" s="39"/>
      <c r="K192" s="39"/>
      <c r="L192" s="42"/>
      <c r="M192" s="197"/>
      <c r="N192" s="198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177</v>
      </c>
      <c r="AU192" s="20" t="s">
        <v>86</v>
      </c>
    </row>
    <row r="193" spans="1:65" s="13" customFormat="1" ht="22.5">
      <c r="B193" s="201"/>
      <c r="C193" s="202"/>
      <c r="D193" s="194" t="s">
        <v>167</v>
      </c>
      <c r="E193" s="203" t="s">
        <v>19</v>
      </c>
      <c r="F193" s="204" t="s">
        <v>451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167</v>
      </c>
      <c r="AU193" s="210" t="s">
        <v>86</v>
      </c>
      <c r="AV193" s="13" t="s">
        <v>84</v>
      </c>
      <c r="AW193" s="13" t="s">
        <v>36</v>
      </c>
      <c r="AX193" s="13" t="s">
        <v>76</v>
      </c>
      <c r="AY193" s="210" t="s">
        <v>154</v>
      </c>
    </row>
    <row r="194" spans="1:65" s="13" customFormat="1" ht="11.25">
      <c r="B194" s="201"/>
      <c r="C194" s="202"/>
      <c r="D194" s="194" t="s">
        <v>167</v>
      </c>
      <c r="E194" s="203" t="s">
        <v>19</v>
      </c>
      <c r="F194" s="204" t="s">
        <v>452</v>
      </c>
      <c r="G194" s="202"/>
      <c r="H194" s="203" t="s">
        <v>19</v>
      </c>
      <c r="I194" s="205"/>
      <c r="J194" s="202"/>
      <c r="K194" s="202"/>
      <c r="L194" s="206"/>
      <c r="M194" s="207"/>
      <c r="N194" s="208"/>
      <c r="O194" s="208"/>
      <c r="P194" s="208"/>
      <c r="Q194" s="208"/>
      <c r="R194" s="208"/>
      <c r="S194" s="208"/>
      <c r="T194" s="209"/>
      <c r="AT194" s="210" t="s">
        <v>167</v>
      </c>
      <c r="AU194" s="210" t="s">
        <v>86</v>
      </c>
      <c r="AV194" s="13" t="s">
        <v>84</v>
      </c>
      <c r="AW194" s="13" t="s">
        <v>36</v>
      </c>
      <c r="AX194" s="13" t="s">
        <v>76</v>
      </c>
      <c r="AY194" s="210" t="s">
        <v>154</v>
      </c>
    </row>
    <row r="195" spans="1:65" s="13" customFormat="1" ht="11.25">
      <c r="B195" s="201"/>
      <c r="C195" s="202"/>
      <c r="D195" s="194" t="s">
        <v>167</v>
      </c>
      <c r="E195" s="203" t="s">
        <v>19</v>
      </c>
      <c r="F195" s="204" t="s">
        <v>425</v>
      </c>
      <c r="G195" s="202"/>
      <c r="H195" s="203" t="s">
        <v>19</v>
      </c>
      <c r="I195" s="205"/>
      <c r="J195" s="202"/>
      <c r="K195" s="202"/>
      <c r="L195" s="206"/>
      <c r="M195" s="207"/>
      <c r="N195" s="208"/>
      <c r="O195" s="208"/>
      <c r="P195" s="208"/>
      <c r="Q195" s="208"/>
      <c r="R195" s="208"/>
      <c r="S195" s="208"/>
      <c r="T195" s="209"/>
      <c r="AT195" s="210" t="s">
        <v>167</v>
      </c>
      <c r="AU195" s="210" t="s">
        <v>86</v>
      </c>
      <c r="AV195" s="13" t="s">
        <v>84</v>
      </c>
      <c r="AW195" s="13" t="s">
        <v>36</v>
      </c>
      <c r="AX195" s="13" t="s">
        <v>76</v>
      </c>
      <c r="AY195" s="210" t="s">
        <v>154</v>
      </c>
    </row>
    <row r="196" spans="1:65" s="13" customFormat="1" ht="22.5">
      <c r="B196" s="201"/>
      <c r="C196" s="202"/>
      <c r="D196" s="194" t="s">
        <v>167</v>
      </c>
      <c r="E196" s="203" t="s">
        <v>19</v>
      </c>
      <c r="F196" s="204" t="s">
        <v>426</v>
      </c>
      <c r="G196" s="202"/>
      <c r="H196" s="203" t="s">
        <v>19</v>
      </c>
      <c r="I196" s="205"/>
      <c r="J196" s="202"/>
      <c r="K196" s="202"/>
      <c r="L196" s="206"/>
      <c r="M196" s="207"/>
      <c r="N196" s="208"/>
      <c r="O196" s="208"/>
      <c r="P196" s="208"/>
      <c r="Q196" s="208"/>
      <c r="R196" s="208"/>
      <c r="S196" s="208"/>
      <c r="T196" s="209"/>
      <c r="AT196" s="210" t="s">
        <v>167</v>
      </c>
      <c r="AU196" s="210" t="s">
        <v>86</v>
      </c>
      <c r="AV196" s="13" t="s">
        <v>84</v>
      </c>
      <c r="AW196" s="13" t="s">
        <v>36</v>
      </c>
      <c r="AX196" s="13" t="s">
        <v>76</v>
      </c>
      <c r="AY196" s="210" t="s">
        <v>154</v>
      </c>
    </row>
    <row r="197" spans="1:65" s="14" customFormat="1" ht="11.25">
      <c r="B197" s="211"/>
      <c r="C197" s="212"/>
      <c r="D197" s="194" t="s">
        <v>167</v>
      </c>
      <c r="E197" s="213" t="s">
        <v>19</v>
      </c>
      <c r="F197" s="214" t="s">
        <v>427</v>
      </c>
      <c r="G197" s="212"/>
      <c r="H197" s="215">
        <v>13.7</v>
      </c>
      <c r="I197" s="216"/>
      <c r="J197" s="212"/>
      <c r="K197" s="212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167</v>
      </c>
      <c r="AU197" s="221" t="s">
        <v>86</v>
      </c>
      <c r="AV197" s="14" t="s">
        <v>86</v>
      </c>
      <c r="AW197" s="14" t="s">
        <v>36</v>
      </c>
      <c r="AX197" s="14" t="s">
        <v>84</v>
      </c>
      <c r="AY197" s="221" t="s">
        <v>154</v>
      </c>
    </row>
    <row r="198" spans="1:65" s="2" customFormat="1" ht="24.2" customHeight="1">
      <c r="A198" s="37"/>
      <c r="B198" s="38"/>
      <c r="C198" s="181" t="s">
        <v>260</v>
      </c>
      <c r="D198" s="181" t="s">
        <v>156</v>
      </c>
      <c r="E198" s="182" t="s">
        <v>453</v>
      </c>
      <c r="F198" s="183" t="s">
        <v>454</v>
      </c>
      <c r="G198" s="184" t="s">
        <v>159</v>
      </c>
      <c r="H198" s="185">
        <v>41.2</v>
      </c>
      <c r="I198" s="186"/>
      <c r="J198" s="187">
        <f>ROUND(I198*H198,2)</f>
        <v>0</v>
      </c>
      <c r="K198" s="183" t="s">
        <v>173</v>
      </c>
      <c r="L198" s="42"/>
      <c r="M198" s="188" t="s">
        <v>19</v>
      </c>
      <c r="N198" s="189" t="s">
        <v>47</v>
      </c>
      <c r="O198" s="67"/>
      <c r="P198" s="190">
        <f>O198*H198</f>
        <v>0</v>
      </c>
      <c r="Q198" s="190">
        <v>0.29699999999999999</v>
      </c>
      <c r="R198" s="190">
        <f>Q198*H198</f>
        <v>12.2364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161</v>
      </c>
      <c r="AT198" s="192" t="s">
        <v>156</v>
      </c>
      <c r="AU198" s="192" t="s">
        <v>86</v>
      </c>
      <c r="AY198" s="20" t="s">
        <v>154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20" t="s">
        <v>84</v>
      </c>
      <c r="BK198" s="193">
        <f>ROUND(I198*H198,2)</f>
        <v>0</v>
      </c>
      <c r="BL198" s="20" t="s">
        <v>161</v>
      </c>
      <c r="BM198" s="192" t="s">
        <v>455</v>
      </c>
    </row>
    <row r="199" spans="1:65" s="2" customFormat="1" ht="29.25">
      <c r="A199" s="37"/>
      <c r="B199" s="38"/>
      <c r="C199" s="39"/>
      <c r="D199" s="194" t="s">
        <v>163</v>
      </c>
      <c r="E199" s="39"/>
      <c r="F199" s="195" t="s">
        <v>456</v>
      </c>
      <c r="G199" s="39"/>
      <c r="H199" s="39"/>
      <c r="I199" s="196"/>
      <c r="J199" s="39"/>
      <c r="K199" s="39"/>
      <c r="L199" s="42"/>
      <c r="M199" s="197"/>
      <c r="N199" s="198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163</v>
      </c>
      <c r="AU199" s="20" t="s">
        <v>86</v>
      </c>
    </row>
    <row r="200" spans="1:65" s="2" customFormat="1" ht="11.25">
      <c r="A200" s="37"/>
      <c r="B200" s="38"/>
      <c r="C200" s="39"/>
      <c r="D200" s="199" t="s">
        <v>165</v>
      </c>
      <c r="E200" s="39"/>
      <c r="F200" s="200" t="s">
        <v>457</v>
      </c>
      <c r="G200" s="39"/>
      <c r="H200" s="39"/>
      <c r="I200" s="196"/>
      <c r="J200" s="39"/>
      <c r="K200" s="39"/>
      <c r="L200" s="42"/>
      <c r="M200" s="197"/>
      <c r="N200" s="198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165</v>
      </c>
      <c r="AU200" s="20" t="s">
        <v>86</v>
      </c>
    </row>
    <row r="201" spans="1:65" s="13" customFormat="1" ht="22.5">
      <c r="B201" s="201"/>
      <c r="C201" s="202"/>
      <c r="D201" s="194" t="s">
        <v>167</v>
      </c>
      <c r="E201" s="203" t="s">
        <v>19</v>
      </c>
      <c r="F201" s="204" t="s">
        <v>451</v>
      </c>
      <c r="G201" s="202"/>
      <c r="H201" s="203" t="s">
        <v>19</v>
      </c>
      <c r="I201" s="205"/>
      <c r="J201" s="202"/>
      <c r="K201" s="202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167</v>
      </c>
      <c r="AU201" s="210" t="s">
        <v>86</v>
      </c>
      <c r="AV201" s="13" t="s">
        <v>84</v>
      </c>
      <c r="AW201" s="13" t="s">
        <v>36</v>
      </c>
      <c r="AX201" s="13" t="s">
        <v>76</v>
      </c>
      <c r="AY201" s="210" t="s">
        <v>154</v>
      </c>
    </row>
    <row r="202" spans="1:65" s="13" customFormat="1" ht="11.25">
      <c r="B202" s="201"/>
      <c r="C202" s="202"/>
      <c r="D202" s="194" t="s">
        <v>167</v>
      </c>
      <c r="E202" s="203" t="s">
        <v>19</v>
      </c>
      <c r="F202" s="204" t="s">
        <v>458</v>
      </c>
      <c r="G202" s="202"/>
      <c r="H202" s="203" t="s">
        <v>19</v>
      </c>
      <c r="I202" s="205"/>
      <c r="J202" s="202"/>
      <c r="K202" s="202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167</v>
      </c>
      <c r="AU202" s="210" t="s">
        <v>86</v>
      </c>
      <c r="AV202" s="13" t="s">
        <v>84</v>
      </c>
      <c r="AW202" s="13" t="s">
        <v>36</v>
      </c>
      <c r="AX202" s="13" t="s">
        <v>76</v>
      </c>
      <c r="AY202" s="210" t="s">
        <v>154</v>
      </c>
    </row>
    <row r="203" spans="1:65" s="13" customFormat="1" ht="11.25">
      <c r="B203" s="201"/>
      <c r="C203" s="202"/>
      <c r="D203" s="194" t="s">
        <v>167</v>
      </c>
      <c r="E203" s="203" t="s">
        <v>19</v>
      </c>
      <c r="F203" s="204" t="s">
        <v>422</v>
      </c>
      <c r="G203" s="202"/>
      <c r="H203" s="203" t="s">
        <v>19</v>
      </c>
      <c r="I203" s="205"/>
      <c r="J203" s="202"/>
      <c r="K203" s="202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167</v>
      </c>
      <c r="AU203" s="210" t="s">
        <v>86</v>
      </c>
      <c r="AV203" s="13" t="s">
        <v>84</v>
      </c>
      <c r="AW203" s="13" t="s">
        <v>36</v>
      </c>
      <c r="AX203" s="13" t="s">
        <v>76</v>
      </c>
      <c r="AY203" s="210" t="s">
        <v>154</v>
      </c>
    </row>
    <row r="204" spans="1:65" s="13" customFormat="1" ht="22.5">
      <c r="B204" s="201"/>
      <c r="C204" s="202"/>
      <c r="D204" s="194" t="s">
        <v>167</v>
      </c>
      <c r="E204" s="203" t="s">
        <v>19</v>
      </c>
      <c r="F204" s="204" t="s">
        <v>423</v>
      </c>
      <c r="G204" s="202"/>
      <c r="H204" s="203" t="s">
        <v>19</v>
      </c>
      <c r="I204" s="205"/>
      <c r="J204" s="202"/>
      <c r="K204" s="202"/>
      <c r="L204" s="206"/>
      <c r="M204" s="207"/>
      <c r="N204" s="208"/>
      <c r="O204" s="208"/>
      <c r="P204" s="208"/>
      <c r="Q204" s="208"/>
      <c r="R204" s="208"/>
      <c r="S204" s="208"/>
      <c r="T204" s="209"/>
      <c r="AT204" s="210" t="s">
        <v>167</v>
      </c>
      <c r="AU204" s="210" t="s">
        <v>86</v>
      </c>
      <c r="AV204" s="13" t="s">
        <v>84</v>
      </c>
      <c r="AW204" s="13" t="s">
        <v>36</v>
      </c>
      <c r="AX204" s="13" t="s">
        <v>76</v>
      </c>
      <c r="AY204" s="210" t="s">
        <v>154</v>
      </c>
    </row>
    <row r="205" spans="1:65" s="14" customFormat="1" ht="11.25">
      <c r="B205" s="211"/>
      <c r="C205" s="212"/>
      <c r="D205" s="194" t="s">
        <v>167</v>
      </c>
      <c r="E205" s="213" t="s">
        <v>19</v>
      </c>
      <c r="F205" s="214" t="s">
        <v>424</v>
      </c>
      <c r="G205" s="212"/>
      <c r="H205" s="215">
        <v>41.2</v>
      </c>
      <c r="I205" s="216"/>
      <c r="J205" s="212"/>
      <c r="K205" s="212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167</v>
      </c>
      <c r="AU205" s="221" t="s">
        <v>86</v>
      </c>
      <c r="AV205" s="14" t="s">
        <v>86</v>
      </c>
      <c r="AW205" s="14" t="s">
        <v>36</v>
      </c>
      <c r="AX205" s="14" t="s">
        <v>84</v>
      </c>
      <c r="AY205" s="221" t="s">
        <v>154</v>
      </c>
    </row>
    <row r="206" spans="1:65" s="2" customFormat="1" ht="21.75" customHeight="1">
      <c r="A206" s="37"/>
      <c r="B206" s="38"/>
      <c r="C206" s="181" t="s">
        <v>8</v>
      </c>
      <c r="D206" s="181" t="s">
        <v>156</v>
      </c>
      <c r="E206" s="182" t="s">
        <v>459</v>
      </c>
      <c r="F206" s="183" t="s">
        <v>460</v>
      </c>
      <c r="G206" s="184" t="s">
        <v>159</v>
      </c>
      <c r="H206" s="185">
        <v>6.1</v>
      </c>
      <c r="I206" s="186"/>
      <c r="J206" s="187">
        <f>ROUND(I206*H206,2)</f>
        <v>0</v>
      </c>
      <c r="K206" s="183" t="s">
        <v>160</v>
      </c>
      <c r="L206" s="42"/>
      <c r="M206" s="188" t="s">
        <v>19</v>
      </c>
      <c r="N206" s="189" t="s">
        <v>47</v>
      </c>
      <c r="O206" s="67"/>
      <c r="P206" s="190">
        <f>O206*H206</f>
        <v>0</v>
      </c>
      <c r="Q206" s="190">
        <v>0.23</v>
      </c>
      <c r="R206" s="190">
        <f>Q206*H206</f>
        <v>1.403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161</v>
      </c>
      <c r="AT206" s="192" t="s">
        <v>156</v>
      </c>
      <c r="AU206" s="192" t="s">
        <v>86</v>
      </c>
      <c r="AY206" s="20" t="s">
        <v>154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20" t="s">
        <v>84</v>
      </c>
      <c r="BK206" s="193">
        <f>ROUND(I206*H206,2)</f>
        <v>0</v>
      </c>
      <c r="BL206" s="20" t="s">
        <v>161</v>
      </c>
      <c r="BM206" s="192" t="s">
        <v>461</v>
      </c>
    </row>
    <row r="207" spans="1:65" s="2" customFormat="1" ht="19.5">
      <c r="A207" s="37"/>
      <c r="B207" s="38"/>
      <c r="C207" s="39"/>
      <c r="D207" s="194" t="s">
        <v>163</v>
      </c>
      <c r="E207" s="39"/>
      <c r="F207" s="195" t="s">
        <v>462</v>
      </c>
      <c r="G207" s="39"/>
      <c r="H207" s="39"/>
      <c r="I207" s="196"/>
      <c r="J207" s="39"/>
      <c r="K207" s="39"/>
      <c r="L207" s="42"/>
      <c r="M207" s="197"/>
      <c r="N207" s="198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163</v>
      </c>
      <c r="AU207" s="20" t="s">
        <v>86</v>
      </c>
    </row>
    <row r="208" spans="1:65" s="2" customFormat="1" ht="11.25">
      <c r="A208" s="37"/>
      <c r="B208" s="38"/>
      <c r="C208" s="39"/>
      <c r="D208" s="199" t="s">
        <v>165</v>
      </c>
      <c r="E208" s="39"/>
      <c r="F208" s="200" t="s">
        <v>463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165</v>
      </c>
      <c r="AU208" s="20" t="s">
        <v>86</v>
      </c>
    </row>
    <row r="209" spans="1:65" s="2" customFormat="1" ht="19.5">
      <c r="A209" s="37"/>
      <c r="B209" s="38"/>
      <c r="C209" s="39"/>
      <c r="D209" s="194" t="s">
        <v>177</v>
      </c>
      <c r="E209" s="39"/>
      <c r="F209" s="222" t="s">
        <v>464</v>
      </c>
      <c r="G209" s="39"/>
      <c r="H209" s="39"/>
      <c r="I209" s="196"/>
      <c r="J209" s="39"/>
      <c r="K209" s="39"/>
      <c r="L209" s="42"/>
      <c r="M209" s="197"/>
      <c r="N209" s="198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177</v>
      </c>
      <c r="AU209" s="20" t="s">
        <v>86</v>
      </c>
    </row>
    <row r="210" spans="1:65" s="13" customFormat="1" ht="22.5">
      <c r="B210" s="201"/>
      <c r="C210" s="202"/>
      <c r="D210" s="194" t="s">
        <v>167</v>
      </c>
      <c r="E210" s="203" t="s">
        <v>19</v>
      </c>
      <c r="F210" s="204" t="s">
        <v>451</v>
      </c>
      <c r="G210" s="202"/>
      <c r="H210" s="203" t="s">
        <v>19</v>
      </c>
      <c r="I210" s="205"/>
      <c r="J210" s="202"/>
      <c r="K210" s="202"/>
      <c r="L210" s="206"/>
      <c r="M210" s="207"/>
      <c r="N210" s="208"/>
      <c r="O210" s="208"/>
      <c r="P210" s="208"/>
      <c r="Q210" s="208"/>
      <c r="R210" s="208"/>
      <c r="S210" s="208"/>
      <c r="T210" s="209"/>
      <c r="AT210" s="210" t="s">
        <v>167</v>
      </c>
      <c r="AU210" s="210" t="s">
        <v>86</v>
      </c>
      <c r="AV210" s="13" t="s">
        <v>84</v>
      </c>
      <c r="AW210" s="13" t="s">
        <v>36</v>
      </c>
      <c r="AX210" s="13" t="s">
        <v>76</v>
      </c>
      <c r="AY210" s="210" t="s">
        <v>154</v>
      </c>
    </row>
    <row r="211" spans="1:65" s="13" customFormat="1" ht="22.5">
      <c r="B211" s="201"/>
      <c r="C211" s="202"/>
      <c r="D211" s="194" t="s">
        <v>167</v>
      </c>
      <c r="E211" s="203" t="s">
        <v>19</v>
      </c>
      <c r="F211" s="204" t="s">
        <v>465</v>
      </c>
      <c r="G211" s="202"/>
      <c r="H211" s="203" t="s">
        <v>19</v>
      </c>
      <c r="I211" s="205"/>
      <c r="J211" s="202"/>
      <c r="K211" s="202"/>
      <c r="L211" s="206"/>
      <c r="M211" s="207"/>
      <c r="N211" s="208"/>
      <c r="O211" s="208"/>
      <c r="P211" s="208"/>
      <c r="Q211" s="208"/>
      <c r="R211" s="208"/>
      <c r="S211" s="208"/>
      <c r="T211" s="209"/>
      <c r="AT211" s="210" t="s">
        <v>167</v>
      </c>
      <c r="AU211" s="210" t="s">
        <v>86</v>
      </c>
      <c r="AV211" s="13" t="s">
        <v>84</v>
      </c>
      <c r="AW211" s="13" t="s">
        <v>36</v>
      </c>
      <c r="AX211" s="13" t="s">
        <v>76</v>
      </c>
      <c r="AY211" s="210" t="s">
        <v>154</v>
      </c>
    </row>
    <row r="212" spans="1:65" s="13" customFormat="1" ht="11.25">
      <c r="B212" s="201"/>
      <c r="C212" s="202"/>
      <c r="D212" s="194" t="s">
        <v>167</v>
      </c>
      <c r="E212" s="203" t="s">
        <v>19</v>
      </c>
      <c r="F212" s="204" t="s">
        <v>356</v>
      </c>
      <c r="G212" s="202"/>
      <c r="H212" s="203" t="s">
        <v>19</v>
      </c>
      <c r="I212" s="205"/>
      <c r="J212" s="202"/>
      <c r="K212" s="202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167</v>
      </c>
      <c r="AU212" s="210" t="s">
        <v>86</v>
      </c>
      <c r="AV212" s="13" t="s">
        <v>84</v>
      </c>
      <c r="AW212" s="13" t="s">
        <v>36</v>
      </c>
      <c r="AX212" s="13" t="s">
        <v>76</v>
      </c>
      <c r="AY212" s="210" t="s">
        <v>154</v>
      </c>
    </row>
    <row r="213" spans="1:65" s="13" customFormat="1" ht="22.5">
      <c r="B213" s="201"/>
      <c r="C213" s="202"/>
      <c r="D213" s="194" t="s">
        <v>167</v>
      </c>
      <c r="E213" s="203" t="s">
        <v>19</v>
      </c>
      <c r="F213" s="204" t="s">
        <v>418</v>
      </c>
      <c r="G213" s="202"/>
      <c r="H213" s="203" t="s">
        <v>19</v>
      </c>
      <c r="I213" s="205"/>
      <c r="J213" s="202"/>
      <c r="K213" s="202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167</v>
      </c>
      <c r="AU213" s="210" t="s">
        <v>86</v>
      </c>
      <c r="AV213" s="13" t="s">
        <v>84</v>
      </c>
      <c r="AW213" s="13" t="s">
        <v>36</v>
      </c>
      <c r="AX213" s="13" t="s">
        <v>76</v>
      </c>
      <c r="AY213" s="210" t="s">
        <v>154</v>
      </c>
    </row>
    <row r="214" spans="1:65" s="14" customFormat="1" ht="11.25">
      <c r="B214" s="211"/>
      <c r="C214" s="212"/>
      <c r="D214" s="194" t="s">
        <v>167</v>
      </c>
      <c r="E214" s="213" t="s">
        <v>19</v>
      </c>
      <c r="F214" s="214" t="s">
        <v>335</v>
      </c>
      <c r="G214" s="212"/>
      <c r="H214" s="215">
        <v>2</v>
      </c>
      <c r="I214" s="216"/>
      <c r="J214" s="212"/>
      <c r="K214" s="212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167</v>
      </c>
      <c r="AU214" s="221" t="s">
        <v>86</v>
      </c>
      <c r="AV214" s="14" t="s">
        <v>86</v>
      </c>
      <c r="AW214" s="14" t="s">
        <v>36</v>
      </c>
      <c r="AX214" s="14" t="s">
        <v>76</v>
      </c>
      <c r="AY214" s="221" t="s">
        <v>154</v>
      </c>
    </row>
    <row r="215" spans="1:65" s="13" customFormat="1" ht="22.5">
      <c r="B215" s="201"/>
      <c r="C215" s="202"/>
      <c r="D215" s="194" t="s">
        <v>167</v>
      </c>
      <c r="E215" s="203" t="s">
        <v>19</v>
      </c>
      <c r="F215" s="204" t="s">
        <v>419</v>
      </c>
      <c r="G215" s="202"/>
      <c r="H215" s="203" t="s">
        <v>19</v>
      </c>
      <c r="I215" s="205"/>
      <c r="J215" s="202"/>
      <c r="K215" s="202"/>
      <c r="L215" s="206"/>
      <c r="M215" s="207"/>
      <c r="N215" s="208"/>
      <c r="O215" s="208"/>
      <c r="P215" s="208"/>
      <c r="Q215" s="208"/>
      <c r="R215" s="208"/>
      <c r="S215" s="208"/>
      <c r="T215" s="209"/>
      <c r="AT215" s="210" t="s">
        <v>167</v>
      </c>
      <c r="AU215" s="210" t="s">
        <v>86</v>
      </c>
      <c r="AV215" s="13" t="s">
        <v>84</v>
      </c>
      <c r="AW215" s="13" t="s">
        <v>36</v>
      </c>
      <c r="AX215" s="13" t="s">
        <v>76</v>
      </c>
      <c r="AY215" s="210" t="s">
        <v>154</v>
      </c>
    </row>
    <row r="216" spans="1:65" s="14" customFormat="1" ht="11.25">
      <c r="B216" s="211"/>
      <c r="C216" s="212"/>
      <c r="D216" s="194" t="s">
        <v>167</v>
      </c>
      <c r="E216" s="213" t="s">
        <v>19</v>
      </c>
      <c r="F216" s="214" t="s">
        <v>335</v>
      </c>
      <c r="G216" s="212"/>
      <c r="H216" s="215">
        <v>2</v>
      </c>
      <c r="I216" s="216"/>
      <c r="J216" s="212"/>
      <c r="K216" s="212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167</v>
      </c>
      <c r="AU216" s="221" t="s">
        <v>86</v>
      </c>
      <c r="AV216" s="14" t="s">
        <v>86</v>
      </c>
      <c r="AW216" s="14" t="s">
        <v>36</v>
      </c>
      <c r="AX216" s="14" t="s">
        <v>76</v>
      </c>
      <c r="AY216" s="221" t="s">
        <v>154</v>
      </c>
    </row>
    <row r="217" spans="1:65" s="16" customFormat="1" ht="11.25">
      <c r="B217" s="237"/>
      <c r="C217" s="238"/>
      <c r="D217" s="194" t="s">
        <v>167</v>
      </c>
      <c r="E217" s="239" t="s">
        <v>19</v>
      </c>
      <c r="F217" s="240" t="s">
        <v>361</v>
      </c>
      <c r="G217" s="238"/>
      <c r="H217" s="241">
        <v>4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AT217" s="247" t="s">
        <v>167</v>
      </c>
      <c r="AU217" s="247" t="s">
        <v>86</v>
      </c>
      <c r="AV217" s="16" t="s">
        <v>182</v>
      </c>
      <c r="AW217" s="16" t="s">
        <v>36</v>
      </c>
      <c r="AX217" s="16" t="s">
        <v>76</v>
      </c>
      <c r="AY217" s="247" t="s">
        <v>154</v>
      </c>
    </row>
    <row r="218" spans="1:65" s="13" customFormat="1" ht="11.25">
      <c r="B218" s="201"/>
      <c r="C218" s="202"/>
      <c r="D218" s="194" t="s">
        <v>167</v>
      </c>
      <c r="E218" s="203" t="s">
        <v>19</v>
      </c>
      <c r="F218" s="204" t="s">
        <v>365</v>
      </c>
      <c r="G218" s="202"/>
      <c r="H218" s="203" t="s">
        <v>19</v>
      </c>
      <c r="I218" s="205"/>
      <c r="J218" s="202"/>
      <c r="K218" s="202"/>
      <c r="L218" s="206"/>
      <c r="M218" s="207"/>
      <c r="N218" s="208"/>
      <c r="O218" s="208"/>
      <c r="P218" s="208"/>
      <c r="Q218" s="208"/>
      <c r="R218" s="208"/>
      <c r="S218" s="208"/>
      <c r="T218" s="209"/>
      <c r="AT218" s="210" t="s">
        <v>167</v>
      </c>
      <c r="AU218" s="210" t="s">
        <v>86</v>
      </c>
      <c r="AV218" s="13" t="s">
        <v>84</v>
      </c>
      <c r="AW218" s="13" t="s">
        <v>36</v>
      </c>
      <c r="AX218" s="13" t="s">
        <v>76</v>
      </c>
      <c r="AY218" s="210" t="s">
        <v>154</v>
      </c>
    </row>
    <row r="219" spans="1:65" s="13" customFormat="1" ht="22.5">
      <c r="B219" s="201"/>
      <c r="C219" s="202"/>
      <c r="D219" s="194" t="s">
        <v>167</v>
      </c>
      <c r="E219" s="203" t="s">
        <v>19</v>
      </c>
      <c r="F219" s="204" t="s">
        <v>420</v>
      </c>
      <c r="G219" s="202"/>
      <c r="H219" s="203" t="s">
        <v>19</v>
      </c>
      <c r="I219" s="205"/>
      <c r="J219" s="202"/>
      <c r="K219" s="202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167</v>
      </c>
      <c r="AU219" s="210" t="s">
        <v>86</v>
      </c>
      <c r="AV219" s="13" t="s">
        <v>84</v>
      </c>
      <c r="AW219" s="13" t="s">
        <v>36</v>
      </c>
      <c r="AX219" s="13" t="s">
        <v>76</v>
      </c>
      <c r="AY219" s="210" t="s">
        <v>154</v>
      </c>
    </row>
    <row r="220" spans="1:65" s="14" customFormat="1" ht="11.25">
      <c r="B220" s="211"/>
      <c r="C220" s="212"/>
      <c r="D220" s="194" t="s">
        <v>167</v>
      </c>
      <c r="E220" s="213" t="s">
        <v>19</v>
      </c>
      <c r="F220" s="214" t="s">
        <v>421</v>
      </c>
      <c r="G220" s="212"/>
      <c r="H220" s="215">
        <v>2.1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167</v>
      </c>
      <c r="AU220" s="221" t="s">
        <v>86</v>
      </c>
      <c r="AV220" s="14" t="s">
        <v>86</v>
      </c>
      <c r="AW220" s="14" t="s">
        <v>36</v>
      </c>
      <c r="AX220" s="14" t="s">
        <v>76</v>
      </c>
      <c r="AY220" s="221" t="s">
        <v>154</v>
      </c>
    </row>
    <row r="221" spans="1:65" s="15" customFormat="1" ht="11.25">
      <c r="B221" s="223"/>
      <c r="C221" s="224"/>
      <c r="D221" s="194" t="s">
        <v>167</v>
      </c>
      <c r="E221" s="225" t="s">
        <v>19</v>
      </c>
      <c r="F221" s="226" t="s">
        <v>194</v>
      </c>
      <c r="G221" s="224"/>
      <c r="H221" s="227">
        <v>6.1</v>
      </c>
      <c r="I221" s="228"/>
      <c r="J221" s="224"/>
      <c r="K221" s="224"/>
      <c r="L221" s="229"/>
      <c r="M221" s="230"/>
      <c r="N221" s="231"/>
      <c r="O221" s="231"/>
      <c r="P221" s="231"/>
      <c r="Q221" s="231"/>
      <c r="R221" s="231"/>
      <c r="S221" s="231"/>
      <c r="T221" s="232"/>
      <c r="AT221" s="233" t="s">
        <v>167</v>
      </c>
      <c r="AU221" s="233" t="s">
        <v>86</v>
      </c>
      <c r="AV221" s="15" t="s">
        <v>161</v>
      </c>
      <c r="AW221" s="15" t="s">
        <v>36</v>
      </c>
      <c r="AX221" s="15" t="s">
        <v>84</v>
      </c>
      <c r="AY221" s="233" t="s">
        <v>154</v>
      </c>
    </row>
    <row r="222" spans="1:65" s="2" customFormat="1" ht="21.75" customHeight="1">
      <c r="A222" s="37"/>
      <c r="B222" s="38"/>
      <c r="C222" s="181" t="s">
        <v>278</v>
      </c>
      <c r="D222" s="181" t="s">
        <v>156</v>
      </c>
      <c r="E222" s="182" t="s">
        <v>466</v>
      </c>
      <c r="F222" s="183" t="s">
        <v>467</v>
      </c>
      <c r="G222" s="184" t="s">
        <v>159</v>
      </c>
      <c r="H222" s="185">
        <v>39</v>
      </c>
      <c r="I222" s="186"/>
      <c r="J222" s="187">
        <f>ROUND(I222*H222,2)</f>
        <v>0</v>
      </c>
      <c r="K222" s="183" t="s">
        <v>160</v>
      </c>
      <c r="L222" s="42"/>
      <c r="M222" s="188" t="s">
        <v>19</v>
      </c>
      <c r="N222" s="189" t="s">
        <v>47</v>
      </c>
      <c r="O222" s="67"/>
      <c r="P222" s="190">
        <f>O222*H222</f>
        <v>0</v>
      </c>
      <c r="Q222" s="190">
        <v>0.27600000000000002</v>
      </c>
      <c r="R222" s="190">
        <f>Q222*H222</f>
        <v>10.764000000000001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161</v>
      </c>
      <c r="AT222" s="192" t="s">
        <v>156</v>
      </c>
      <c r="AU222" s="192" t="s">
        <v>86</v>
      </c>
      <c r="AY222" s="20" t="s">
        <v>154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84</v>
      </c>
      <c r="BK222" s="193">
        <f>ROUND(I222*H222,2)</f>
        <v>0</v>
      </c>
      <c r="BL222" s="20" t="s">
        <v>161</v>
      </c>
      <c r="BM222" s="192" t="s">
        <v>468</v>
      </c>
    </row>
    <row r="223" spans="1:65" s="2" customFormat="1" ht="19.5">
      <c r="A223" s="37"/>
      <c r="B223" s="38"/>
      <c r="C223" s="39"/>
      <c r="D223" s="194" t="s">
        <v>163</v>
      </c>
      <c r="E223" s="39"/>
      <c r="F223" s="195" t="s">
        <v>469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163</v>
      </c>
      <c r="AU223" s="20" t="s">
        <v>86</v>
      </c>
    </row>
    <row r="224" spans="1:65" s="2" customFormat="1" ht="11.25">
      <c r="A224" s="37"/>
      <c r="B224" s="38"/>
      <c r="C224" s="39"/>
      <c r="D224" s="199" t="s">
        <v>165</v>
      </c>
      <c r="E224" s="39"/>
      <c r="F224" s="200" t="s">
        <v>470</v>
      </c>
      <c r="G224" s="39"/>
      <c r="H224" s="39"/>
      <c r="I224" s="196"/>
      <c r="J224" s="39"/>
      <c r="K224" s="39"/>
      <c r="L224" s="42"/>
      <c r="M224" s="197"/>
      <c r="N224" s="198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165</v>
      </c>
      <c r="AU224" s="20" t="s">
        <v>86</v>
      </c>
    </row>
    <row r="225" spans="1:65" s="2" customFormat="1" ht="39">
      <c r="A225" s="37"/>
      <c r="B225" s="38"/>
      <c r="C225" s="39"/>
      <c r="D225" s="194" t="s">
        <v>177</v>
      </c>
      <c r="E225" s="39"/>
      <c r="F225" s="222" t="s">
        <v>471</v>
      </c>
      <c r="G225" s="39"/>
      <c r="H225" s="39"/>
      <c r="I225" s="196"/>
      <c r="J225" s="39"/>
      <c r="K225" s="39"/>
      <c r="L225" s="42"/>
      <c r="M225" s="197"/>
      <c r="N225" s="198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177</v>
      </c>
      <c r="AU225" s="20" t="s">
        <v>86</v>
      </c>
    </row>
    <row r="226" spans="1:65" s="13" customFormat="1" ht="22.5">
      <c r="B226" s="201"/>
      <c r="C226" s="202"/>
      <c r="D226" s="194" t="s">
        <v>167</v>
      </c>
      <c r="E226" s="203" t="s">
        <v>19</v>
      </c>
      <c r="F226" s="204" t="s">
        <v>472</v>
      </c>
      <c r="G226" s="202"/>
      <c r="H226" s="203" t="s">
        <v>19</v>
      </c>
      <c r="I226" s="205"/>
      <c r="J226" s="202"/>
      <c r="K226" s="202"/>
      <c r="L226" s="206"/>
      <c r="M226" s="207"/>
      <c r="N226" s="208"/>
      <c r="O226" s="208"/>
      <c r="P226" s="208"/>
      <c r="Q226" s="208"/>
      <c r="R226" s="208"/>
      <c r="S226" s="208"/>
      <c r="T226" s="209"/>
      <c r="AT226" s="210" t="s">
        <v>167</v>
      </c>
      <c r="AU226" s="210" t="s">
        <v>86</v>
      </c>
      <c r="AV226" s="13" t="s">
        <v>84</v>
      </c>
      <c r="AW226" s="13" t="s">
        <v>36</v>
      </c>
      <c r="AX226" s="13" t="s">
        <v>76</v>
      </c>
      <c r="AY226" s="210" t="s">
        <v>154</v>
      </c>
    </row>
    <row r="227" spans="1:65" s="13" customFormat="1" ht="22.5">
      <c r="B227" s="201"/>
      <c r="C227" s="202"/>
      <c r="D227" s="194" t="s">
        <v>167</v>
      </c>
      <c r="E227" s="203" t="s">
        <v>19</v>
      </c>
      <c r="F227" s="204" t="s">
        <v>473</v>
      </c>
      <c r="G227" s="202"/>
      <c r="H227" s="203" t="s">
        <v>19</v>
      </c>
      <c r="I227" s="205"/>
      <c r="J227" s="202"/>
      <c r="K227" s="202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167</v>
      </c>
      <c r="AU227" s="210" t="s">
        <v>86</v>
      </c>
      <c r="AV227" s="13" t="s">
        <v>84</v>
      </c>
      <c r="AW227" s="13" t="s">
        <v>36</v>
      </c>
      <c r="AX227" s="13" t="s">
        <v>76</v>
      </c>
      <c r="AY227" s="210" t="s">
        <v>154</v>
      </c>
    </row>
    <row r="228" spans="1:65" s="13" customFormat="1" ht="22.5">
      <c r="B228" s="201"/>
      <c r="C228" s="202"/>
      <c r="D228" s="194" t="s">
        <v>167</v>
      </c>
      <c r="E228" s="203" t="s">
        <v>19</v>
      </c>
      <c r="F228" s="204" t="s">
        <v>428</v>
      </c>
      <c r="G228" s="202"/>
      <c r="H228" s="203" t="s">
        <v>19</v>
      </c>
      <c r="I228" s="205"/>
      <c r="J228" s="202"/>
      <c r="K228" s="202"/>
      <c r="L228" s="206"/>
      <c r="M228" s="207"/>
      <c r="N228" s="208"/>
      <c r="O228" s="208"/>
      <c r="P228" s="208"/>
      <c r="Q228" s="208"/>
      <c r="R228" s="208"/>
      <c r="S228" s="208"/>
      <c r="T228" s="209"/>
      <c r="AT228" s="210" t="s">
        <v>167</v>
      </c>
      <c r="AU228" s="210" t="s">
        <v>86</v>
      </c>
      <c r="AV228" s="13" t="s">
        <v>84</v>
      </c>
      <c r="AW228" s="13" t="s">
        <v>36</v>
      </c>
      <c r="AX228" s="13" t="s">
        <v>76</v>
      </c>
      <c r="AY228" s="210" t="s">
        <v>154</v>
      </c>
    </row>
    <row r="229" spans="1:65" s="13" customFormat="1" ht="22.5">
      <c r="B229" s="201"/>
      <c r="C229" s="202"/>
      <c r="D229" s="194" t="s">
        <v>167</v>
      </c>
      <c r="E229" s="203" t="s">
        <v>19</v>
      </c>
      <c r="F229" s="204" t="s">
        <v>474</v>
      </c>
      <c r="G229" s="202"/>
      <c r="H229" s="203" t="s">
        <v>19</v>
      </c>
      <c r="I229" s="205"/>
      <c r="J229" s="202"/>
      <c r="K229" s="202"/>
      <c r="L229" s="206"/>
      <c r="M229" s="207"/>
      <c r="N229" s="208"/>
      <c r="O229" s="208"/>
      <c r="P229" s="208"/>
      <c r="Q229" s="208"/>
      <c r="R229" s="208"/>
      <c r="S229" s="208"/>
      <c r="T229" s="209"/>
      <c r="AT229" s="210" t="s">
        <v>167</v>
      </c>
      <c r="AU229" s="210" t="s">
        <v>86</v>
      </c>
      <c r="AV229" s="13" t="s">
        <v>84</v>
      </c>
      <c r="AW229" s="13" t="s">
        <v>36</v>
      </c>
      <c r="AX229" s="13" t="s">
        <v>76</v>
      </c>
      <c r="AY229" s="210" t="s">
        <v>154</v>
      </c>
    </row>
    <row r="230" spans="1:65" s="14" customFormat="1" ht="11.25">
      <c r="B230" s="211"/>
      <c r="C230" s="212"/>
      <c r="D230" s="194" t="s">
        <v>167</v>
      </c>
      <c r="E230" s="213" t="s">
        <v>19</v>
      </c>
      <c r="F230" s="214" t="s">
        <v>430</v>
      </c>
      <c r="G230" s="212"/>
      <c r="H230" s="215">
        <v>19.5</v>
      </c>
      <c r="I230" s="216"/>
      <c r="J230" s="212"/>
      <c r="K230" s="212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167</v>
      </c>
      <c r="AU230" s="221" t="s">
        <v>86</v>
      </c>
      <c r="AV230" s="14" t="s">
        <v>86</v>
      </c>
      <c r="AW230" s="14" t="s">
        <v>36</v>
      </c>
      <c r="AX230" s="14" t="s">
        <v>76</v>
      </c>
      <c r="AY230" s="221" t="s">
        <v>154</v>
      </c>
    </row>
    <row r="231" spans="1:65" s="13" customFormat="1" ht="11.25">
      <c r="B231" s="201"/>
      <c r="C231" s="202"/>
      <c r="D231" s="194" t="s">
        <v>167</v>
      </c>
      <c r="E231" s="203" t="s">
        <v>19</v>
      </c>
      <c r="F231" s="204" t="s">
        <v>475</v>
      </c>
      <c r="G231" s="202"/>
      <c r="H231" s="203" t="s">
        <v>19</v>
      </c>
      <c r="I231" s="205"/>
      <c r="J231" s="202"/>
      <c r="K231" s="202"/>
      <c r="L231" s="206"/>
      <c r="M231" s="207"/>
      <c r="N231" s="208"/>
      <c r="O231" s="208"/>
      <c r="P231" s="208"/>
      <c r="Q231" s="208"/>
      <c r="R231" s="208"/>
      <c r="S231" s="208"/>
      <c r="T231" s="209"/>
      <c r="AT231" s="210" t="s">
        <v>167</v>
      </c>
      <c r="AU231" s="210" t="s">
        <v>86</v>
      </c>
      <c r="AV231" s="13" t="s">
        <v>84</v>
      </c>
      <c r="AW231" s="13" t="s">
        <v>36</v>
      </c>
      <c r="AX231" s="13" t="s">
        <v>76</v>
      </c>
      <c r="AY231" s="210" t="s">
        <v>154</v>
      </c>
    </row>
    <row r="232" spans="1:65" s="14" customFormat="1" ht="11.25">
      <c r="B232" s="211"/>
      <c r="C232" s="212"/>
      <c r="D232" s="194" t="s">
        <v>167</v>
      </c>
      <c r="E232" s="213" t="s">
        <v>19</v>
      </c>
      <c r="F232" s="214" t="s">
        <v>430</v>
      </c>
      <c r="G232" s="212"/>
      <c r="H232" s="215">
        <v>19.5</v>
      </c>
      <c r="I232" s="216"/>
      <c r="J232" s="212"/>
      <c r="K232" s="212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167</v>
      </c>
      <c r="AU232" s="221" t="s">
        <v>86</v>
      </c>
      <c r="AV232" s="14" t="s">
        <v>86</v>
      </c>
      <c r="AW232" s="14" t="s">
        <v>36</v>
      </c>
      <c r="AX232" s="14" t="s">
        <v>76</v>
      </c>
      <c r="AY232" s="221" t="s">
        <v>154</v>
      </c>
    </row>
    <row r="233" spans="1:65" s="15" customFormat="1" ht="11.25">
      <c r="B233" s="223"/>
      <c r="C233" s="224"/>
      <c r="D233" s="194" t="s">
        <v>167</v>
      </c>
      <c r="E233" s="225" t="s">
        <v>19</v>
      </c>
      <c r="F233" s="226" t="s">
        <v>194</v>
      </c>
      <c r="G233" s="224"/>
      <c r="H233" s="227">
        <v>39</v>
      </c>
      <c r="I233" s="228"/>
      <c r="J233" s="224"/>
      <c r="K233" s="224"/>
      <c r="L233" s="229"/>
      <c r="M233" s="230"/>
      <c r="N233" s="231"/>
      <c r="O233" s="231"/>
      <c r="P233" s="231"/>
      <c r="Q233" s="231"/>
      <c r="R233" s="231"/>
      <c r="S233" s="231"/>
      <c r="T233" s="232"/>
      <c r="AT233" s="233" t="s">
        <v>167</v>
      </c>
      <c r="AU233" s="233" t="s">
        <v>86</v>
      </c>
      <c r="AV233" s="15" t="s">
        <v>161</v>
      </c>
      <c r="AW233" s="15" t="s">
        <v>36</v>
      </c>
      <c r="AX233" s="15" t="s">
        <v>84</v>
      </c>
      <c r="AY233" s="233" t="s">
        <v>154</v>
      </c>
    </row>
    <row r="234" spans="1:65" s="2" customFormat="1" ht="21.75" customHeight="1">
      <c r="A234" s="37"/>
      <c r="B234" s="38"/>
      <c r="C234" s="181" t="s">
        <v>288</v>
      </c>
      <c r="D234" s="181" t="s">
        <v>156</v>
      </c>
      <c r="E234" s="182" t="s">
        <v>476</v>
      </c>
      <c r="F234" s="183" t="s">
        <v>477</v>
      </c>
      <c r="G234" s="184" t="s">
        <v>159</v>
      </c>
      <c r="H234" s="185">
        <v>761</v>
      </c>
      <c r="I234" s="186"/>
      <c r="J234" s="187">
        <f>ROUND(I234*H234,2)</f>
        <v>0</v>
      </c>
      <c r="K234" s="183" t="s">
        <v>160</v>
      </c>
      <c r="L234" s="42"/>
      <c r="M234" s="188" t="s">
        <v>19</v>
      </c>
      <c r="N234" s="189" t="s">
        <v>47</v>
      </c>
      <c r="O234" s="67"/>
      <c r="P234" s="190">
        <f>O234*H234</f>
        <v>0</v>
      </c>
      <c r="Q234" s="190">
        <v>0</v>
      </c>
      <c r="R234" s="190">
        <f>Q234*H234</f>
        <v>0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161</v>
      </c>
      <c r="AT234" s="192" t="s">
        <v>156</v>
      </c>
      <c r="AU234" s="192" t="s">
        <v>86</v>
      </c>
      <c r="AY234" s="20" t="s">
        <v>154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84</v>
      </c>
      <c r="BK234" s="193">
        <f>ROUND(I234*H234,2)</f>
        <v>0</v>
      </c>
      <c r="BL234" s="20" t="s">
        <v>161</v>
      </c>
      <c r="BM234" s="192" t="s">
        <v>478</v>
      </c>
    </row>
    <row r="235" spans="1:65" s="2" customFormat="1" ht="19.5">
      <c r="A235" s="37"/>
      <c r="B235" s="38"/>
      <c r="C235" s="39"/>
      <c r="D235" s="194" t="s">
        <v>163</v>
      </c>
      <c r="E235" s="39"/>
      <c r="F235" s="195" t="s">
        <v>479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163</v>
      </c>
      <c r="AU235" s="20" t="s">
        <v>86</v>
      </c>
    </row>
    <row r="236" spans="1:65" s="2" customFormat="1" ht="11.25">
      <c r="A236" s="37"/>
      <c r="B236" s="38"/>
      <c r="C236" s="39"/>
      <c r="D236" s="199" t="s">
        <v>165</v>
      </c>
      <c r="E236" s="39"/>
      <c r="F236" s="200" t="s">
        <v>480</v>
      </c>
      <c r="G236" s="39"/>
      <c r="H236" s="39"/>
      <c r="I236" s="196"/>
      <c r="J236" s="39"/>
      <c r="K236" s="39"/>
      <c r="L236" s="42"/>
      <c r="M236" s="197"/>
      <c r="N236" s="198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165</v>
      </c>
      <c r="AU236" s="20" t="s">
        <v>86</v>
      </c>
    </row>
    <row r="237" spans="1:65" s="2" customFormat="1" ht="58.5">
      <c r="A237" s="37"/>
      <c r="B237" s="38"/>
      <c r="C237" s="39"/>
      <c r="D237" s="194" t="s">
        <v>177</v>
      </c>
      <c r="E237" s="39"/>
      <c r="F237" s="222" t="s">
        <v>481</v>
      </c>
      <c r="G237" s="39"/>
      <c r="H237" s="39"/>
      <c r="I237" s="196"/>
      <c r="J237" s="39"/>
      <c r="K237" s="39"/>
      <c r="L237" s="42"/>
      <c r="M237" s="197"/>
      <c r="N237" s="19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177</v>
      </c>
      <c r="AU237" s="20" t="s">
        <v>86</v>
      </c>
    </row>
    <row r="238" spans="1:65" s="13" customFormat="1" ht="22.5">
      <c r="B238" s="201"/>
      <c r="C238" s="202"/>
      <c r="D238" s="194" t="s">
        <v>167</v>
      </c>
      <c r="E238" s="203" t="s">
        <v>19</v>
      </c>
      <c r="F238" s="204" t="s">
        <v>482</v>
      </c>
      <c r="G238" s="202"/>
      <c r="H238" s="203" t="s">
        <v>19</v>
      </c>
      <c r="I238" s="205"/>
      <c r="J238" s="202"/>
      <c r="K238" s="202"/>
      <c r="L238" s="206"/>
      <c r="M238" s="207"/>
      <c r="N238" s="208"/>
      <c r="O238" s="208"/>
      <c r="P238" s="208"/>
      <c r="Q238" s="208"/>
      <c r="R238" s="208"/>
      <c r="S238" s="208"/>
      <c r="T238" s="209"/>
      <c r="AT238" s="210" t="s">
        <v>167</v>
      </c>
      <c r="AU238" s="210" t="s">
        <v>86</v>
      </c>
      <c r="AV238" s="13" t="s">
        <v>84</v>
      </c>
      <c r="AW238" s="13" t="s">
        <v>36</v>
      </c>
      <c r="AX238" s="13" t="s">
        <v>76</v>
      </c>
      <c r="AY238" s="210" t="s">
        <v>154</v>
      </c>
    </row>
    <row r="239" spans="1:65" s="13" customFormat="1" ht="22.5">
      <c r="B239" s="201"/>
      <c r="C239" s="202"/>
      <c r="D239" s="194" t="s">
        <v>167</v>
      </c>
      <c r="E239" s="203" t="s">
        <v>19</v>
      </c>
      <c r="F239" s="204" t="s">
        <v>483</v>
      </c>
      <c r="G239" s="202"/>
      <c r="H239" s="203" t="s">
        <v>19</v>
      </c>
      <c r="I239" s="205"/>
      <c r="J239" s="202"/>
      <c r="K239" s="202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167</v>
      </c>
      <c r="AU239" s="210" t="s">
        <v>86</v>
      </c>
      <c r="AV239" s="13" t="s">
        <v>84</v>
      </c>
      <c r="AW239" s="13" t="s">
        <v>36</v>
      </c>
      <c r="AX239" s="13" t="s">
        <v>76</v>
      </c>
      <c r="AY239" s="210" t="s">
        <v>154</v>
      </c>
    </row>
    <row r="240" spans="1:65" s="13" customFormat="1" ht="11.25">
      <c r="B240" s="201"/>
      <c r="C240" s="202"/>
      <c r="D240" s="194" t="s">
        <v>167</v>
      </c>
      <c r="E240" s="203" t="s">
        <v>19</v>
      </c>
      <c r="F240" s="204" t="s">
        <v>356</v>
      </c>
      <c r="G240" s="202"/>
      <c r="H240" s="203" t="s">
        <v>19</v>
      </c>
      <c r="I240" s="205"/>
      <c r="J240" s="202"/>
      <c r="K240" s="202"/>
      <c r="L240" s="206"/>
      <c r="M240" s="207"/>
      <c r="N240" s="208"/>
      <c r="O240" s="208"/>
      <c r="P240" s="208"/>
      <c r="Q240" s="208"/>
      <c r="R240" s="208"/>
      <c r="S240" s="208"/>
      <c r="T240" s="209"/>
      <c r="AT240" s="210" t="s">
        <v>167</v>
      </c>
      <c r="AU240" s="210" t="s">
        <v>86</v>
      </c>
      <c r="AV240" s="13" t="s">
        <v>84</v>
      </c>
      <c r="AW240" s="13" t="s">
        <v>36</v>
      </c>
      <c r="AX240" s="13" t="s">
        <v>76</v>
      </c>
      <c r="AY240" s="210" t="s">
        <v>154</v>
      </c>
    </row>
    <row r="241" spans="1:65" s="13" customFormat="1" ht="22.5">
      <c r="B241" s="201"/>
      <c r="C241" s="202"/>
      <c r="D241" s="194" t="s">
        <v>167</v>
      </c>
      <c r="E241" s="203" t="s">
        <v>19</v>
      </c>
      <c r="F241" s="204" t="s">
        <v>436</v>
      </c>
      <c r="G241" s="202"/>
      <c r="H241" s="203" t="s">
        <v>19</v>
      </c>
      <c r="I241" s="205"/>
      <c r="J241" s="202"/>
      <c r="K241" s="202"/>
      <c r="L241" s="206"/>
      <c r="M241" s="207"/>
      <c r="N241" s="208"/>
      <c r="O241" s="208"/>
      <c r="P241" s="208"/>
      <c r="Q241" s="208"/>
      <c r="R241" s="208"/>
      <c r="S241" s="208"/>
      <c r="T241" s="209"/>
      <c r="AT241" s="210" t="s">
        <v>167</v>
      </c>
      <c r="AU241" s="210" t="s">
        <v>86</v>
      </c>
      <c r="AV241" s="13" t="s">
        <v>84</v>
      </c>
      <c r="AW241" s="13" t="s">
        <v>36</v>
      </c>
      <c r="AX241" s="13" t="s">
        <v>76</v>
      </c>
      <c r="AY241" s="210" t="s">
        <v>154</v>
      </c>
    </row>
    <row r="242" spans="1:65" s="14" customFormat="1" ht="11.25">
      <c r="B242" s="211"/>
      <c r="C242" s="212"/>
      <c r="D242" s="194" t="s">
        <v>167</v>
      </c>
      <c r="E242" s="213" t="s">
        <v>19</v>
      </c>
      <c r="F242" s="214" t="s">
        <v>437</v>
      </c>
      <c r="G242" s="212"/>
      <c r="H242" s="215">
        <v>161</v>
      </c>
      <c r="I242" s="216"/>
      <c r="J242" s="212"/>
      <c r="K242" s="212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167</v>
      </c>
      <c r="AU242" s="221" t="s">
        <v>86</v>
      </c>
      <c r="AV242" s="14" t="s">
        <v>86</v>
      </c>
      <c r="AW242" s="14" t="s">
        <v>36</v>
      </c>
      <c r="AX242" s="14" t="s">
        <v>76</v>
      </c>
      <c r="AY242" s="221" t="s">
        <v>154</v>
      </c>
    </row>
    <row r="243" spans="1:65" s="13" customFormat="1" ht="22.5">
      <c r="B243" s="201"/>
      <c r="C243" s="202"/>
      <c r="D243" s="194" t="s">
        <v>167</v>
      </c>
      <c r="E243" s="203" t="s">
        <v>19</v>
      </c>
      <c r="F243" s="204" t="s">
        <v>438</v>
      </c>
      <c r="G243" s="202"/>
      <c r="H243" s="203" t="s">
        <v>19</v>
      </c>
      <c r="I243" s="205"/>
      <c r="J243" s="202"/>
      <c r="K243" s="202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167</v>
      </c>
      <c r="AU243" s="210" t="s">
        <v>86</v>
      </c>
      <c r="AV243" s="13" t="s">
        <v>84</v>
      </c>
      <c r="AW243" s="13" t="s">
        <v>36</v>
      </c>
      <c r="AX243" s="13" t="s">
        <v>76</v>
      </c>
      <c r="AY243" s="210" t="s">
        <v>154</v>
      </c>
    </row>
    <row r="244" spans="1:65" s="14" customFormat="1" ht="11.25">
      <c r="B244" s="211"/>
      <c r="C244" s="212"/>
      <c r="D244" s="194" t="s">
        <v>167</v>
      </c>
      <c r="E244" s="213" t="s">
        <v>19</v>
      </c>
      <c r="F244" s="214" t="s">
        <v>439</v>
      </c>
      <c r="G244" s="212"/>
      <c r="H244" s="215">
        <v>123</v>
      </c>
      <c r="I244" s="216"/>
      <c r="J244" s="212"/>
      <c r="K244" s="212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167</v>
      </c>
      <c r="AU244" s="221" t="s">
        <v>86</v>
      </c>
      <c r="AV244" s="14" t="s">
        <v>86</v>
      </c>
      <c r="AW244" s="14" t="s">
        <v>36</v>
      </c>
      <c r="AX244" s="14" t="s">
        <v>76</v>
      </c>
      <c r="AY244" s="221" t="s">
        <v>154</v>
      </c>
    </row>
    <row r="245" spans="1:65" s="13" customFormat="1" ht="22.5">
      <c r="B245" s="201"/>
      <c r="C245" s="202"/>
      <c r="D245" s="194" t="s">
        <v>167</v>
      </c>
      <c r="E245" s="203" t="s">
        <v>19</v>
      </c>
      <c r="F245" s="204" t="s">
        <v>362</v>
      </c>
      <c r="G245" s="202"/>
      <c r="H245" s="203" t="s">
        <v>19</v>
      </c>
      <c r="I245" s="205"/>
      <c r="J245" s="202"/>
      <c r="K245" s="202"/>
      <c r="L245" s="206"/>
      <c r="M245" s="207"/>
      <c r="N245" s="208"/>
      <c r="O245" s="208"/>
      <c r="P245" s="208"/>
      <c r="Q245" s="208"/>
      <c r="R245" s="208"/>
      <c r="S245" s="208"/>
      <c r="T245" s="209"/>
      <c r="AT245" s="210" t="s">
        <v>167</v>
      </c>
      <c r="AU245" s="210" t="s">
        <v>86</v>
      </c>
      <c r="AV245" s="13" t="s">
        <v>84</v>
      </c>
      <c r="AW245" s="13" t="s">
        <v>36</v>
      </c>
      <c r="AX245" s="13" t="s">
        <v>76</v>
      </c>
      <c r="AY245" s="210" t="s">
        <v>154</v>
      </c>
    </row>
    <row r="246" spans="1:65" s="13" customFormat="1" ht="22.5">
      <c r="B246" s="201"/>
      <c r="C246" s="202"/>
      <c r="D246" s="194" t="s">
        <v>167</v>
      </c>
      <c r="E246" s="203" t="s">
        <v>19</v>
      </c>
      <c r="F246" s="204" t="s">
        <v>440</v>
      </c>
      <c r="G246" s="202"/>
      <c r="H246" s="203" t="s">
        <v>19</v>
      </c>
      <c r="I246" s="205"/>
      <c r="J246" s="202"/>
      <c r="K246" s="202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167</v>
      </c>
      <c r="AU246" s="210" t="s">
        <v>86</v>
      </c>
      <c r="AV246" s="13" t="s">
        <v>84</v>
      </c>
      <c r="AW246" s="13" t="s">
        <v>36</v>
      </c>
      <c r="AX246" s="13" t="s">
        <v>76</v>
      </c>
      <c r="AY246" s="210" t="s">
        <v>154</v>
      </c>
    </row>
    <row r="247" spans="1:65" s="14" customFormat="1" ht="11.25">
      <c r="B247" s="211"/>
      <c r="C247" s="212"/>
      <c r="D247" s="194" t="s">
        <v>167</v>
      </c>
      <c r="E247" s="213" t="s">
        <v>19</v>
      </c>
      <c r="F247" s="214" t="s">
        <v>441</v>
      </c>
      <c r="G247" s="212"/>
      <c r="H247" s="215">
        <v>151</v>
      </c>
      <c r="I247" s="216"/>
      <c r="J247" s="212"/>
      <c r="K247" s="212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167</v>
      </c>
      <c r="AU247" s="221" t="s">
        <v>86</v>
      </c>
      <c r="AV247" s="14" t="s">
        <v>86</v>
      </c>
      <c r="AW247" s="14" t="s">
        <v>36</v>
      </c>
      <c r="AX247" s="14" t="s">
        <v>76</v>
      </c>
      <c r="AY247" s="221" t="s">
        <v>154</v>
      </c>
    </row>
    <row r="248" spans="1:65" s="13" customFormat="1" ht="11.25">
      <c r="B248" s="201"/>
      <c r="C248" s="202"/>
      <c r="D248" s="194" t="s">
        <v>167</v>
      </c>
      <c r="E248" s="203" t="s">
        <v>19</v>
      </c>
      <c r="F248" s="204" t="s">
        <v>365</v>
      </c>
      <c r="G248" s="202"/>
      <c r="H248" s="203" t="s">
        <v>19</v>
      </c>
      <c r="I248" s="205"/>
      <c r="J248" s="202"/>
      <c r="K248" s="202"/>
      <c r="L248" s="206"/>
      <c r="M248" s="207"/>
      <c r="N248" s="208"/>
      <c r="O248" s="208"/>
      <c r="P248" s="208"/>
      <c r="Q248" s="208"/>
      <c r="R248" s="208"/>
      <c r="S248" s="208"/>
      <c r="T248" s="209"/>
      <c r="AT248" s="210" t="s">
        <v>167</v>
      </c>
      <c r="AU248" s="210" t="s">
        <v>86</v>
      </c>
      <c r="AV248" s="13" t="s">
        <v>84</v>
      </c>
      <c r="AW248" s="13" t="s">
        <v>36</v>
      </c>
      <c r="AX248" s="13" t="s">
        <v>76</v>
      </c>
      <c r="AY248" s="210" t="s">
        <v>154</v>
      </c>
    </row>
    <row r="249" spans="1:65" s="13" customFormat="1" ht="22.5">
      <c r="B249" s="201"/>
      <c r="C249" s="202"/>
      <c r="D249" s="194" t="s">
        <v>167</v>
      </c>
      <c r="E249" s="203" t="s">
        <v>19</v>
      </c>
      <c r="F249" s="204" t="s">
        <v>442</v>
      </c>
      <c r="G249" s="202"/>
      <c r="H249" s="203" t="s">
        <v>19</v>
      </c>
      <c r="I249" s="205"/>
      <c r="J249" s="202"/>
      <c r="K249" s="202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167</v>
      </c>
      <c r="AU249" s="210" t="s">
        <v>86</v>
      </c>
      <c r="AV249" s="13" t="s">
        <v>84</v>
      </c>
      <c r="AW249" s="13" t="s">
        <v>36</v>
      </c>
      <c r="AX249" s="13" t="s">
        <v>76</v>
      </c>
      <c r="AY249" s="210" t="s">
        <v>154</v>
      </c>
    </row>
    <row r="250" spans="1:65" s="14" customFormat="1" ht="11.25">
      <c r="B250" s="211"/>
      <c r="C250" s="212"/>
      <c r="D250" s="194" t="s">
        <v>167</v>
      </c>
      <c r="E250" s="213" t="s">
        <v>19</v>
      </c>
      <c r="F250" s="214" t="s">
        <v>443</v>
      </c>
      <c r="G250" s="212"/>
      <c r="H250" s="215">
        <v>326</v>
      </c>
      <c r="I250" s="216"/>
      <c r="J250" s="212"/>
      <c r="K250" s="212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167</v>
      </c>
      <c r="AU250" s="221" t="s">
        <v>86</v>
      </c>
      <c r="AV250" s="14" t="s">
        <v>86</v>
      </c>
      <c r="AW250" s="14" t="s">
        <v>36</v>
      </c>
      <c r="AX250" s="14" t="s">
        <v>76</v>
      </c>
      <c r="AY250" s="221" t="s">
        <v>154</v>
      </c>
    </row>
    <row r="251" spans="1:65" s="15" customFormat="1" ht="11.25">
      <c r="B251" s="223"/>
      <c r="C251" s="224"/>
      <c r="D251" s="194" t="s">
        <v>167</v>
      </c>
      <c r="E251" s="225" t="s">
        <v>19</v>
      </c>
      <c r="F251" s="226" t="s">
        <v>194</v>
      </c>
      <c r="G251" s="224"/>
      <c r="H251" s="227">
        <v>761</v>
      </c>
      <c r="I251" s="228"/>
      <c r="J251" s="224"/>
      <c r="K251" s="224"/>
      <c r="L251" s="229"/>
      <c r="M251" s="230"/>
      <c r="N251" s="231"/>
      <c r="O251" s="231"/>
      <c r="P251" s="231"/>
      <c r="Q251" s="231"/>
      <c r="R251" s="231"/>
      <c r="S251" s="231"/>
      <c r="T251" s="232"/>
      <c r="AT251" s="233" t="s">
        <v>167</v>
      </c>
      <c r="AU251" s="233" t="s">
        <v>86</v>
      </c>
      <c r="AV251" s="15" t="s">
        <v>161</v>
      </c>
      <c r="AW251" s="15" t="s">
        <v>36</v>
      </c>
      <c r="AX251" s="15" t="s">
        <v>84</v>
      </c>
      <c r="AY251" s="233" t="s">
        <v>154</v>
      </c>
    </row>
    <row r="252" spans="1:65" s="2" customFormat="1" ht="24.2" customHeight="1">
      <c r="A252" s="37"/>
      <c r="B252" s="38"/>
      <c r="C252" s="181" t="s">
        <v>302</v>
      </c>
      <c r="D252" s="181" t="s">
        <v>156</v>
      </c>
      <c r="E252" s="182" t="s">
        <v>484</v>
      </c>
      <c r="F252" s="183" t="s">
        <v>485</v>
      </c>
      <c r="G252" s="184" t="s">
        <v>159</v>
      </c>
      <c r="H252" s="185">
        <v>151</v>
      </c>
      <c r="I252" s="186"/>
      <c r="J252" s="187">
        <f>ROUND(I252*H252,2)</f>
        <v>0</v>
      </c>
      <c r="K252" s="183" t="s">
        <v>160</v>
      </c>
      <c r="L252" s="42"/>
      <c r="M252" s="188" t="s">
        <v>19</v>
      </c>
      <c r="N252" s="189" t="s">
        <v>47</v>
      </c>
      <c r="O252" s="67"/>
      <c r="P252" s="190">
        <f>O252*H252</f>
        <v>0</v>
      </c>
      <c r="Q252" s="190">
        <v>0.1837</v>
      </c>
      <c r="R252" s="190">
        <f>Q252*H252</f>
        <v>27.738700000000001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161</v>
      </c>
      <c r="AT252" s="192" t="s">
        <v>156</v>
      </c>
      <c r="AU252" s="192" t="s">
        <v>86</v>
      </c>
      <c r="AY252" s="20" t="s">
        <v>154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84</v>
      </c>
      <c r="BK252" s="193">
        <f>ROUND(I252*H252,2)</f>
        <v>0</v>
      </c>
      <c r="BL252" s="20" t="s">
        <v>161</v>
      </c>
      <c r="BM252" s="192" t="s">
        <v>486</v>
      </c>
    </row>
    <row r="253" spans="1:65" s="2" customFormat="1" ht="29.25">
      <c r="A253" s="37"/>
      <c r="B253" s="38"/>
      <c r="C253" s="39"/>
      <c r="D253" s="194" t="s">
        <v>163</v>
      </c>
      <c r="E253" s="39"/>
      <c r="F253" s="195" t="s">
        <v>487</v>
      </c>
      <c r="G253" s="39"/>
      <c r="H253" s="39"/>
      <c r="I253" s="196"/>
      <c r="J253" s="39"/>
      <c r="K253" s="39"/>
      <c r="L253" s="42"/>
      <c r="M253" s="197"/>
      <c r="N253" s="19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163</v>
      </c>
      <c r="AU253" s="20" t="s">
        <v>86</v>
      </c>
    </row>
    <row r="254" spans="1:65" s="2" customFormat="1" ht="11.25">
      <c r="A254" s="37"/>
      <c r="B254" s="38"/>
      <c r="C254" s="39"/>
      <c r="D254" s="199" t="s">
        <v>165</v>
      </c>
      <c r="E254" s="39"/>
      <c r="F254" s="200" t="s">
        <v>488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165</v>
      </c>
      <c r="AU254" s="20" t="s">
        <v>86</v>
      </c>
    </row>
    <row r="255" spans="1:65" s="2" customFormat="1" ht="126.75">
      <c r="A255" s="37"/>
      <c r="B255" s="38"/>
      <c r="C255" s="39"/>
      <c r="D255" s="194" t="s">
        <v>177</v>
      </c>
      <c r="E255" s="39"/>
      <c r="F255" s="222" t="s">
        <v>489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177</v>
      </c>
      <c r="AU255" s="20" t="s">
        <v>86</v>
      </c>
    </row>
    <row r="256" spans="1:65" s="13" customFormat="1" ht="22.5">
      <c r="B256" s="201"/>
      <c r="C256" s="202"/>
      <c r="D256" s="194" t="s">
        <v>167</v>
      </c>
      <c r="E256" s="203" t="s">
        <v>19</v>
      </c>
      <c r="F256" s="204" t="s">
        <v>490</v>
      </c>
      <c r="G256" s="202"/>
      <c r="H256" s="203" t="s">
        <v>19</v>
      </c>
      <c r="I256" s="205"/>
      <c r="J256" s="202"/>
      <c r="K256" s="202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167</v>
      </c>
      <c r="AU256" s="210" t="s">
        <v>86</v>
      </c>
      <c r="AV256" s="13" t="s">
        <v>84</v>
      </c>
      <c r="AW256" s="13" t="s">
        <v>36</v>
      </c>
      <c r="AX256" s="13" t="s">
        <v>76</v>
      </c>
      <c r="AY256" s="210" t="s">
        <v>154</v>
      </c>
    </row>
    <row r="257" spans="1:65" s="13" customFormat="1" ht="22.5">
      <c r="B257" s="201"/>
      <c r="C257" s="202"/>
      <c r="D257" s="194" t="s">
        <v>167</v>
      </c>
      <c r="E257" s="203" t="s">
        <v>19</v>
      </c>
      <c r="F257" s="204" t="s">
        <v>362</v>
      </c>
      <c r="G257" s="202"/>
      <c r="H257" s="203" t="s">
        <v>19</v>
      </c>
      <c r="I257" s="205"/>
      <c r="J257" s="202"/>
      <c r="K257" s="202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167</v>
      </c>
      <c r="AU257" s="210" t="s">
        <v>86</v>
      </c>
      <c r="AV257" s="13" t="s">
        <v>84</v>
      </c>
      <c r="AW257" s="13" t="s">
        <v>36</v>
      </c>
      <c r="AX257" s="13" t="s">
        <v>76</v>
      </c>
      <c r="AY257" s="210" t="s">
        <v>154</v>
      </c>
    </row>
    <row r="258" spans="1:65" s="13" customFormat="1" ht="22.5">
      <c r="B258" s="201"/>
      <c r="C258" s="202"/>
      <c r="D258" s="194" t="s">
        <v>167</v>
      </c>
      <c r="E258" s="203" t="s">
        <v>19</v>
      </c>
      <c r="F258" s="204" t="s">
        <v>440</v>
      </c>
      <c r="G258" s="202"/>
      <c r="H258" s="203" t="s">
        <v>19</v>
      </c>
      <c r="I258" s="205"/>
      <c r="J258" s="202"/>
      <c r="K258" s="202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167</v>
      </c>
      <c r="AU258" s="210" t="s">
        <v>86</v>
      </c>
      <c r="AV258" s="13" t="s">
        <v>84</v>
      </c>
      <c r="AW258" s="13" t="s">
        <v>36</v>
      </c>
      <c r="AX258" s="13" t="s">
        <v>76</v>
      </c>
      <c r="AY258" s="210" t="s">
        <v>154</v>
      </c>
    </row>
    <row r="259" spans="1:65" s="14" customFormat="1" ht="11.25">
      <c r="B259" s="211"/>
      <c r="C259" s="212"/>
      <c r="D259" s="194" t="s">
        <v>167</v>
      </c>
      <c r="E259" s="213" t="s">
        <v>19</v>
      </c>
      <c r="F259" s="214" t="s">
        <v>441</v>
      </c>
      <c r="G259" s="212"/>
      <c r="H259" s="215">
        <v>151</v>
      </c>
      <c r="I259" s="216"/>
      <c r="J259" s="212"/>
      <c r="K259" s="212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167</v>
      </c>
      <c r="AU259" s="221" t="s">
        <v>86</v>
      </c>
      <c r="AV259" s="14" t="s">
        <v>86</v>
      </c>
      <c r="AW259" s="14" t="s">
        <v>36</v>
      </c>
      <c r="AX259" s="14" t="s">
        <v>84</v>
      </c>
      <c r="AY259" s="221" t="s">
        <v>154</v>
      </c>
    </row>
    <row r="260" spans="1:65" s="2" customFormat="1" ht="16.5" customHeight="1">
      <c r="A260" s="37"/>
      <c r="B260" s="38"/>
      <c r="C260" s="248" t="s">
        <v>309</v>
      </c>
      <c r="D260" s="248" t="s">
        <v>491</v>
      </c>
      <c r="E260" s="249" t="s">
        <v>492</v>
      </c>
      <c r="F260" s="250" t="s">
        <v>493</v>
      </c>
      <c r="G260" s="251" t="s">
        <v>159</v>
      </c>
      <c r="H260" s="252">
        <v>154.02000000000001</v>
      </c>
      <c r="I260" s="253"/>
      <c r="J260" s="254">
        <f>ROUND(I260*H260,2)</f>
        <v>0</v>
      </c>
      <c r="K260" s="250" t="s">
        <v>160</v>
      </c>
      <c r="L260" s="255"/>
      <c r="M260" s="256" t="s">
        <v>19</v>
      </c>
      <c r="N260" s="257" t="s">
        <v>47</v>
      </c>
      <c r="O260" s="67"/>
      <c r="P260" s="190">
        <f>O260*H260</f>
        <v>0</v>
      </c>
      <c r="Q260" s="190">
        <v>0.41699999999999998</v>
      </c>
      <c r="R260" s="190">
        <f>Q260*H260</f>
        <v>64.226340000000008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237</v>
      </c>
      <c r="AT260" s="192" t="s">
        <v>491</v>
      </c>
      <c r="AU260" s="192" t="s">
        <v>86</v>
      </c>
      <c r="AY260" s="20" t="s">
        <v>154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84</v>
      </c>
      <c r="BK260" s="193">
        <f>ROUND(I260*H260,2)</f>
        <v>0</v>
      </c>
      <c r="BL260" s="20" t="s">
        <v>161</v>
      </c>
      <c r="BM260" s="192" t="s">
        <v>494</v>
      </c>
    </row>
    <row r="261" spans="1:65" s="2" customFormat="1" ht="11.25">
      <c r="A261" s="37"/>
      <c r="B261" s="38"/>
      <c r="C261" s="39"/>
      <c r="D261" s="194" t="s">
        <v>163</v>
      </c>
      <c r="E261" s="39"/>
      <c r="F261" s="195" t="s">
        <v>493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163</v>
      </c>
      <c r="AU261" s="20" t="s">
        <v>86</v>
      </c>
    </row>
    <row r="262" spans="1:65" s="2" customFormat="1" ht="29.25">
      <c r="A262" s="37"/>
      <c r="B262" s="38"/>
      <c r="C262" s="39"/>
      <c r="D262" s="194" t="s">
        <v>177</v>
      </c>
      <c r="E262" s="39"/>
      <c r="F262" s="222" t="s">
        <v>495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177</v>
      </c>
      <c r="AU262" s="20" t="s">
        <v>86</v>
      </c>
    </row>
    <row r="263" spans="1:65" s="14" customFormat="1" ht="11.25">
      <c r="B263" s="211"/>
      <c r="C263" s="212"/>
      <c r="D263" s="194" t="s">
        <v>167</v>
      </c>
      <c r="E263" s="212"/>
      <c r="F263" s="214" t="s">
        <v>496</v>
      </c>
      <c r="G263" s="212"/>
      <c r="H263" s="215">
        <v>154.02000000000001</v>
      </c>
      <c r="I263" s="216"/>
      <c r="J263" s="212"/>
      <c r="K263" s="212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167</v>
      </c>
      <c r="AU263" s="221" t="s">
        <v>86</v>
      </c>
      <c r="AV263" s="14" t="s">
        <v>86</v>
      </c>
      <c r="AW263" s="14" t="s">
        <v>4</v>
      </c>
      <c r="AX263" s="14" t="s">
        <v>84</v>
      </c>
      <c r="AY263" s="221" t="s">
        <v>154</v>
      </c>
    </row>
    <row r="264" spans="1:65" s="2" customFormat="1" ht="24.2" customHeight="1">
      <c r="A264" s="37"/>
      <c r="B264" s="38"/>
      <c r="C264" s="181" t="s">
        <v>316</v>
      </c>
      <c r="D264" s="181" t="s">
        <v>156</v>
      </c>
      <c r="E264" s="182" t="s">
        <v>484</v>
      </c>
      <c r="F264" s="183" t="s">
        <v>485</v>
      </c>
      <c r="G264" s="184" t="s">
        <v>159</v>
      </c>
      <c r="H264" s="185">
        <v>326</v>
      </c>
      <c r="I264" s="186"/>
      <c r="J264" s="187">
        <f>ROUND(I264*H264,2)</f>
        <v>0</v>
      </c>
      <c r="K264" s="183" t="s">
        <v>160</v>
      </c>
      <c r="L264" s="42"/>
      <c r="M264" s="188" t="s">
        <v>19</v>
      </c>
      <c r="N264" s="189" t="s">
        <v>47</v>
      </c>
      <c r="O264" s="67"/>
      <c r="P264" s="190">
        <f>O264*H264</f>
        <v>0</v>
      </c>
      <c r="Q264" s="190">
        <v>0.1837</v>
      </c>
      <c r="R264" s="190">
        <f>Q264*H264</f>
        <v>59.886200000000002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161</v>
      </c>
      <c r="AT264" s="192" t="s">
        <v>156</v>
      </c>
      <c r="AU264" s="192" t="s">
        <v>86</v>
      </c>
      <c r="AY264" s="20" t="s">
        <v>154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84</v>
      </c>
      <c r="BK264" s="193">
        <f>ROUND(I264*H264,2)</f>
        <v>0</v>
      </c>
      <c r="BL264" s="20" t="s">
        <v>161</v>
      </c>
      <c r="BM264" s="192" t="s">
        <v>497</v>
      </c>
    </row>
    <row r="265" spans="1:65" s="2" customFormat="1" ht="29.25">
      <c r="A265" s="37"/>
      <c r="B265" s="38"/>
      <c r="C265" s="39"/>
      <c r="D265" s="194" t="s">
        <v>163</v>
      </c>
      <c r="E265" s="39"/>
      <c r="F265" s="195" t="s">
        <v>487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163</v>
      </c>
      <c r="AU265" s="20" t="s">
        <v>86</v>
      </c>
    </row>
    <row r="266" spans="1:65" s="2" customFormat="1" ht="11.25">
      <c r="A266" s="37"/>
      <c r="B266" s="38"/>
      <c r="C266" s="39"/>
      <c r="D266" s="199" t="s">
        <v>165</v>
      </c>
      <c r="E266" s="39"/>
      <c r="F266" s="200" t="s">
        <v>488</v>
      </c>
      <c r="G266" s="39"/>
      <c r="H266" s="39"/>
      <c r="I266" s="196"/>
      <c r="J266" s="39"/>
      <c r="K266" s="39"/>
      <c r="L266" s="42"/>
      <c r="M266" s="197"/>
      <c r="N266" s="198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165</v>
      </c>
      <c r="AU266" s="20" t="s">
        <v>86</v>
      </c>
    </row>
    <row r="267" spans="1:65" s="2" customFormat="1" ht="117">
      <c r="A267" s="37"/>
      <c r="B267" s="38"/>
      <c r="C267" s="39"/>
      <c r="D267" s="194" t="s">
        <v>177</v>
      </c>
      <c r="E267" s="39"/>
      <c r="F267" s="222" t="s">
        <v>498</v>
      </c>
      <c r="G267" s="39"/>
      <c r="H267" s="39"/>
      <c r="I267" s="196"/>
      <c r="J267" s="39"/>
      <c r="K267" s="39"/>
      <c r="L267" s="42"/>
      <c r="M267" s="197"/>
      <c r="N267" s="198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177</v>
      </c>
      <c r="AU267" s="20" t="s">
        <v>86</v>
      </c>
    </row>
    <row r="268" spans="1:65" s="13" customFormat="1" ht="22.5">
      <c r="B268" s="201"/>
      <c r="C268" s="202"/>
      <c r="D268" s="194" t="s">
        <v>167</v>
      </c>
      <c r="E268" s="203" t="s">
        <v>19</v>
      </c>
      <c r="F268" s="204" t="s">
        <v>490</v>
      </c>
      <c r="G268" s="202"/>
      <c r="H268" s="203" t="s">
        <v>19</v>
      </c>
      <c r="I268" s="205"/>
      <c r="J268" s="202"/>
      <c r="K268" s="202"/>
      <c r="L268" s="206"/>
      <c r="M268" s="207"/>
      <c r="N268" s="208"/>
      <c r="O268" s="208"/>
      <c r="P268" s="208"/>
      <c r="Q268" s="208"/>
      <c r="R268" s="208"/>
      <c r="S268" s="208"/>
      <c r="T268" s="209"/>
      <c r="AT268" s="210" t="s">
        <v>167</v>
      </c>
      <c r="AU268" s="210" t="s">
        <v>86</v>
      </c>
      <c r="AV268" s="13" t="s">
        <v>84</v>
      </c>
      <c r="AW268" s="13" t="s">
        <v>36</v>
      </c>
      <c r="AX268" s="13" t="s">
        <v>76</v>
      </c>
      <c r="AY268" s="210" t="s">
        <v>154</v>
      </c>
    </row>
    <row r="269" spans="1:65" s="13" customFormat="1" ht="11.25">
      <c r="B269" s="201"/>
      <c r="C269" s="202"/>
      <c r="D269" s="194" t="s">
        <v>167</v>
      </c>
      <c r="E269" s="203" t="s">
        <v>19</v>
      </c>
      <c r="F269" s="204" t="s">
        <v>365</v>
      </c>
      <c r="G269" s="202"/>
      <c r="H269" s="203" t="s">
        <v>19</v>
      </c>
      <c r="I269" s="205"/>
      <c r="J269" s="202"/>
      <c r="K269" s="202"/>
      <c r="L269" s="206"/>
      <c r="M269" s="207"/>
      <c r="N269" s="208"/>
      <c r="O269" s="208"/>
      <c r="P269" s="208"/>
      <c r="Q269" s="208"/>
      <c r="R269" s="208"/>
      <c r="S269" s="208"/>
      <c r="T269" s="209"/>
      <c r="AT269" s="210" t="s">
        <v>167</v>
      </c>
      <c r="AU269" s="210" t="s">
        <v>86</v>
      </c>
      <c r="AV269" s="13" t="s">
        <v>84</v>
      </c>
      <c r="AW269" s="13" t="s">
        <v>36</v>
      </c>
      <c r="AX269" s="13" t="s">
        <v>76</v>
      </c>
      <c r="AY269" s="210" t="s">
        <v>154</v>
      </c>
    </row>
    <row r="270" spans="1:65" s="13" customFormat="1" ht="22.5">
      <c r="B270" s="201"/>
      <c r="C270" s="202"/>
      <c r="D270" s="194" t="s">
        <v>167</v>
      </c>
      <c r="E270" s="203" t="s">
        <v>19</v>
      </c>
      <c r="F270" s="204" t="s">
        <v>442</v>
      </c>
      <c r="G270" s="202"/>
      <c r="H270" s="203" t="s">
        <v>19</v>
      </c>
      <c r="I270" s="205"/>
      <c r="J270" s="202"/>
      <c r="K270" s="202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167</v>
      </c>
      <c r="AU270" s="210" t="s">
        <v>86</v>
      </c>
      <c r="AV270" s="13" t="s">
        <v>84</v>
      </c>
      <c r="AW270" s="13" t="s">
        <v>36</v>
      </c>
      <c r="AX270" s="13" t="s">
        <v>76</v>
      </c>
      <c r="AY270" s="210" t="s">
        <v>154</v>
      </c>
    </row>
    <row r="271" spans="1:65" s="14" customFormat="1" ht="11.25">
      <c r="B271" s="211"/>
      <c r="C271" s="212"/>
      <c r="D271" s="194" t="s">
        <v>167</v>
      </c>
      <c r="E271" s="213" t="s">
        <v>19</v>
      </c>
      <c r="F271" s="214" t="s">
        <v>443</v>
      </c>
      <c r="G271" s="212"/>
      <c r="H271" s="215">
        <v>326</v>
      </c>
      <c r="I271" s="216"/>
      <c r="J271" s="212"/>
      <c r="K271" s="212"/>
      <c r="L271" s="217"/>
      <c r="M271" s="218"/>
      <c r="N271" s="219"/>
      <c r="O271" s="219"/>
      <c r="P271" s="219"/>
      <c r="Q271" s="219"/>
      <c r="R271" s="219"/>
      <c r="S271" s="219"/>
      <c r="T271" s="220"/>
      <c r="AT271" s="221" t="s">
        <v>167</v>
      </c>
      <c r="AU271" s="221" t="s">
        <v>86</v>
      </c>
      <c r="AV271" s="14" t="s">
        <v>86</v>
      </c>
      <c r="AW271" s="14" t="s">
        <v>36</v>
      </c>
      <c r="AX271" s="14" t="s">
        <v>84</v>
      </c>
      <c r="AY271" s="221" t="s">
        <v>154</v>
      </c>
    </row>
    <row r="272" spans="1:65" s="2" customFormat="1" ht="16.5" customHeight="1">
      <c r="A272" s="37"/>
      <c r="B272" s="38"/>
      <c r="C272" s="248" t="s">
        <v>326</v>
      </c>
      <c r="D272" s="248" t="s">
        <v>491</v>
      </c>
      <c r="E272" s="249" t="s">
        <v>492</v>
      </c>
      <c r="F272" s="250" t="s">
        <v>493</v>
      </c>
      <c r="G272" s="251" t="s">
        <v>159</v>
      </c>
      <c r="H272" s="252">
        <v>332.52</v>
      </c>
      <c r="I272" s="253"/>
      <c r="J272" s="254">
        <f>ROUND(I272*H272,2)</f>
        <v>0</v>
      </c>
      <c r="K272" s="250" t="s">
        <v>160</v>
      </c>
      <c r="L272" s="255"/>
      <c r="M272" s="256" t="s">
        <v>19</v>
      </c>
      <c r="N272" s="257" t="s">
        <v>47</v>
      </c>
      <c r="O272" s="67"/>
      <c r="P272" s="190">
        <f>O272*H272</f>
        <v>0</v>
      </c>
      <c r="Q272" s="190">
        <v>0.41699999999999998</v>
      </c>
      <c r="R272" s="190">
        <f>Q272*H272</f>
        <v>138.66083999999998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237</v>
      </c>
      <c r="AT272" s="192" t="s">
        <v>491</v>
      </c>
      <c r="AU272" s="192" t="s">
        <v>86</v>
      </c>
      <c r="AY272" s="20" t="s">
        <v>154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20" t="s">
        <v>84</v>
      </c>
      <c r="BK272" s="193">
        <f>ROUND(I272*H272,2)</f>
        <v>0</v>
      </c>
      <c r="BL272" s="20" t="s">
        <v>161</v>
      </c>
      <c r="BM272" s="192" t="s">
        <v>499</v>
      </c>
    </row>
    <row r="273" spans="1:65" s="2" customFormat="1" ht="11.25">
      <c r="A273" s="37"/>
      <c r="B273" s="38"/>
      <c r="C273" s="39"/>
      <c r="D273" s="194" t="s">
        <v>163</v>
      </c>
      <c r="E273" s="39"/>
      <c r="F273" s="195" t="s">
        <v>493</v>
      </c>
      <c r="G273" s="39"/>
      <c r="H273" s="39"/>
      <c r="I273" s="196"/>
      <c r="J273" s="39"/>
      <c r="K273" s="39"/>
      <c r="L273" s="42"/>
      <c r="M273" s="197"/>
      <c r="N273" s="19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163</v>
      </c>
      <c r="AU273" s="20" t="s">
        <v>86</v>
      </c>
    </row>
    <row r="274" spans="1:65" s="14" customFormat="1" ht="11.25">
      <c r="B274" s="211"/>
      <c r="C274" s="212"/>
      <c r="D274" s="194" t="s">
        <v>167</v>
      </c>
      <c r="E274" s="212"/>
      <c r="F274" s="214" t="s">
        <v>500</v>
      </c>
      <c r="G274" s="212"/>
      <c r="H274" s="215">
        <v>332.52</v>
      </c>
      <c r="I274" s="216"/>
      <c r="J274" s="212"/>
      <c r="K274" s="212"/>
      <c r="L274" s="217"/>
      <c r="M274" s="218"/>
      <c r="N274" s="219"/>
      <c r="O274" s="219"/>
      <c r="P274" s="219"/>
      <c r="Q274" s="219"/>
      <c r="R274" s="219"/>
      <c r="S274" s="219"/>
      <c r="T274" s="220"/>
      <c r="AT274" s="221" t="s">
        <v>167</v>
      </c>
      <c r="AU274" s="221" t="s">
        <v>86</v>
      </c>
      <c r="AV274" s="14" t="s">
        <v>86</v>
      </c>
      <c r="AW274" s="14" t="s">
        <v>4</v>
      </c>
      <c r="AX274" s="14" t="s">
        <v>84</v>
      </c>
      <c r="AY274" s="221" t="s">
        <v>154</v>
      </c>
    </row>
    <row r="275" spans="1:65" s="2" customFormat="1" ht="24.2" customHeight="1">
      <c r="A275" s="37"/>
      <c r="B275" s="38"/>
      <c r="C275" s="181" t="s">
        <v>336</v>
      </c>
      <c r="D275" s="181" t="s">
        <v>156</v>
      </c>
      <c r="E275" s="182" t="s">
        <v>501</v>
      </c>
      <c r="F275" s="183" t="s">
        <v>502</v>
      </c>
      <c r="G275" s="184" t="s">
        <v>159</v>
      </c>
      <c r="H275" s="185">
        <v>163</v>
      </c>
      <c r="I275" s="186"/>
      <c r="J275" s="187">
        <f>ROUND(I275*H275,2)</f>
        <v>0</v>
      </c>
      <c r="K275" s="183" t="s">
        <v>160</v>
      </c>
      <c r="L275" s="42"/>
      <c r="M275" s="188" t="s">
        <v>19</v>
      </c>
      <c r="N275" s="189" t="s">
        <v>47</v>
      </c>
      <c r="O275" s="67"/>
      <c r="P275" s="190">
        <f>O275*H275</f>
        <v>0</v>
      </c>
      <c r="Q275" s="190">
        <v>0.1837</v>
      </c>
      <c r="R275" s="190">
        <f>Q275*H275</f>
        <v>29.943100000000001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161</v>
      </c>
      <c r="AT275" s="192" t="s">
        <v>156</v>
      </c>
      <c r="AU275" s="192" t="s">
        <v>86</v>
      </c>
      <c r="AY275" s="20" t="s">
        <v>154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84</v>
      </c>
      <c r="BK275" s="193">
        <f>ROUND(I275*H275,2)</f>
        <v>0</v>
      </c>
      <c r="BL275" s="20" t="s">
        <v>161</v>
      </c>
      <c r="BM275" s="192" t="s">
        <v>503</v>
      </c>
    </row>
    <row r="276" spans="1:65" s="2" customFormat="1" ht="39">
      <c r="A276" s="37"/>
      <c r="B276" s="38"/>
      <c r="C276" s="39"/>
      <c r="D276" s="194" t="s">
        <v>163</v>
      </c>
      <c r="E276" s="39"/>
      <c r="F276" s="195" t="s">
        <v>504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163</v>
      </c>
      <c r="AU276" s="20" t="s">
        <v>86</v>
      </c>
    </row>
    <row r="277" spans="1:65" s="2" customFormat="1" ht="11.25">
      <c r="A277" s="37"/>
      <c r="B277" s="38"/>
      <c r="C277" s="39"/>
      <c r="D277" s="199" t="s">
        <v>165</v>
      </c>
      <c r="E277" s="39"/>
      <c r="F277" s="200" t="s">
        <v>505</v>
      </c>
      <c r="G277" s="39"/>
      <c r="H277" s="39"/>
      <c r="I277" s="196"/>
      <c r="J277" s="39"/>
      <c r="K277" s="39"/>
      <c r="L277" s="42"/>
      <c r="M277" s="197"/>
      <c r="N277" s="19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165</v>
      </c>
      <c r="AU277" s="20" t="s">
        <v>86</v>
      </c>
    </row>
    <row r="278" spans="1:65" s="2" customFormat="1" ht="117">
      <c r="A278" s="37"/>
      <c r="B278" s="38"/>
      <c r="C278" s="39"/>
      <c r="D278" s="194" t="s">
        <v>177</v>
      </c>
      <c r="E278" s="39"/>
      <c r="F278" s="222" t="s">
        <v>506</v>
      </c>
      <c r="G278" s="39"/>
      <c r="H278" s="39"/>
      <c r="I278" s="196"/>
      <c r="J278" s="39"/>
      <c r="K278" s="39"/>
      <c r="L278" s="42"/>
      <c r="M278" s="197"/>
      <c r="N278" s="198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20" t="s">
        <v>177</v>
      </c>
      <c r="AU278" s="20" t="s">
        <v>86</v>
      </c>
    </row>
    <row r="279" spans="1:65" s="13" customFormat="1" ht="22.5">
      <c r="B279" s="201"/>
      <c r="C279" s="202"/>
      <c r="D279" s="194" t="s">
        <v>167</v>
      </c>
      <c r="E279" s="203" t="s">
        <v>19</v>
      </c>
      <c r="F279" s="204" t="s">
        <v>507</v>
      </c>
      <c r="G279" s="202"/>
      <c r="H279" s="203" t="s">
        <v>19</v>
      </c>
      <c r="I279" s="205"/>
      <c r="J279" s="202"/>
      <c r="K279" s="202"/>
      <c r="L279" s="206"/>
      <c r="M279" s="207"/>
      <c r="N279" s="208"/>
      <c r="O279" s="208"/>
      <c r="P279" s="208"/>
      <c r="Q279" s="208"/>
      <c r="R279" s="208"/>
      <c r="S279" s="208"/>
      <c r="T279" s="209"/>
      <c r="AT279" s="210" t="s">
        <v>167</v>
      </c>
      <c r="AU279" s="210" t="s">
        <v>86</v>
      </c>
      <c r="AV279" s="13" t="s">
        <v>84</v>
      </c>
      <c r="AW279" s="13" t="s">
        <v>36</v>
      </c>
      <c r="AX279" s="13" t="s">
        <v>76</v>
      </c>
      <c r="AY279" s="210" t="s">
        <v>154</v>
      </c>
    </row>
    <row r="280" spans="1:65" s="13" customFormat="1" ht="11.25">
      <c r="B280" s="201"/>
      <c r="C280" s="202"/>
      <c r="D280" s="194" t="s">
        <v>167</v>
      </c>
      <c r="E280" s="203" t="s">
        <v>19</v>
      </c>
      <c r="F280" s="204" t="s">
        <v>356</v>
      </c>
      <c r="G280" s="202"/>
      <c r="H280" s="203" t="s">
        <v>19</v>
      </c>
      <c r="I280" s="205"/>
      <c r="J280" s="202"/>
      <c r="K280" s="202"/>
      <c r="L280" s="206"/>
      <c r="M280" s="207"/>
      <c r="N280" s="208"/>
      <c r="O280" s="208"/>
      <c r="P280" s="208"/>
      <c r="Q280" s="208"/>
      <c r="R280" s="208"/>
      <c r="S280" s="208"/>
      <c r="T280" s="209"/>
      <c r="AT280" s="210" t="s">
        <v>167</v>
      </c>
      <c r="AU280" s="210" t="s">
        <v>86</v>
      </c>
      <c r="AV280" s="13" t="s">
        <v>84</v>
      </c>
      <c r="AW280" s="13" t="s">
        <v>36</v>
      </c>
      <c r="AX280" s="13" t="s">
        <v>76</v>
      </c>
      <c r="AY280" s="210" t="s">
        <v>154</v>
      </c>
    </row>
    <row r="281" spans="1:65" s="13" customFormat="1" ht="33.75">
      <c r="B281" s="201"/>
      <c r="C281" s="202"/>
      <c r="D281" s="194" t="s">
        <v>167</v>
      </c>
      <c r="E281" s="203" t="s">
        <v>19</v>
      </c>
      <c r="F281" s="204" t="s">
        <v>508</v>
      </c>
      <c r="G281" s="202"/>
      <c r="H281" s="203" t="s">
        <v>19</v>
      </c>
      <c r="I281" s="205"/>
      <c r="J281" s="202"/>
      <c r="K281" s="202"/>
      <c r="L281" s="206"/>
      <c r="M281" s="207"/>
      <c r="N281" s="208"/>
      <c r="O281" s="208"/>
      <c r="P281" s="208"/>
      <c r="Q281" s="208"/>
      <c r="R281" s="208"/>
      <c r="S281" s="208"/>
      <c r="T281" s="209"/>
      <c r="AT281" s="210" t="s">
        <v>167</v>
      </c>
      <c r="AU281" s="210" t="s">
        <v>86</v>
      </c>
      <c r="AV281" s="13" t="s">
        <v>84</v>
      </c>
      <c r="AW281" s="13" t="s">
        <v>36</v>
      </c>
      <c r="AX281" s="13" t="s">
        <v>76</v>
      </c>
      <c r="AY281" s="210" t="s">
        <v>154</v>
      </c>
    </row>
    <row r="282" spans="1:65" s="14" customFormat="1" ht="11.25">
      <c r="B282" s="211"/>
      <c r="C282" s="212"/>
      <c r="D282" s="194" t="s">
        <v>167</v>
      </c>
      <c r="E282" s="213" t="s">
        <v>19</v>
      </c>
      <c r="F282" s="214" t="s">
        <v>335</v>
      </c>
      <c r="G282" s="212"/>
      <c r="H282" s="215">
        <v>2</v>
      </c>
      <c r="I282" s="216"/>
      <c r="J282" s="212"/>
      <c r="K282" s="212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167</v>
      </c>
      <c r="AU282" s="221" t="s">
        <v>86</v>
      </c>
      <c r="AV282" s="14" t="s">
        <v>86</v>
      </c>
      <c r="AW282" s="14" t="s">
        <v>36</v>
      </c>
      <c r="AX282" s="14" t="s">
        <v>76</v>
      </c>
      <c r="AY282" s="221" t="s">
        <v>154</v>
      </c>
    </row>
    <row r="283" spans="1:65" s="13" customFormat="1" ht="22.5">
      <c r="B283" s="201"/>
      <c r="C283" s="202"/>
      <c r="D283" s="194" t="s">
        <v>167</v>
      </c>
      <c r="E283" s="203" t="s">
        <v>19</v>
      </c>
      <c r="F283" s="204" t="s">
        <v>482</v>
      </c>
      <c r="G283" s="202"/>
      <c r="H283" s="203" t="s">
        <v>19</v>
      </c>
      <c r="I283" s="205"/>
      <c r="J283" s="202"/>
      <c r="K283" s="202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167</v>
      </c>
      <c r="AU283" s="210" t="s">
        <v>86</v>
      </c>
      <c r="AV283" s="13" t="s">
        <v>84</v>
      </c>
      <c r="AW283" s="13" t="s">
        <v>36</v>
      </c>
      <c r="AX283" s="13" t="s">
        <v>76</v>
      </c>
      <c r="AY283" s="210" t="s">
        <v>154</v>
      </c>
    </row>
    <row r="284" spans="1:65" s="13" customFormat="1" ht="11.25">
      <c r="B284" s="201"/>
      <c r="C284" s="202"/>
      <c r="D284" s="194" t="s">
        <v>167</v>
      </c>
      <c r="E284" s="203" t="s">
        <v>19</v>
      </c>
      <c r="F284" s="204" t="s">
        <v>356</v>
      </c>
      <c r="G284" s="202"/>
      <c r="H284" s="203" t="s">
        <v>19</v>
      </c>
      <c r="I284" s="205"/>
      <c r="J284" s="202"/>
      <c r="K284" s="202"/>
      <c r="L284" s="206"/>
      <c r="M284" s="207"/>
      <c r="N284" s="208"/>
      <c r="O284" s="208"/>
      <c r="P284" s="208"/>
      <c r="Q284" s="208"/>
      <c r="R284" s="208"/>
      <c r="S284" s="208"/>
      <c r="T284" s="209"/>
      <c r="AT284" s="210" t="s">
        <v>167</v>
      </c>
      <c r="AU284" s="210" t="s">
        <v>86</v>
      </c>
      <c r="AV284" s="13" t="s">
        <v>84</v>
      </c>
      <c r="AW284" s="13" t="s">
        <v>36</v>
      </c>
      <c r="AX284" s="13" t="s">
        <v>76</v>
      </c>
      <c r="AY284" s="210" t="s">
        <v>154</v>
      </c>
    </row>
    <row r="285" spans="1:65" s="13" customFormat="1" ht="33.75">
      <c r="B285" s="201"/>
      <c r="C285" s="202"/>
      <c r="D285" s="194" t="s">
        <v>167</v>
      </c>
      <c r="E285" s="203" t="s">
        <v>19</v>
      </c>
      <c r="F285" s="204" t="s">
        <v>509</v>
      </c>
      <c r="G285" s="202"/>
      <c r="H285" s="203" t="s">
        <v>19</v>
      </c>
      <c r="I285" s="205"/>
      <c r="J285" s="202"/>
      <c r="K285" s="202"/>
      <c r="L285" s="206"/>
      <c r="M285" s="207"/>
      <c r="N285" s="208"/>
      <c r="O285" s="208"/>
      <c r="P285" s="208"/>
      <c r="Q285" s="208"/>
      <c r="R285" s="208"/>
      <c r="S285" s="208"/>
      <c r="T285" s="209"/>
      <c r="AT285" s="210" t="s">
        <v>167</v>
      </c>
      <c r="AU285" s="210" t="s">
        <v>86</v>
      </c>
      <c r="AV285" s="13" t="s">
        <v>84</v>
      </c>
      <c r="AW285" s="13" t="s">
        <v>36</v>
      </c>
      <c r="AX285" s="13" t="s">
        <v>76</v>
      </c>
      <c r="AY285" s="210" t="s">
        <v>154</v>
      </c>
    </row>
    <row r="286" spans="1:65" s="14" customFormat="1" ht="11.25">
      <c r="B286" s="211"/>
      <c r="C286" s="212"/>
      <c r="D286" s="194" t="s">
        <v>167</v>
      </c>
      <c r="E286" s="213" t="s">
        <v>19</v>
      </c>
      <c r="F286" s="214" t="s">
        <v>437</v>
      </c>
      <c r="G286" s="212"/>
      <c r="H286" s="215">
        <v>161</v>
      </c>
      <c r="I286" s="216"/>
      <c r="J286" s="212"/>
      <c r="K286" s="212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167</v>
      </c>
      <c r="AU286" s="221" t="s">
        <v>86</v>
      </c>
      <c r="AV286" s="14" t="s">
        <v>86</v>
      </c>
      <c r="AW286" s="14" t="s">
        <v>36</v>
      </c>
      <c r="AX286" s="14" t="s">
        <v>76</v>
      </c>
      <c r="AY286" s="221" t="s">
        <v>154</v>
      </c>
    </row>
    <row r="287" spans="1:65" s="15" customFormat="1" ht="11.25">
      <c r="B287" s="223"/>
      <c r="C287" s="224"/>
      <c r="D287" s="194" t="s">
        <v>167</v>
      </c>
      <c r="E287" s="225" t="s">
        <v>19</v>
      </c>
      <c r="F287" s="226" t="s">
        <v>194</v>
      </c>
      <c r="G287" s="224"/>
      <c r="H287" s="227">
        <v>163</v>
      </c>
      <c r="I287" s="228"/>
      <c r="J287" s="224"/>
      <c r="K287" s="224"/>
      <c r="L287" s="229"/>
      <c r="M287" s="230"/>
      <c r="N287" s="231"/>
      <c r="O287" s="231"/>
      <c r="P287" s="231"/>
      <c r="Q287" s="231"/>
      <c r="R287" s="231"/>
      <c r="S287" s="231"/>
      <c r="T287" s="232"/>
      <c r="AT287" s="233" t="s">
        <v>167</v>
      </c>
      <c r="AU287" s="233" t="s">
        <v>86</v>
      </c>
      <c r="AV287" s="15" t="s">
        <v>161</v>
      </c>
      <c r="AW287" s="15" t="s">
        <v>36</v>
      </c>
      <c r="AX287" s="15" t="s">
        <v>84</v>
      </c>
      <c r="AY287" s="233" t="s">
        <v>154</v>
      </c>
    </row>
    <row r="288" spans="1:65" s="2" customFormat="1" ht="16.5" customHeight="1">
      <c r="A288" s="37"/>
      <c r="B288" s="38"/>
      <c r="C288" s="248" t="s">
        <v>510</v>
      </c>
      <c r="D288" s="248" t="s">
        <v>491</v>
      </c>
      <c r="E288" s="249" t="s">
        <v>511</v>
      </c>
      <c r="F288" s="250" t="s">
        <v>512</v>
      </c>
      <c r="G288" s="251" t="s">
        <v>159</v>
      </c>
      <c r="H288" s="252">
        <v>167.89</v>
      </c>
      <c r="I288" s="253"/>
      <c r="J288" s="254">
        <f>ROUND(I288*H288,2)</f>
        <v>0</v>
      </c>
      <c r="K288" s="250" t="s">
        <v>160</v>
      </c>
      <c r="L288" s="255"/>
      <c r="M288" s="256" t="s">
        <v>19</v>
      </c>
      <c r="N288" s="257" t="s">
        <v>47</v>
      </c>
      <c r="O288" s="67"/>
      <c r="P288" s="190">
        <f>O288*H288</f>
        <v>0</v>
      </c>
      <c r="Q288" s="190">
        <v>0.222</v>
      </c>
      <c r="R288" s="190">
        <f>Q288*H288</f>
        <v>37.27158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237</v>
      </c>
      <c r="AT288" s="192" t="s">
        <v>491</v>
      </c>
      <c r="AU288" s="192" t="s">
        <v>86</v>
      </c>
      <c r="AY288" s="20" t="s">
        <v>154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84</v>
      </c>
      <c r="BK288" s="193">
        <f>ROUND(I288*H288,2)</f>
        <v>0</v>
      </c>
      <c r="BL288" s="20" t="s">
        <v>161</v>
      </c>
      <c r="BM288" s="192" t="s">
        <v>513</v>
      </c>
    </row>
    <row r="289" spans="1:65" s="2" customFormat="1" ht="11.25">
      <c r="A289" s="37"/>
      <c r="B289" s="38"/>
      <c r="C289" s="39"/>
      <c r="D289" s="194" t="s">
        <v>163</v>
      </c>
      <c r="E289" s="39"/>
      <c r="F289" s="195" t="s">
        <v>512</v>
      </c>
      <c r="G289" s="39"/>
      <c r="H289" s="39"/>
      <c r="I289" s="196"/>
      <c r="J289" s="39"/>
      <c r="K289" s="39"/>
      <c r="L289" s="42"/>
      <c r="M289" s="197"/>
      <c r="N289" s="19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163</v>
      </c>
      <c r="AU289" s="20" t="s">
        <v>86</v>
      </c>
    </row>
    <row r="290" spans="1:65" s="14" customFormat="1" ht="11.25">
      <c r="B290" s="211"/>
      <c r="C290" s="212"/>
      <c r="D290" s="194" t="s">
        <v>167</v>
      </c>
      <c r="E290" s="212"/>
      <c r="F290" s="214" t="s">
        <v>514</v>
      </c>
      <c r="G290" s="212"/>
      <c r="H290" s="215">
        <v>167.89</v>
      </c>
      <c r="I290" s="216"/>
      <c r="J290" s="212"/>
      <c r="K290" s="212"/>
      <c r="L290" s="217"/>
      <c r="M290" s="218"/>
      <c r="N290" s="219"/>
      <c r="O290" s="219"/>
      <c r="P290" s="219"/>
      <c r="Q290" s="219"/>
      <c r="R290" s="219"/>
      <c r="S290" s="219"/>
      <c r="T290" s="220"/>
      <c r="AT290" s="221" t="s">
        <v>167</v>
      </c>
      <c r="AU290" s="221" t="s">
        <v>86</v>
      </c>
      <c r="AV290" s="14" t="s">
        <v>86</v>
      </c>
      <c r="AW290" s="14" t="s">
        <v>4</v>
      </c>
      <c r="AX290" s="14" t="s">
        <v>84</v>
      </c>
      <c r="AY290" s="221" t="s">
        <v>154</v>
      </c>
    </row>
    <row r="291" spans="1:65" s="2" customFormat="1" ht="24.2" customHeight="1">
      <c r="A291" s="37"/>
      <c r="B291" s="38"/>
      <c r="C291" s="181" t="s">
        <v>7</v>
      </c>
      <c r="D291" s="181" t="s">
        <v>156</v>
      </c>
      <c r="E291" s="182" t="s">
        <v>515</v>
      </c>
      <c r="F291" s="183" t="s">
        <v>516</v>
      </c>
      <c r="G291" s="184" t="s">
        <v>159</v>
      </c>
      <c r="H291" s="185">
        <v>4.0999999999999996</v>
      </c>
      <c r="I291" s="186"/>
      <c r="J291" s="187">
        <f>ROUND(I291*H291,2)</f>
        <v>0</v>
      </c>
      <c r="K291" s="183" t="s">
        <v>241</v>
      </c>
      <c r="L291" s="42"/>
      <c r="M291" s="188" t="s">
        <v>19</v>
      </c>
      <c r="N291" s="189" t="s">
        <v>47</v>
      </c>
      <c r="O291" s="67"/>
      <c r="P291" s="190">
        <f>O291*H291</f>
        <v>0</v>
      </c>
      <c r="Q291" s="190">
        <v>8.8800000000000004E-2</v>
      </c>
      <c r="R291" s="190">
        <f>Q291*H291</f>
        <v>0.36407999999999996</v>
      </c>
      <c r="S291" s="190">
        <v>0</v>
      </c>
      <c r="T291" s="19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92" t="s">
        <v>161</v>
      </c>
      <c r="AT291" s="192" t="s">
        <v>156</v>
      </c>
      <c r="AU291" s="192" t="s">
        <v>86</v>
      </c>
      <c r="AY291" s="20" t="s">
        <v>154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20" t="s">
        <v>84</v>
      </c>
      <c r="BK291" s="193">
        <f>ROUND(I291*H291,2)</f>
        <v>0</v>
      </c>
      <c r="BL291" s="20" t="s">
        <v>161</v>
      </c>
      <c r="BM291" s="192" t="s">
        <v>517</v>
      </c>
    </row>
    <row r="292" spans="1:65" s="2" customFormat="1" ht="39">
      <c r="A292" s="37"/>
      <c r="B292" s="38"/>
      <c r="C292" s="39"/>
      <c r="D292" s="194" t="s">
        <v>163</v>
      </c>
      <c r="E292" s="39"/>
      <c r="F292" s="195" t="s">
        <v>518</v>
      </c>
      <c r="G292" s="39"/>
      <c r="H292" s="39"/>
      <c r="I292" s="196"/>
      <c r="J292" s="39"/>
      <c r="K292" s="39"/>
      <c r="L292" s="42"/>
      <c r="M292" s="197"/>
      <c r="N292" s="198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163</v>
      </c>
      <c r="AU292" s="20" t="s">
        <v>86</v>
      </c>
    </row>
    <row r="293" spans="1:65" s="2" customFormat="1" ht="165.75">
      <c r="A293" s="37"/>
      <c r="B293" s="38"/>
      <c r="C293" s="39"/>
      <c r="D293" s="194" t="s">
        <v>177</v>
      </c>
      <c r="E293" s="39"/>
      <c r="F293" s="222" t="s">
        <v>519</v>
      </c>
      <c r="G293" s="39"/>
      <c r="H293" s="39"/>
      <c r="I293" s="196"/>
      <c r="J293" s="39"/>
      <c r="K293" s="39"/>
      <c r="L293" s="42"/>
      <c r="M293" s="197"/>
      <c r="N293" s="19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177</v>
      </c>
      <c r="AU293" s="20" t="s">
        <v>86</v>
      </c>
    </row>
    <row r="294" spans="1:65" s="13" customFormat="1" ht="22.5">
      <c r="B294" s="201"/>
      <c r="C294" s="202"/>
      <c r="D294" s="194" t="s">
        <v>167</v>
      </c>
      <c r="E294" s="203" t="s">
        <v>19</v>
      </c>
      <c r="F294" s="204" t="s">
        <v>507</v>
      </c>
      <c r="G294" s="202"/>
      <c r="H294" s="203" t="s">
        <v>19</v>
      </c>
      <c r="I294" s="205"/>
      <c r="J294" s="202"/>
      <c r="K294" s="202"/>
      <c r="L294" s="206"/>
      <c r="M294" s="207"/>
      <c r="N294" s="208"/>
      <c r="O294" s="208"/>
      <c r="P294" s="208"/>
      <c r="Q294" s="208"/>
      <c r="R294" s="208"/>
      <c r="S294" s="208"/>
      <c r="T294" s="209"/>
      <c r="AT294" s="210" t="s">
        <v>167</v>
      </c>
      <c r="AU294" s="210" t="s">
        <v>86</v>
      </c>
      <c r="AV294" s="13" t="s">
        <v>84</v>
      </c>
      <c r="AW294" s="13" t="s">
        <v>36</v>
      </c>
      <c r="AX294" s="13" t="s">
        <v>76</v>
      </c>
      <c r="AY294" s="210" t="s">
        <v>154</v>
      </c>
    </row>
    <row r="295" spans="1:65" s="13" customFormat="1" ht="11.25">
      <c r="B295" s="201"/>
      <c r="C295" s="202"/>
      <c r="D295" s="194" t="s">
        <v>167</v>
      </c>
      <c r="E295" s="203" t="s">
        <v>19</v>
      </c>
      <c r="F295" s="204" t="s">
        <v>356</v>
      </c>
      <c r="G295" s="202"/>
      <c r="H295" s="203" t="s">
        <v>19</v>
      </c>
      <c r="I295" s="205"/>
      <c r="J295" s="202"/>
      <c r="K295" s="202"/>
      <c r="L295" s="206"/>
      <c r="M295" s="207"/>
      <c r="N295" s="208"/>
      <c r="O295" s="208"/>
      <c r="P295" s="208"/>
      <c r="Q295" s="208"/>
      <c r="R295" s="208"/>
      <c r="S295" s="208"/>
      <c r="T295" s="209"/>
      <c r="AT295" s="210" t="s">
        <v>167</v>
      </c>
      <c r="AU295" s="210" t="s">
        <v>86</v>
      </c>
      <c r="AV295" s="13" t="s">
        <v>84</v>
      </c>
      <c r="AW295" s="13" t="s">
        <v>36</v>
      </c>
      <c r="AX295" s="13" t="s">
        <v>76</v>
      </c>
      <c r="AY295" s="210" t="s">
        <v>154</v>
      </c>
    </row>
    <row r="296" spans="1:65" s="13" customFormat="1" ht="22.5">
      <c r="B296" s="201"/>
      <c r="C296" s="202"/>
      <c r="D296" s="194" t="s">
        <v>167</v>
      </c>
      <c r="E296" s="203" t="s">
        <v>19</v>
      </c>
      <c r="F296" s="204" t="s">
        <v>419</v>
      </c>
      <c r="G296" s="202"/>
      <c r="H296" s="203" t="s">
        <v>19</v>
      </c>
      <c r="I296" s="205"/>
      <c r="J296" s="202"/>
      <c r="K296" s="202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167</v>
      </c>
      <c r="AU296" s="210" t="s">
        <v>86</v>
      </c>
      <c r="AV296" s="13" t="s">
        <v>84</v>
      </c>
      <c r="AW296" s="13" t="s">
        <v>36</v>
      </c>
      <c r="AX296" s="13" t="s">
        <v>76</v>
      </c>
      <c r="AY296" s="210" t="s">
        <v>154</v>
      </c>
    </row>
    <row r="297" spans="1:65" s="14" customFormat="1" ht="11.25">
      <c r="B297" s="211"/>
      <c r="C297" s="212"/>
      <c r="D297" s="194" t="s">
        <v>167</v>
      </c>
      <c r="E297" s="213" t="s">
        <v>19</v>
      </c>
      <c r="F297" s="214" t="s">
        <v>335</v>
      </c>
      <c r="G297" s="212"/>
      <c r="H297" s="215">
        <v>2</v>
      </c>
      <c r="I297" s="216"/>
      <c r="J297" s="212"/>
      <c r="K297" s="212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167</v>
      </c>
      <c r="AU297" s="221" t="s">
        <v>86</v>
      </c>
      <c r="AV297" s="14" t="s">
        <v>86</v>
      </c>
      <c r="AW297" s="14" t="s">
        <v>36</v>
      </c>
      <c r="AX297" s="14" t="s">
        <v>76</v>
      </c>
      <c r="AY297" s="221" t="s">
        <v>154</v>
      </c>
    </row>
    <row r="298" spans="1:65" s="13" customFormat="1" ht="11.25">
      <c r="B298" s="201"/>
      <c r="C298" s="202"/>
      <c r="D298" s="194" t="s">
        <v>167</v>
      </c>
      <c r="E298" s="203" t="s">
        <v>19</v>
      </c>
      <c r="F298" s="204" t="s">
        <v>365</v>
      </c>
      <c r="G298" s="202"/>
      <c r="H298" s="203" t="s">
        <v>19</v>
      </c>
      <c r="I298" s="205"/>
      <c r="J298" s="202"/>
      <c r="K298" s="202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167</v>
      </c>
      <c r="AU298" s="210" t="s">
        <v>86</v>
      </c>
      <c r="AV298" s="13" t="s">
        <v>84</v>
      </c>
      <c r="AW298" s="13" t="s">
        <v>36</v>
      </c>
      <c r="AX298" s="13" t="s">
        <v>76</v>
      </c>
      <c r="AY298" s="210" t="s">
        <v>154</v>
      </c>
    </row>
    <row r="299" spans="1:65" s="13" customFormat="1" ht="22.5">
      <c r="B299" s="201"/>
      <c r="C299" s="202"/>
      <c r="D299" s="194" t="s">
        <v>167</v>
      </c>
      <c r="E299" s="203" t="s">
        <v>19</v>
      </c>
      <c r="F299" s="204" t="s">
        <v>420</v>
      </c>
      <c r="G299" s="202"/>
      <c r="H299" s="203" t="s">
        <v>19</v>
      </c>
      <c r="I299" s="205"/>
      <c r="J299" s="202"/>
      <c r="K299" s="202"/>
      <c r="L299" s="206"/>
      <c r="M299" s="207"/>
      <c r="N299" s="208"/>
      <c r="O299" s="208"/>
      <c r="P299" s="208"/>
      <c r="Q299" s="208"/>
      <c r="R299" s="208"/>
      <c r="S299" s="208"/>
      <c r="T299" s="209"/>
      <c r="AT299" s="210" t="s">
        <v>167</v>
      </c>
      <c r="AU299" s="210" t="s">
        <v>86</v>
      </c>
      <c r="AV299" s="13" t="s">
        <v>84</v>
      </c>
      <c r="AW299" s="13" t="s">
        <v>36</v>
      </c>
      <c r="AX299" s="13" t="s">
        <v>76</v>
      </c>
      <c r="AY299" s="210" t="s">
        <v>154</v>
      </c>
    </row>
    <row r="300" spans="1:65" s="14" customFormat="1" ht="11.25">
      <c r="B300" s="211"/>
      <c r="C300" s="212"/>
      <c r="D300" s="194" t="s">
        <v>167</v>
      </c>
      <c r="E300" s="213" t="s">
        <v>19</v>
      </c>
      <c r="F300" s="214" t="s">
        <v>421</v>
      </c>
      <c r="G300" s="212"/>
      <c r="H300" s="215">
        <v>2.1</v>
      </c>
      <c r="I300" s="216"/>
      <c r="J300" s="212"/>
      <c r="K300" s="212"/>
      <c r="L300" s="217"/>
      <c r="M300" s="218"/>
      <c r="N300" s="219"/>
      <c r="O300" s="219"/>
      <c r="P300" s="219"/>
      <c r="Q300" s="219"/>
      <c r="R300" s="219"/>
      <c r="S300" s="219"/>
      <c r="T300" s="220"/>
      <c r="AT300" s="221" t="s">
        <v>167</v>
      </c>
      <c r="AU300" s="221" t="s">
        <v>86</v>
      </c>
      <c r="AV300" s="14" t="s">
        <v>86</v>
      </c>
      <c r="AW300" s="14" t="s">
        <v>36</v>
      </c>
      <c r="AX300" s="14" t="s">
        <v>76</v>
      </c>
      <c r="AY300" s="221" t="s">
        <v>154</v>
      </c>
    </row>
    <row r="301" spans="1:65" s="15" customFormat="1" ht="11.25">
      <c r="B301" s="223"/>
      <c r="C301" s="224"/>
      <c r="D301" s="194" t="s">
        <v>167</v>
      </c>
      <c r="E301" s="225" t="s">
        <v>19</v>
      </c>
      <c r="F301" s="226" t="s">
        <v>194</v>
      </c>
      <c r="G301" s="224"/>
      <c r="H301" s="227">
        <v>4.0999999999999996</v>
      </c>
      <c r="I301" s="228"/>
      <c r="J301" s="224"/>
      <c r="K301" s="224"/>
      <c r="L301" s="229"/>
      <c r="M301" s="230"/>
      <c r="N301" s="231"/>
      <c r="O301" s="231"/>
      <c r="P301" s="231"/>
      <c r="Q301" s="231"/>
      <c r="R301" s="231"/>
      <c r="S301" s="231"/>
      <c r="T301" s="232"/>
      <c r="AT301" s="233" t="s">
        <v>167</v>
      </c>
      <c r="AU301" s="233" t="s">
        <v>86</v>
      </c>
      <c r="AV301" s="15" t="s">
        <v>161</v>
      </c>
      <c r="AW301" s="15" t="s">
        <v>36</v>
      </c>
      <c r="AX301" s="15" t="s">
        <v>84</v>
      </c>
      <c r="AY301" s="233" t="s">
        <v>154</v>
      </c>
    </row>
    <row r="302" spans="1:65" s="2" customFormat="1" ht="24.2" customHeight="1">
      <c r="A302" s="37"/>
      <c r="B302" s="38"/>
      <c r="C302" s="181" t="s">
        <v>520</v>
      </c>
      <c r="D302" s="181" t="s">
        <v>156</v>
      </c>
      <c r="E302" s="182" t="s">
        <v>515</v>
      </c>
      <c r="F302" s="183" t="s">
        <v>516</v>
      </c>
      <c r="G302" s="184" t="s">
        <v>159</v>
      </c>
      <c r="H302" s="185">
        <v>13.7</v>
      </c>
      <c r="I302" s="186"/>
      <c r="J302" s="187">
        <f>ROUND(I302*H302,2)</f>
        <v>0</v>
      </c>
      <c r="K302" s="183" t="s">
        <v>241</v>
      </c>
      <c r="L302" s="42"/>
      <c r="M302" s="188" t="s">
        <v>19</v>
      </c>
      <c r="N302" s="189" t="s">
        <v>47</v>
      </c>
      <c r="O302" s="67"/>
      <c r="P302" s="190">
        <f>O302*H302</f>
        <v>0</v>
      </c>
      <c r="Q302" s="190">
        <v>8.8800000000000004E-2</v>
      </c>
      <c r="R302" s="190">
        <f>Q302*H302</f>
        <v>1.2165600000000001</v>
      </c>
      <c r="S302" s="190">
        <v>0</v>
      </c>
      <c r="T302" s="191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92" t="s">
        <v>161</v>
      </c>
      <c r="AT302" s="192" t="s">
        <v>156</v>
      </c>
      <c r="AU302" s="192" t="s">
        <v>86</v>
      </c>
      <c r="AY302" s="20" t="s">
        <v>154</v>
      </c>
      <c r="BE302" s="193">
        <f>IF(N302="základní",J302,0)</f>
        <v>0</v>
      </c>
      <c r="BF302" s="193">
        <f>IF(N302="snížená",J302,0)</f>
        <v>0</v>
      </c>
      <c r="BG302" s="193">
        <f>IF(N302="zákl. přenesená",J302,0)</f>
        <v>0</v>
      </c>
      <c r="BH302" s="193">
        <f>IF(N302="sníž. přenesená",J302,0)</f>
        <v>0</v>
      </c>
      <c r="BI302" s="193">
        <f>IF(N302="nulová",J302,0)</f>
        <v>0</v>
      </c>
      <c r="BJ302" s="20" t="s">
        <v>84</v>
      </c>
      <c r="BK302" s="193">
        <f>ROUND(I302*H302,2)</f>
        <v>0</v>
      </c>
      <c r="BL302" s="20" t="s">
        <v>161</v>
      </c>
      <c r="BM302" s="192" t="s">
        <v>521</v>
      </c>
    </row>
    <row r="303" spans="1:65" s="2" customFormat="1" ht="39">
      <c r="A303" s="37"/>
      <c r="B303" s="38"/>
      <c r="C303" s="39"/>
      <c r="D303" s="194" t="s">
        <v>163</v>
      </c>
      <c r="E303" s="39"/>
      <c r="F303" s="195" t="s">
        <v>518</v>
      </c>
      <c r="G303" s="39"/>
      <c r="H303" s="39"/>
      <c r="I303" s="196"/>
      <c r="J303" s="39"/>
      <c r="K303" s="39"/>
      <c r="L303" s="42"/>
      <c r="M303" s="197"/>
      <c r="N303" s="198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163</v>
      </c>
      <c r="AU303" s="20" t="s">
        <v>86</v>
      </c>
    </row>
    <row r="304" spans="1:65" s="2" customFormat="1" ht="87.75">
      <c r="A304" s="37"/>
      <c r="B304" s="38"/>
      <c r="C304" s="39"/>
      <c r="D304" s="194" t="s">
        <v>177</v>
      </c>
      <c r="E304" s="39"/>
      <c r="F304" s="222" t="s">
        <v>522</v>
      </c>
      <c r="G304" s="39"/>
      <c r="H304" s="39"/>
      <c r="I304" s="196"/>
      <c r="J304" s="39"/>
      <c r="K304" s="39"/>
      <c r="L304" s="42"/>
      <c r="M304" s="197"/>
      <c r="N304" s="198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20" t="s">
        <v>177</v>
      </c>
      <c r="AU304" s="20" t="s">
        <v>86</v>
      </c>
    </row>
    <row r="305" spans="1:65" s="13" customFormat="1" ht="22.5">
      <c r="B305" s="201"/>
      <c r="C305" s="202"/>
      <c r="D305" s="194" t="s">
        <v>167</v>
      </c>
      <c r="E305" s="203" t="s">
        <v>19</v>
      </c>
      <c r="F305" s="204" t="s">
        <v>507</v>
      </c>
      <c r="G305" s="202"/>
      <c r="H305" s="203" t="s">
        <v>19</v>
      </c>
      <c r="I305" s="205"/>
      <c r="J305" s="202"/>
      <c r="K305" s="202"/>
      <c r="L305" s="206"/>
      <c r="M305" s="207"/>
      <c r="N305" s="208"/>
      <c r="O305" s="208"/>
      <c r="P305" s="208"/>
      <c r="Q305" s="208"/>
      <c r="R305" s="208"/>
      <c r="S305" s="208"/>
      <c r="T305" s="209"/>
      <c r="AT305" s="210" t="s">
        <v>167</v>
      </c>
      <c r="AU305" s="210" t="s">
        <v>86</v>
      </c>
      <c r="AV305" s="13" t="s">
        <v>84</v>
      </c>
      <c r="AW305" s="13" t="s">
        <v>36</v>
      </c>
      <c r="AX305" s="13" t="s">
        <v>76</v>
      </c>
      <c r="AY305" s="210" t="s">
        <v>154</v>
      </c>
    </row>
    <row r="306" spans="1:65" s="13" customFormat="1" ht="11.25">
      <c r="B306" s="201"/>
      <c r="C306" s="202"/>
      <c r="D306" s="194" t="s">
        <v>167</v>
      </c>
      <c r="E306" s="203" t="s">
        <v>19</v>
      </c>
      <c r="F306" s="204" t="s">
        <v>425</v>
      </c>
      <c r="G306" s="202"/>
      <c r="H306" s="203" t="s">
        <v>19</v>
      </c>
      <c r="I306" s="205"/>
      <c r="J306" s="202"/>
      <c r="K306" s="202"/>
      <c r="L306" s="206"/>
      <c r="M306" s="207"/>
      <c r="N306" s="208"/>
      <c r="O306" s="208"/>
      <c r="P306" s="208"/>
      <c r="Q306" s="208"/>
      <c r="R306" s="208"/>
      <c r="S306" s="208"/>
      <c r="T306" s="209"/>
      <c r="AT306" s="210" t="s">
        <v>167</v>
      </c>
      <c r="AU306" s="210" t="s">
        <v>86</v>
      </c>
      <c r="AV306" s="13" t="s">
        <v>84</v>
      </c>
      <c r="AW306" s="13" t="s">
        <v>36</v>
      </c>
      <c r="AX306" s="13" t="s">
        <v>76</v>
      </c>
      <c r="AY306" s="210" t="s">
        <v>154</v>
      </c>
    </row>
    <row r="307" spans="1:65" s="13" customFormat="1" ht="22.5">
      <c r="B307" s="201"/>
      <c r="C307" s="202"/>
      <c r="D307" s="194" t="s">
        <v>167</v>
      </c>
      <c r="E307" s="203" t="s">
        <v>19</v>
      </c>
      <c r="F307" s="204" t="s">
        <v>426</v>
      </c>
      <c r="G307" s="202"/>
      <c r="H307" s="203" t="s">
        <v>19</v>
      </c>
      <c r="I307" s="205"/>
      <c r="J307" s="202"/>
      <c r="K307" s="202"/>
      <c r="L307" s="206"/>
      <c r="M307" s="207"/>
      <c r="N307" s="208"/>
      <c r="O307" s="208"/>
      <c r="P307" s="208"/>
      <c r="Q307" s="208"/>
      <c r="R307" s="208"/>
      <c r="S307" s="208"/>
      <c r="T307" s="209"/>
      <c r="AT307" s="210" t="s">
        <v>167</v>
      </c>
      <c r="AU307" s="210" t="s">
        <v>86</v>
      </c>
      <c r="AV307" s="13" t="s">
        <v>84</v>
      </c>
      <c r="AW307" s="13" t="s">
        <v>36</v>
      </c>
      <c r="AX307" s="13" t="s">
        <v>76</v>
      </c>
      <c r="AY307" s="210" t="s">
        <v>154</v>
      </c>
    </row>
    <row r="308" spans="1:65" s="14" customFormat="1" ht="11.25">
      <c r="B308" s="211"/>
      <c r="C308" s="212"/>
      <c r="D308" s="194" t="s">
        <v>167</v>
      </c>
      <c r="E308" s="213" t="s">
        <v>19</v>
      </c>
      <c r="F308" s="214" t="s">
        <v>427</v>
      </c>
      <c r="G308" s="212"/>
      <c r="H308" s="215">
        <v>13.7</v>
      </c>
      <c r="I308" s="216"/>
      <c r="J308" s="212"/>
      <c r="K308" s="212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167</v>
      </c>
      <c r="AU308" s="221" t="s">
        <v>86</v>
      </c>
      <c r="AV308" s="14" t="s">
        <v>86</v>
      </c>
      <c r="AW308" s="14" t="s">
        <v>36</v>
      </c>
      <c r="AX308" s="14" t="s">
        <v>84</v>
      </c>
      <c r="AY308" s="221" t="s">
        <v>154</v>
      </c>
    </row>
    <row r="309" spans="1:65" s="2" customFormat="1" ht="24.2" customHeight="1">
      <c r="A309" s="37"/>
      <c r="B309" s="38"/>
      <c r="C309" s="181" t="s">
        <v>523</v>
      </c>
      <c r="D309" s="181" t="s">
        <v>156</v>
      </c>
      <c r="E309" s="182" t="s">
        <v>515</v>
      </c>
      <c r="F309" s="183" t="s">
        <v>516</v>
      </c>
      <c r="G309" s="184" t="s">
        <v>159</v>
      </c>
      <c r="H309" s="185">
        <v>123</v>
      </c>
      <c r="I309" s="186"/>
      <c r="J309" s="187">
        <f>ROUND(I309*H309,2)</f>
        <v>0</v>
      </c>
      <c r="K309" s="183" t="s">
        <v>241</v>
      </c>
      <c r="L309" s="42"/>
      <c r="M309" s="188" t="s">
        <v>19</v>
      </c>
      <c r="N309" s="189" t="s">
        <v>47</v>
      </c>
      <c r="O309" s="67"/>
      <c r="P309" s="190">
        <f>O309*H309</f>
        <v>0</v>
      </c>
      <c r="Q309" s="190">
        <v>8.8800000000000004E-2</v>
      </c>
      <c r="R309" s="190">
        <f>Q309*H309</f>
        <v>10.9224</v>
      </c>
      <c r="S309" s="190">
        <v>0</v>
      </c>
      <c r="T309" s="191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92" t="s">
        <v>161</v>
      </c>
      <c r="AT309" s="192" t="s">
        <v>156</v>
      </c>
      <c r="AU309" s="192" t="s">
        <v>86</v>
      </c>
      <c r="AY309" s="20" t="s">
        <v>154</v>
      </c>
      <c r="BE309" s="193">
        <f>IF(N309="základní",J309,0)</f>
        <v>0</v>
      </c>
      <c r="BF309" s="193">
        <f>IF(N309="snížená",J309,0)</f>
        <v>0</v>
      </c>
      <c r="BG309" s="193">
        <f>IF(N309="zákl. přenesená",J309,0)</f>
        <v>0</v>
      </c>
      <c r="BH309" s="193">
        <f>IF(N309="sníž. přenesená",J309,0)</f>
        <v>0</v>
      </c>
      <c r="BI309" s="193">
        <f>IF(N309="nulová",J309,0)</f>
        <v>0</v>
      </c>
      <c r="BJ309" s="20" t="s">
        <v>84</v>
      </c>
      <c r="BK309" s="193">
        <f>ROUND(I309*H309,2)</f>
        <v>0</v>
      </c>
      <c r="BL309" s="20" t="s">
        <v>161</v>
      </c>
      <c r="BM309" s="192" t="s">
        <v>524</v>
      </c>
    </row>
    <row r="310" spans="1:65" s="2" customFormat="1" ht="39">
      <c r="A310" s="37"/>
      <c r="B310" s="38"/>
      <c r="C310" s="39"/>
      <c r="D310" s="194" t="s">
        <v>163</v>
      </c>
      <c r="E310" s="39"/>
      <c r="F310" s="195" t="s">
        <v>518</v>
      </c>
      <c r="G310" s="39"/>
      <c r="H310" s="39"/>
      <c r="I310" s="196"/>
      <c r="J310" s="39"/>
      <c r="K310" s="39"/>
      <c r="L310" s="42"/>
      <c r="M310" s="197"/>
      <c r="N310" s="198"/>
      <c r="O310" s="67"/>
      <c r="P310" s="67"/>
      <c r="Q310" s="67"/>
      <c r="R310" s="67"/>
      <c r="S310" s="67"/>
      <c r="T310" s="68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20" t="s">
        <v>163</v>
      </c>
      <c r="AU310" s="20" t="s">
        <v>86</v>
      </c>
    </row>
    <row r="311" spans="1:65" s="2" customFormat="1" ht="195">
      <c r="A311" s="37"/>
      <c r="B311" s="38"/>
      <c r="C311" s="39"/>
      <c r="D311" s="194" t="s">
        <v>177</v>
      </c>
      <c r="E311" s="39"/>
      <c r="F311" s="222" t="s">
        <v>525</v>
      </c>
      <c r="G311" s="39"/>
      <c r="H311" s="39"/>
      <c r="I311" s="196"/>
      <c r="J311" s="39"/>
      <c r="K311" s="39"/>
      <c r="L311" s="42"/>
      <c r="M311" s="197"/>
      <c r="N311" s="198"/>
      <c r="O311" s="67"/>
      <c r="P311" s="67"/>
      <c r="Q311" s="67"/>
      <c r="R311" s="67"/>
      <c r="S311" s="67"/>
      <c r="T311" s="68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20" t="s">
        <v>177</v>
      </c>
      <c r="AU311" s="20" t="s">
        <v>86</v>
      </c>
    </row>
    <row r="312" spans="1:65" s="13" customFormat="1" ht="22.5">
      <c r="B312" s="201"/>
      <c r="C312" s="202"/>
      <c r="D312" s="194" t="s">
        <v>167</v>
      </c>
      <c r="E312" s="203" t="s">
        <v>19</v>
      </c>
      <c r="F312" s="204" t="s">
        <v>490</v>
      </c>
      <c r="G312" s="202"/>
      <c r="H312" s="203" t="s">
        <v>19</v>
      </c>
      <c r="I312" s="205"/>
      <c r="J312" s="202"/>
      <c r="K312" s="202"/>
      <c r="L312" s="206"/>
      <c r="M312" s="207"/>
      <c r="N312" s="208"/>
      <c r="O312" s="208"/>
      <c r="P312" s="208"/>
      <c r="Q312" s="208"/>
      <c r="R312" s="208"/>
      <c r="S312" s="208"/>
      <c r="T312" s="209"/>
      <c r="AT312" s="210" t="s">
        <v>167</v>
      </c>
      <c r="AU312" s="210" t="s">
        <v>86</v>
      </c>
      <c r="AV312" s="13" t="s">
        <v>84</v>
      </c>
      <c r="AW312" s="13" t="s">
        <v>36</v>
      </c>
      <c r="AX312" s="13" t="s">
        <v>76</v>
      </c>
      <c r="AY312" s="210" t="s">
        <v>154</v>
      </c>
    </row>
    <row r="313" spans="1:65" s="13" customFormat="1" ht="11.25">
      <c r="B313" s="201"/>
      <c r="C313" s="202"/>
      <c r="D313" s="194" t="s">
        <v>167</v>
      </c>
      <c r="E313" s="203" t="s">
        <v>19</v>
      </c>
      <c r="F313" s="204" t="s">
        <v>356</v>
      </c>
      <c r="G313" s="202"/>
      <c r="H313" s="203" t="s">
        <v>19</v>
      </c>
      <c r="I313" s="205"/>
      <c r="J313" s="202"/>
      <c r="K313" s="202"/>
      <c r="L313" s="206"/>
      <c r="M313" s="207"/>
      <c r="N313" s="208"/>
      <c r="O313" s="208"/>
      <c r="P313" s="208"/>
      <c r="Q313" s="208"/>
      <c r="R313" s="208"/>
      <c r="S313" s="208"/>
      <c r="T313" s="209"/>
      <c r="AT313" s="210" t="s">
        <v>167</v>
      </c>
      <c r="AU313" s="210" t="s">
        <v>86</v>
      </c>
      <c r="AV313" s="13" t="s">
        <v>84</v>
      </c>
      <c r="AW313" s="13" t="s">
        <v>36</v>
      </c>
      <c r="AX313" s="13" t="s">
        <v>76</v>
      </c>
      <c r="AY313" s="210" t="s">
        <v>154</v>
      </c>
    </row>
    <row r="314" spans="1:65" s="13" customFormat="1" ht="22.5">
      <c r="B314" s="201"/>
      <c r="C314" s="202"/>
      <c r="D314" s="194" t="s">
        <v>167</v>
      </c>
      <c r="E314" s="203" t="s">
        <v>19</v>
      </c>
      <c r="F314" s="204" t="s">
        <v>438</v>
      </c>
      <c r="G314" s="202"/>
      <c r="H314" s="203" t="s">
        <v>19</v>
      </c>
      <c r="I314" s="205"/>
      <c r="J314" s="202"/>
      <c r="K314" s="202"/>
      <c r="L314" s="206"/>
      <c r="M314" s="207"/>
      <c r="N314" s="208"/>
      <c r="O314" s="208"/>
      <c r="P314" s="208"/>
      <c r="Q314" s="208"/>
      <c r="R314" s="208"/>
      <c r="S314" s="208"/>
      <c r="T314" s="209"/>
      <c r="AT314" s="210" t="s">
        <v>167</v>
      </c>
      <c r="AU314" s="210" t="s">
        <v>86</v>
      </c>
      <c r="AV314" s="13" t="s">
        <v>84</v>
      </c>
      <c r="AW314" s="13" t="s">
        <v>36</v>
      </c>
      <c r="AX314" s="13" t="s">
        <v>76</v>
      </c>
      <c r="AY314" s="210" t="s">
        <v>154</v>
      </c>
    </row>
    <row r="315" spans="1:65" s="14" customFormat="1" ht="11.25">
      <c r="B315" s="211"/>
      <c r="C315" s="212"/>
      <c r="D315" s="194" t="s">
        <v>167</v>
      </c>
      <c r="E315" s="213" t="s">
        <v>19</v>
      </c>
      <c r="F315" s="214" t="s">
        <v>439</v>
      </c>
      <c r="G315" s="212"/>
      <c r="H315" s="215">
        <v>123</v>
      </c>
      <c r="I315" s="216"/>
      <c r="J315" s="212"/>
      <c r="K315" s="212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167</v>
      </c>
      <c r="AU315" s="221" t="s">
        <v>86</v>
      </c>
      <c r="AV315" s="14" t="s">
        <v>86</v>
      </c>
      <c r="AW315" s="14" t="s">
        <v>36</v>
      </c>
      <c r="AX315" s="14" t="s">
        <v>84</v>
      </c>
      <c r="AY315" s="221" t="s">
        <v>154</v>
      </c>
    </row>
    <row r="316" spans="1:65" s="2" customFormat="1" ht="24.2" customHeight="1">
      <c r="A316" s="37"/>
      <c r="B316" s="38"/>
      <c r="C316" s="181" t="s">
        <v>526</v>
      </c>
      <c r="D316" s="181" t="s">
        <v>156</v>
      </c>
      <c r="E316" s="182" t="s">
        <v>527</v>
      </c>
      <c r="F316" s="183" t="s">
        <v>516</v>
      </c>
      <c r="G316" s="184" t="s">
        <v>159</v>
      </c>
      <c r="H316" s="185">
        <v>41.2</v>
      </c>
      <c r="I316" s="186"/>
      <c r="J316" s="187">
        <f>ROUND(I316*H316,2)</f>
        <v>0</v>
      </c>
      <c r="K316" s="183" t="s">
        <v>241</v>
      </c>
      <c r="L316" s="42"/>
      <c r="M316" s="188" t="s">
        <v>19</v>
      </c>
      <c r="N316" s="189" t="s">
        <v>47</v>
      </c>
      <c r="O316" s="67"/>
      <c r="P316" s="190">
        <f>O316*H316</f>
        <v>0</v>
      </c>
      <c r="Q316" s="190">
        <v>8.8800000000000004E-2</v>
      </c>
      <c r="R316" s="190">
        <f>Q316*H316</f>
        <v>3.6585600000000005</v>
      </c>
      <c r="S316" s="190">
        <v>0</v>
      </c>
      <c r="T316" s="191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92" t="s">
        <v>161</v>
      </c>
      <c r="AT316" s="192" t="s">
        <v>156</v>
      </c>
      <c r="AU316" s="192" t="s">
        <v>86</v>
      </c>
      <c r="AY316" s="20" t="s">
        <v>154</v>
      </c>
      <c r="BE316" s="193">
        <f>IF(N316="základní",J316,0)</f>
        <v>0</v>
      </c>
      <c r="BF316" s="193">
        <f>IF(N316="snížená",J316,0)</f>
        <v>0</v>
      </c>
      <c r="BG316" s="193">
        <f>IF(N316="zákl. přenesená",J316,0)</f>
        <v>0</v>
      </c>
      <c r="BH316" s="193">
        <f>IF(N316="sníž. přenesená",J316,0)</f>
        <v>0</v>
      </c>
      <c r="BI316" s="193">
        <f>IF(N316="nulová",J316,0)</f>
        <v>0</v>
      </c>
      <c r="BJ316" s="20" t="s">
        <v>84</v>
      </c>
      <c r="BK316" s="193">
        <f>ROUND(I316*H316,2)</f>
        <v>0</v>
      </c>
      <c r="BL316" s="20" t="s">
        <v>161</v>
      </c>
      <c r="BM316" s="192" t="s">
        <v>528</v>
      </c>
    </row>
    <row r="317" spans="1:65" s="2" customFormat="1" ht="39">
      <c r="A317" s="37"/>
      <c r="B317" s="38"/>
      <c r="C317" s="39"/>
      <c r="D317" s="194" t="s">
        <v>163</v>
      </c>
      <c r="E317" s="39"/>
      <c r="F317" s="195" t="s">
        <v>529</v>
      </c>
      <c r="G317" s="39"/>
      <c r="H317" s="39"/>
      <c r="I317" s="196"/>
      <c r="J317" s="39"/>
      <c r="K317" s="39"/>
      <c r="L317" s="42"/>
      <c r="M317" s="197"/>
      <c r="N317" s="198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163</v>
      </c>
      <c r="AU317" s="20" t="s">
        <v>86</v>
      </c>
    </row>
    <row r="318" spans="1:65" s="2" customFormat="1" ht="204.75">
      <c r="A318" s="37"/>
      <c r="B318" s="38"/>
      <c r="C318" s="39"/>
      <c r="D318" s="194" t="s">
        <v>177</v>
      </c>
      <c r="E318" s="39"/>
      <c r="F318" s="222" t="s">
        <v>530</v>
      </c>
      <c r="G318" s="39"/>
      <c r="H318" s="39"/>
      <c r="I318" s="196"/>
      <c r="J318" s="39"/>
      <c r="K318" s="39"/>
      <c r="L318" s="42"/>
      <c r="M318" s="197"/>
      <c r="N318" s="198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177</v>
      </c>
      <c r="AU318" s="20" t="s">
        <v>86</v>
      </c>
    </row>
    <row r="319" spans="1:65" s="13" customFormat="1" ht="22.5">
      <c r="B319" s="201"/>
      <c r="C319" s="202"/>
      <c r="D319" s="194" t="s">
        <v>167</v>
      </c>
      <c r="E319" s="203" t="s">
        <v>19</v>
      </c>
      <c r="F319" s="204" t="s">
        <v>507</v>
      </c>
      <c r="G319" s="202"/>
      <c r="H319" s="203" t="s">
        <v>19</v>
      </c>
      <c r="I319" s="205"/>
      <c r="J319" s="202"/>
      <c r="K319" s="202"/>
      <c r="L319" s="206"/>
      <c r="M319" s="207"/>
      <c r="N319" s="208"/>
      <c r="O319" s="208"/>
      <c r="P319" s="208"/>
      <c r="Q319" s="208"/>
      <c r="R319" s="208"/>
      <c r="S319" s="208"/>
      <c r="T319" s="209"/>
      <c r="AT319" s="210" t="s">
        <v>167</v>
      </c>
      <c r="AU319" s="210" t="s">
        <v>86</v>
      </c>
      <c r="AV319" s="13" t="s">
        <v>84</v>
      </c>
      <c r="AW319" s="13" t="s">
        <v>36</v>
      </c>
      <c r="AX319" s="13" t="s">
        <v>76</v>
      </c>
      <c r="AY319" s="210" t="s">
        <v>154</v>
      </c>
    </row>
    <row r="320" spans="1:65" s="13" customFormat="1" ht="11.25">
      <c r="B320" s="201"/>
      <c r="C320" s="202"/>
      <c r="D320" s="194" t="s">
        <v>167</v>
      </c>
      <c r="E320" s="203" t="s">
        <v>19</v>
      </c>
      <c r="F320" s="204" t="s">
        <v>422</v>
      </c>
      <c r="G320" s="202"/>
      <c r="H320" s="203" t="s">
        <v>19</v>
      </c>
      <c r="I320" s="205"/>
      <c r="J320" s="202"/>
      <c r="K320" s="202"/>
      <c r="L320" s="206"/>
      <c r="M320" s="207"/>
      <c r="N320" s="208"/>
      <c r="O320" s="208"/>
      <c r="P320" s="208"/>
      <c r="Q320" s="208"/>
      <c r="R320" s="208"/>
      <c r="S320" s="208"/>
      <c r="T320" s="209"/>
      <c r="AT320" s="210" t="s">
        <v>167</v>
      </c>
      <c r="AU320" s="210" t="s">
        <v>86</v>
      </c>
      <c r="AV320" s="13" t="s">
        <v>84</v>
      </c>
      <c r="AW320" s="13" t="s">
        <v>36</v>
      </c>
      <c r="AX320" s="13" t="s">
        <v>76</v>
      </c>
      <c r="AY320" s="210" t="s">
        <v>154</v>
      </c>
    </row>
    <row r="321" spans="1:65" s="13" customFormat="1" ht="22.5">
      <c r="B321" s="201"/>
      <c r="C321" s="202"/>
      <c r="D321" s="194" t="s">
        <v>167</v>
      </c>
      <c r="E321" s="203" t="s">
        <v>19</v>
      </c>
      <c r="F321" s="204" t="s">
        <v>423</v>
      </c>
      <c r="G321" s="202"/>
      <c r="H321" s="203" t="s">
        <v>19</v>
      </c>
      <c r="I321" s="205"/>
      <c r="J321" s="202"/>
      <c r="K321" s="202"/>
      <c r="L321" s="206"/>
      <c r="M321" s="207"/>
      <c r="N321" s="208"/>
      <c r="O321" s="208"/>
      <c r="P321" s="208"/>
      <c r="Q321" s="208"/>
      <c r="R321" s="208"/>
      <c r="S321" s="208"/>
      <c r="T321" s="209"/>
      <c r="AT321" s="210" t="s">
        <v>167</v>
      </c>
      <c r="AU321" s="210" t="s">
        <v>86</v>
      </c>
      <c r="AV321" s="13" t="s">
        <v>84</v>
      </c>
      <c r="AW321" s="13" t="s">
        <v>36</v>
      </c>
      <c r="AX321" s="13" t="s">
        <v>76</v>
      </c>
      <c r="AY321" s="210" t="s">
        <v>154</v>
      </c>
    </row>
    <row r="322" spans="1:65" s="14" customFormat="1" ht="11.25">
      <c r="B322" s="211"/>
      <c r="C322" s="212"/>
      <c r="D322" s="194" t="s">
        <v>167</v>
      </c>
      <c r="E322" s="213" t="s">
        <v>19</v>
      </c>
      <c r="F322" s="214" t="s">
        <v>424</v>
      </c>
      <c r="G322" s="212"/>
      <c r="H322" s="215">
        <v>41.2</v>
      </c>
      <c r="I322" s="216"/>
      <c r="J322" s="212"/>
      <c r="K322" s="212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167</v>
      </c>
      <c r="AU322" s="221" t="s">
        <v>86</v>
      </c>
      <c r="AV322" s="14" t="s">
        <v>86</v>
      </c>
      <c r="AW322" s="14" t="s">
        <v>36</v>
      </c>
      <c r="AX322" s="14" t="s">
        <v>84</v>
      </c>
      <c r="AY322" s="221" t="s">
        <v>154</v>
      </c>
    </row>
    <row r="323" spans="1:65" s="2" customFormat="1" ht="24.2" customHeight="1">
      <c r="A323" s="37"/>
      <c r="B323" s="38"/>
      <c r="C323" s="248" t="s">
        <v>531</v>
      </c>
      <c r="D323" s="248" t="s">
        <v>491</v>
      </c>
      <c r="E323" s="249" t="s">
        <v>532</v>
      </c>
      <c r="F323" s="250" t="s">
        <v>533</v>
      </c>
      <c r="G323" s="251" t="s">
        <v>159</v>
      </c>
      <c r="H323" s="252">
        <v>191.15799999999999</v>
      </c>
      <c r="I323" s="253"/>
      <c r="J323" s="254">
        <f>ROUND(I323*H323,2)</f>
        <v>0</v>
      </c>
      <c r="K323" s="250" t="s">
        <v>534</v>
      </c>
      <c r="L323" s="255"/>
      <c r="M323" s="256" t="s">
        <v>19</v>
      </c>
      <c r="N323" s="257" t="s">
        <v>47</v>
      </c>
      <c r="O323" s="67"/>
      <c r="P323" s="190">
        <f>O323*H323</f>
        <v>0</v>
      </c>
      <c r="Q323" s="190">
        <v>0.216</v>
      </c>
      <c r="R323" s="190">
        <f>Q323*H323</f>
        <v>41.290127999999996</v>
      </c>
      <c r="S323" s="190">
        <v>0</v>
      </c>
      <c r="T323" s="191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92" t="s">
        <v>237</v>
      </c>
      <c r="AT323" s="192" t="s">
        <v>491</v>
      </c>
      <c r="AU323" s="192" t="s">
        <v>86</v>
      </c>
      <c r="AY323" s="20" t="s">
        <v>154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20" t="s">
        <v>84</v>
      </c>
      <c r="BK323" s="193">
        <f>ROUND(I323*H323,2)</f>
        <v>0</v>
      </c>
      <c r="BL323" s="20" t="s">
        <v>161</v>
      </c>
      <c r="BM323" s="192" t="s">
        <v>535</v>
      </c>
    </row>
    <row r="324" spans="1:65" s="2" customFormat="1" ht="19.5">
      <c r="A324" s="37"/>
      <c r="B324" s="38"/>
      <c r="C324" s="39"/>
      <c r="D324" s="194" t="s">
        <v>163</v>
      </c>
      <c r="E324" s="39"/>
      <c r="F324" s="195" t="s">
        <v>533</v>
      </c>
      <c r="G324" s="39"/>
      <c r="H324" s="39"/>
      <c r="I324" s="196"/>
      <c r="J324" s="39"/>
      <c r="K324" s="39"/>
      <c r="L324" s="42"/>
      <c r="M324" s="197"/>
      <c r="N324" s="198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163</v>
      </c>
      <c r="AU324" s="20" t="s">
        <v>86</v>
      </c>
    </row>
    <row r="325" spans="1:65" s="13" customFormat="1" ht="11.25">
      <c r="B325" s="201"/>
      <c r="C325" s="202"/>
      <c r="D325" s="194" t="s">
        <v>167</v>
      </c>
      <c r="E325" s="203" t="s">
        <v>19</v>
      </c>
      <c r="F325" s="204" t="s">
        <v>536</v>
      </c>
      <c r="G325" s="202"/>
      <c r="H325" s="203" t="s">
        <v>19</v>
      </c>
      <c r="I325" s="205"/>
      <c r="J325" s="202"/>
      <c r="K325" s="202"/>
      <c r="L325" s="206"/>
      <c r="M325" s="207"/>
      <c r="N325" s="208"/>
      <c r="O325" s="208"/>
      <c r="P325" s="208"/>
      <c r="Q325" s="208"/>
      <c r="R325" s="208"/>
      <c r="S325" s="208"/>
      <c r="T325" s="209"/>
      <c r="AT325" s="210" t="s">
        <v>167</v>
      </c>
      <c r="AU325" s="210" t="s">
        <v>86</v>
      </c>
      <c r="AV325" s="13" t="s">
        <v>84</v>
      </c>
      <c r="AW325" s="13" t="s">
        <v>36</v>
      </c>
      <c r="AX325" s="13" t="s">
        <v>76</v>
      </c>
      <c r="AY325" s="210" t="s">
        <v>154</v>
      </c>
    </row>
    <row r="326" spans="1:65" s="13" customFormat="1" ht="11.25">
      <c r="B326" s="201"/>
      <c r="C326" s="202"/>
      <c r="D326" s="194" t="s">
        <v>167</v>
      </c>
      <c r="E326" s="203" t="s">
        <v>19</v>
      </c>
      <c r="F326" s="204" t="s">
        <v>537</v>
      </c>
      <c r="G326" s="202"/>
      <c r="H326" s="203" t="s">
        <v>19</v>
      </c>
      <c r="I326" s="205"/>
      <c r="J326" s="202"/>
      <c r="K326" s="202"/>
      <c r="L326" s="206"/>
      <c r="M326" s="207"/>
      <c r="N326" s="208"/>
      <c r="O326" s="208"/>
      <c r="P326" s="208"/>
      <c r="Q326" s="208"/>
      <c r="R326" s="208"/>
      <c r="S326" s="208"/>
      <c r="T326" s="209"/>
      <c r="AT326" s="210" t="s">
        <v>167</v>
      </c>
      <c r="AU326" s="210" t="s">
        <v>86</v>
      </c>
      <c r="AV326" s="13" t="s">
        <v>84</v>
      </c>
      <c r="AW326" s="13" t="s">
        <v>36</v>
      </c>
      <c r="AX326" s="13" t="s">
        <v>76</v>
      </c>
      <c r="AY326" s="210" t="s">
        <v>154</v>
      </c>
    </row>
    <row r="327" spans="1:65" s="13" customFormat="1" ht="22.5">
      <c r="B327" s="201"/>
      <c r="C327" s="202"/>
      <c r="D327" s="194" t="s">
        <v>167</v>
      </c>
      <c r="E327" s="203" t="s">
        <v>19</v>
      </c>
      <c r="F327" s="204" t="s">
        <v>507</v>
      </c>
      <c r="G327" s="202"/>
      <c r="H327" s="203" t="s">
        <v>19</v>
      </c>
      <c r="I327" s="205"/>
      <c r="J327" s="202"/>
      <c r="K327" s="202"/>
      <c r="L327" s="206"/>
      <c r="M327" s="207"/>
      <c r="N327" s="208"/>
      <c r="O327" s="208"/>
      <c r="P327" s="208"/>
      <c r="Q327" s="208"/>
      <c r="R327" s="208"/>
      <c r="S327" s="208"/>
      <c r="T327" s="209"/>
      <c r="AT327" s="210" t="s">
        <v>167</v>
      </c>
      <c r="AU327" s="210" t="s">
        <v>86</v>
      </c>
      <c r="AV327" s="13" t="s">
        <v>84</v>
      </c>
      <c r="AW327" s="13" t="s">
        <v>36</v>
      </c>
      <c r="AX327" s="13" t="s">
        <v>76</v>
      </c>
      <c r="AY327" s="210" t="s">
        <v>154</v>
      </c>
    </row>
    <row r="328" spans="1:65" s="13" customFormat="1" ht="11.25">
      <c r="B328" s="201"/>
      <c r="C328" s="202"/>
      <c r="D328" s="194" t="s">
        <v>167</v>
      </c>
      <c r="E328" s="203" t="s">
        <v>19</v>
      </c>
      <c r="F328" s="204" t="s">
        <v>356</v>
      </c>
      <c r="G328" s="202"/>
      <c r="H328" s="203" t="s">
        <v>19</v>
      </c>
      <c r="I328" s="205"/>
      <c r="J328" s="202"/>
      <c r="K328" s="202"/>
      <c r="L328" s="206"/>
      <c r="M328" s="207"/>
      <c r="N328" s="208"/>
      <c r="O328" s="208"/>
      <c r="P328" s="208"/>
      <c r="Q328" s="208"/>
      <c r="R328" s="208"/>
      <c r="S328" s="208"/>
      <c r="T328" s="209"/>
      <c r="AT328" s="210" t="s">
        <v>167</v>
      </c>
      <c r="AU328" s="210" t="s">
        <v>86</v>
      </c>
      <c r="AV328" s="13" t="s">
        <v>84</v>
      </c>
      <c r="AW328" s="13" t="s">
        <v>36</v>
      </c>
      <c r="AX328" s="13" t="s">
        <v>76</v>
      </c>
      <c r="AY328" s="210" t="s">
        <v>154</v>
      </c>
    </row>
    <row r="329" spans="1:65" s="13" customFormat="1" ht="22.5">
      <c r="B329" s="201"/>
      <c r="C329" s="202"/>
      <c r="D329" s="194" t="s">
        <v>167</v>
      </c>
      <c r="E329" s="203" t="s">
        <v>19</v>
      </c>
      <c r="F329" s="204" t="s">
        <v>419</v>
      </c>
      <c r="G329" s="202"/>
      <c r="H329" s="203" t="s">
        <v>19</v>
      </c>
      <c r="I329" s="205"/>
      <c r="J329" s="202"/>
      <c r="K329" s="202"/>
      <c r="L329" s="206"/>
      <c r="M329" s="207"/>
      <c r="N329" s="208"/>
      <c r="O329" s="208"/>
      <c r="P329" s="208"/>
      <c r="Q329" s="208"/>
      <c r="R329" s="208"/>
      <c r="S329" s="208"/>
      <c r="T329" s="209"/>
      <c r="AT329" s="210" t="s">
        <v>167</v>
      </c>
      <c r="AU329" s="210" t="s">
        <v>86</v>
      </c>
      <c r="AV329" s="13" t="s">
        <v>84</v>
      </c>
      <c r="AW329" s="13" t="s">
        <v>36</v>
      </c>
      <c r="AX329" s="13" t="s">
        <v>76</v>
      </c>
      <c r="AY329" s="210" t="s">
        <v>154</v>
      </c>
    </row>
    <row r="330" spans="1:65" s="14" customFormat="1" ht="11.25">
      <c r="B330" s="211"/>
      <c r="C330" s="212"/>
      <c r="D330" s="194" t="s">
        <v>167</v>
      </c>
      <c r="E330" s="213" t="s">
        <v>19</v>
      </c>
      <c r="F330" s="214" t="s">
        <v>538</v>
      </c>
      <c r="G330" s="212"/>
      <c r="H330" s="215">
        <v>2</v>
      </c>
      <c r="I330" s="216"/>
      <c r="J330" s="212"/>
      <c r="K330" s="212"/>
      <c r="L330" s="217"/>
      <c r="M330" s="218"/>
      <c r="N330" s="219"/>
      <c r="O330" s="219"/>
      <c r="P330" s="219"/>
      <c r="Q330" s="219"/>
      <c r="R330" s="219"/>
      <c r="S330" s="219"/>
      <c r="T330" s="220"/>
      <c r="AT330" s="221" t="s">
        <v>167</v>
      </c>
      <c r="AU330" s="221" t="s">
        <v>86</v>
      </c>
      <c r="AV330" s="14" t="s">
        <v>86</v>
      </c>
      <c r="AW330" s="14" t="s">
        <v>36</v>
      </c>
      <c r="AX330" s="14" t="s">
        <v>76</v>
      </c>
      <c r="AY330" s="221" t="s">
        <v>154</v>
      </c>
    </row>
    <row r="331" spans="1:65" s="13" customFormat="1" ht="11.25">
      <c r="B331" s="201"/>
      <c r="C331" s="202"/>
      <c r="D331" s="194" t="s">
        <v>167</v>
      </c>
      <c r="E331" s="203" t="s">
        <v>19</v>
      </c>
      <c r="F331" s="204" t="s">
        <v>365</v>
      </c>
      <c r="G331" s="202"/>
      <c r="H331" s="203" t="s">
        <v>19</v>
      </c>
      <c r="I331" s="205"/>
      <c r="J331" s="202"/>
      <c r="K331" s="202"/>
      <c r="L331" s="206"/>
      <c r="M331" s="207"/>
      <c r="N331" s="208"/>
      <c r="O331" s="208"/>
      <c r="P331" s="208"/>
      <c r="Q331" s="208"/>
      <c r="R331" s="208"/>
      <c r="S331" s="208"/>
      <c r="T331" s="209"/>
      <c r="AT331" s="210" t="s">
        <v>167</v>
      </c>
      <c r="AU331" s="210" t="s">
        <v>86</v>
      </c>
      <c r="AV331" s="13" t="s">
        <v>84</v>
      </c>
      <c r="AW331" s="13" t="s">
        <v>36</v>
      </c>
      <c r="AX331" s="13" t="s">
        <v>76</v>
      </c>
      <c r="AY331" s="210" t="s">
        <v>154</v>
      </c>
    </row>
    <row r="332" spans="1:65" s="13" customFormat="1" ht="22.5">
      <c r="B332" s="201"/>
      <c r="C332" s="202"/>
      <c r="D332" s="194" t="s">
        <v>167</v>
      </c>
      <c r="E332" s="203" t="s">
        <v>19</v>
      </c>
      <c r="F332" s="204" t="s">
        <v>420</v>
      </c>
      <c r="G332" s="202"/>
      <c r="H332" s="203" t="s">
        <v>19</v>
      </c>
      <c r="I332" s="205"/>
      <c r="J332" s="202"/>
      <c r="K332" s="202"/>
      <c r="L332" s="206"/>
      <c r="M332" s="207"/>
      <c r="N332" s="208"/>
      <c r="O332" s="208"/>
      <c r="P332" s="208"/>
      <c r="Q332" s="208"/>
      <c r="R332" s="208"/>
      <c r="S332" s="208"/>
      <c r="T332" s="209"/>
      <c r="AT332" s="210" t="s">
        <v>167</v>
      </c>
      <c r="AU332" s="210" t="s">
        <v>86</v>
      </c>
      <c r="AV332" s="13" t="s">
        <v>84</v>
      </c>
      <c r="AW332" s="13" t="s">
        <v>36</v>
      </c>
      <c r="AX332" s="13" t="s">
        <v>76</v>
      </c>
      <c r="AY332" s="210" t="s">
        <v>154</v>
      </c>
    </row>
    <row r="333" spans="1:65" s="14" customFormat="1" ht="11.25">
      <c r="B333" s="211"/>
      <c r="C333" s="212"/>
      <c r="D333" s="194" t="s">
        <v>167</v>
      </c>
      <c r="E333" s="213" t="s">
        <v>19</v>
      </c>
      <c r="F333" s="214" t="s">
        <v>539</v>
      </c>
      <c r="G333" s="212"/>
      <c r="H333" s="215">
        <v>2.1</v>
      </c>
      <c r="I333" s="216"/>
      <c r="J333" s="212"/>
      <c r="K333" s="212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167</v>
      </c>
      <c r="AU333" s="221" t="s">
        <v>86</v>
      </c>
      <c r="AV333" s="14" t="s">
        <v>86</v>
      </c>
      <c r="AW333" s="14" t="s">
        <v>36</v>
      </c>
      <c r="AX333" s="14" t="s">
        <v>76</v>
      </c>
      <c r="AY333" s="221" t="s">
        <v>154</v>
      </c>
    </row>
    <row r="334" spans="1:65" s="16" customFormat="1" ht="11.25">
      <c r="B334" s="237"/>
      <c r="C334" s="238"/>
      <c r="D334" s="194" t="s">
        <v>167</v>
      </c>
      <c r="E334" s="239" t="s">
        <v>19</v>
      </c>
      <c r="F334" s="240" t="s">
        <v>361</v>
      </c>
      <c r="G334" s="238"/>
      <c r="H334" s="241">
        <v>4.0999999999999996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AT334" s="247" t="s">
        <v>167</v>
      </c>
      <c r="AU334" s="247" t="s">
        <v>86</v>
      </c>
      <c r="AV334" s="16" t="s">
        <v>182</v>
      </c>
      <c r="AW334" s="16" t="s">
        <v>36</v>
      </c>
      <c r="AX334" s="16" t="s">
        <v>76</v>
      </c>
      <c r="AY334" s="247" t="s">
        <v>154</v>
      </c>
    </row>
    <row r="335" spans="1:65" s="13" customFormat="1" ht="11.25">
      <c r="B335" s="201"/>
      <c r="C335" s="202"/>
      <c r="D335" s="194" t="s">
        <v>167</v>
      </c>
      <c r="E335" s="203" t="s">
        <v>19</v>
      </c>
      <c r="F335" s="204" t="s">
        <v>422</v>
      </c>
      <c r="G335" s="202"/>
      <c r="H335" s="203" t="s">
        <v>19</v>
      </c>
      <c r="I335" s="205"/>
      <c r="J335" s="202"/>
      <c r="K335" s="202"/>
      <c r="L335" s="206"/>
      <c r="M335" s="207"/>
      <c r="N335" s="208"/>
      <c r="O335" s="208"/>
      <c r="P335" s="208"/>
      <c r="Q335" s="208"/>
      <c r="R335" s="208"/>
      <c r="S335" s="208"/>
      <c r="T335" s="209"/>
      <c r="AT335" s="210" t="s">
        <v>167</v>
      </c>
      <c r="AU335" s="210" t="s">
        <v>86</v>
      </c>
      <c r="AV335" s="13" t="s">
        <v>84</v>
      </c>
      <c r="AW335" s="13" t="s">
        <v>36</v>
      </c>
      <c r="AX335" s="13" t="s">
        <v>76</v>
      </c>
      <c r="AY335" s="210" t="s">
        <v>154</v>
      </c>
    </row>
    <row r="336" spans="1:65" s="13" customFormat="1" ht="22.5">
      <c r="B336" s="201"/>
      <c r="C336" s="202"/>
      <c r="D336" s="194" t="s">
        <v>167</v>
      </c>
      <c r="E336" s="203" t="s">
        <v>19</v>
      </c>
      <c r="F336" s="204" t="s">
        <v>540</v>
      </c>
      <c r="G336" s="202"/>
      <c r="H336" s="203" t="s">
        <v>19</v>
      </c>
      <c r="I336" s="205"/>
      <c r="J336" s="202"/>
      <c r="K336" s="202"/>
      <c r="L336" s="206"/>
      <c r="M336" s="207"/>
      <c r="N336" s="208"/>
      <c r="O336" s="208"/>
      <c r="P336" s="208"/>
      <c r="Q336" s="208"/>
      <c r="R336" s="208"/>
      <c r="S336" s="208"/>
      <c r="T336" s="209"/>
      <c r="AT336" s="210" t="s">
        <v>167</v>
      </c>
      <c r="AU336" s="210" t="s">
        <v>86</v>
      </c>
      <c r="AV336" s="13" t="s">
        <v>84</v>
      </c>
      <c r="AW336" s="13" t="s">
        <v>36</v>
      </c>
      <c r="AX336" s="13" t="s">
        <v>76</v>
      </c>
      <c r="AY336" s="210" t="s">
        <v>154</v>
      </c>
    </row>
    <row r="337" spans="2:51" s="14" customFormat="1" ht="11.25">
      <c r="B337" s="211"/>
      <c r="C337" s="212"/>
      <c r="D337" s="194" t="s">
        <v>167</v>
      </c>
      <c r="E337" s="213" t="s">
        <v>19</v>
      </c>
      <c r="F337" s="214" t="s">
        <v>541</v>
      </c>
      <c r="G337" s="212"/>
      <c r="H337" s="215">
        <v>8.6</v>
      </c>
      <c r="I337" s="216"/>
      <c r="J337" s="212"/>
      <c r="K337" s="212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167</v>
      </c>
      <c r="AU337" s="221" t="s">
        <v>86</v>
      </c>
      <c r="AV337" s="14" t="s">
        <v>86</v>
      </c>
      <c r="AW337" s="14" t="s">
        <v>36</v>
      </c>
      <c r="AX337" s="14" t="s">
        <v>76</v>
      </c>
      <c r="AY337" s="221" t="s">
        <v>154</v>
      </c>
    </row>
    <row r="338" spans="2:51" s="14" customFormat="1" ht="11.25">
      <c r="B338" s="211"/>
      <c r="C338" s="212"/>
      <c r="D338" s="194" t="s">
        <v>167</v>
      </c>
      <c r="E338" s="213" t="s">
        <v>19</v>
      </c>
      <c r="F338" s="214" t="s">
        <v>542</v>
      </c>
      <c r="G338" s="212"/>
      <c r="H338" s="215">
        <v>11.7</v>
      </c>
      <c r="I338" s="216"/>
      <c r="J338" s="212"/>
      <c r="K338" s="212"/>
      <c r="L338" s="217"/>
      <c r="M338" s="218"/>
      <c r="N338" s="219"/>
      <c r="O338" s="219"/>
      <c r="P338" s="219"/>
      <c r="Q338" s="219"/>
      <c r="R338" s="219"/>
      <c r="S338" s="219"/>
      <c r="T338" s="220"/>
      <c r="AT338" s="221" t="s">
        <v>167</v>
      </c>
      <c r="AU338" s="221" t="s">
        <v>86</v>
      </c>
      <c r="AV338" s="14" t="s">
        <v>86</v>
      </c>
      <c r="AW338" s="14" t="s">
        <v>36</v>
      </c>
      <c r="AX338" s="14" t="s">
        <v>76</v>
      </c>
      <c r="AY338" s="221" t="s">
        <v>154</v>
      </c>
    </row>
    <row r="339" spans="2:51" s="14" customFormat="1" ht="11.25">
      <c r="B339" s="211"/>
      <c r="C339" s="212"/>
      <c r="D339" s="194" t="s">
        <v>167</v>
      </c>
      <c r="E339" s="213" t="s">
        <v>19</v>
      </c>
      <c r="F339" s="214" t="s">
        <v>543</v>
      </c>
      <c r="G339" s="212"/>
      <c r="H339" s="215">
        <v>6.4</v>
      </c>
      <c r="I339" s="216"/>
      <c r="J339" s="212"/>
      <c r="K339" s="212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167</v>
      </c>
      <c r="AU339" s="221" t="s">
        <v>86</v>
      </c>
      <c r="AV339" s="14" t="s">
        <v>86</v>
      </c>
      <c r="AW339" s="14" t="s">
        <v>36</v>
      </c>
      <c r="AX339" s="14" t="s">
        <v>76</v>
      </c>
      <c r="AY339" s="221" t="s">
        <v>154</v>
      </c>
    </row>
    <row r="340" spans="2:51" s="14" customFormat="1" ht="11.25">
      <c r="B340" s="211"/>
      <c r="C340" s="212"/>
      <c r="D340" s="194" t="s">
        <v>167</v>
      </c>
      <c r="E340" s="213" t="s">
        <v>19</v>
      </c>
      <c r="F340" s="214" t="s">
        <v>544</v>
      </c>
      <c r="G340" s="212"/>
      <c r="H340" s="215">
        <v>6.3</v>
      </c>
      <c r="I340" s="216"/>
      <c r="J340" s="212"/>
      <c r="K340" s="212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167</v>
      </c>
      <c r="AU340" s="221" t="s">
        <v>86</v>
      </c>
      <c r="AV340" s="14" t="s">
        <v>86</v>
      </c>
      <c r="AW340" s="14" t="s">
        <v>36</v>
      </c>
      <c r="AX340" s="14" t="s">
        <v>76</v>
      </c>
      <c r="AY340" s="221" t="s">
        <v>154</v>
      </c>
    </row>
    <row r="341" spans="2:51" s="16" customFormat="1" ht="11.25">
      <c r="B341" s="237"/>
      <c r="C341" s="238"/>
      <c r="D341" s="194" t="s">
        <v>167</v>
      </c>
      <c r="E341" s="239" t="s">
        <v>19</v>
      </c>
      <c r="F341" s="240" t="s">
        <v>361</v>
      </c>
      <c r="G341" s="238"/>
      <c r="H341" s="241">
        <v>33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AT341" s="247" t="s">
        <v>167</v>
      </c>
      <c r="AU341" s="247" t="s">
        <v>86</v>
      </c>
      <c r="AV341" s="16" t="s">
        <v>182</v>
      </c>
      <c r="AW341" s="16" t="s">
        <v>36</v>
      </c>
      <c r="AX341" s="16" t="s">
        <v>76</v>
      </c>
      <c r="AY341" s="247" t="s">
        <v>154</v>
      </c>
    </row>
    <row r="342" spans="2:51" s="13" customFormat="1" ht="11.25">
      <c r="B342" s="201"/>
      <c r="C342" s="202"/>
      <c r="D342" s="194" t="s">
        <v>167</v>
      </c>
      <c r="E342" s="203" t="s">
        <v>19</v>
      </c>
      <c r="F342" s="204" t="s">
        <v>425</v>
      </c>
      <c r="G342" s="202"/>
      <c r="H342" s="203" t="s">
        <v>19</v>
      </c>
      <c r="I342" s="205"/>
      <c r="J342" s="202"/>
      <c r="K342" s="202"/>
      <c r="L342" s="206"/>
      <c r="M342" s="207"/>
      <c r="N342" s="208"/>
      <c r="O342" s="208"/>
      <c r="P342" s="208"/>
      <c r="Q342" s="208"/>
      <c r="R342" s="208"/>
      <c r="S342" s="208"/>
      <c r="T342" s="209"/>
      <c r="AT342" s="210" t="s">
        <v>167</v>
      </c>
      <c r="AU342" s="210" t="s">
        <v>86</v>
      </c>
      <c r="AV342" s="13" t="s">
        <v>84</v>
      </c>
      <c r="AW342" s="13" t="s">
        <v>36</v>
      </c>
      <c r="AX342" s="13" t="s">
        <v>76</v>
      </c>
      <c r="AY342" s="210" t="s">
        <v>154</v>
      </c>
    </row>
    <row r="343" spans="2:51" s="13" customFormat="1" ht="22.5">
      <c r="B343" s="201"/>
      <c r="C343" s="202"/>
      <c r="D343" s="194" t="s">
        <v>167</v>
      </c>
      <c r="E343" s="203" t="s">
        <v>19</v>
      </c>
      <c r="F343" s="204" t="s">
        <v>426</v>
      </c>
      <c r="G343" s="202"/>
      <c r="H343" s="203" t="s">
        <v>19</v>
      </c>
      <c r="I343" s="205"/>
      <c r="J343" s="202"/>
      <c r="K343" s="202"/>
      <c r="L343" s="206"/>
      <c r="M343" s="207"/>
      <c r="N343" s="208"/>
      <c r="O343" s="208"/>
      <c r="P343" s="208"/>
      <c r="Q343" s="208"/>
      <c r="R343" s="208"/>
      <c r="S343" s="208"/>
      <c r="T343" s="209"/>
      <c r="AT343" s="210" t="s">
        <v>167</v>
      </c>
      <c r="AU343" s="210" t="s">
        <v>86</v>
      </c>
      <c r="AV343" s="13" t="s">
        <v>84</v>
      </c>
      <c r="AW343" s="13" t="s">
        <v>36</v>
      </c>
      <c r="AX343" s="13" t="s">
        <v>76</v>
      </c>
      <c r="AY343" s="210" t="s">
        <v>154</v>
      </c>
    </row>
    <row r="344" spans="2:51" s="14" customFormat="1" ht="11.25">
      <c r="B344" s="211"/>
      <c r="C344" s="212"/>
      <c r="D344" s="194" t="s">
        <v>167</v>
      </c>
      <c r="E344" s="213" t="s">
        <v>19</v>
      </c>
      <c r="F344" s="214" t="s">
        <v>545</v>
      </c>
      <c r="G344" s="212"/>
      <c r="H344" s="215">
        <v>13.68</v>
      </c>
      <c r="I344" s="216"/>
      <c r="J344" s="212"/>
      <c r="K344" s="212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167</v>
      </c>
      <c r="AU344" s="221" t="s">
        <v>86</v>
      </c>
      <c r="AV344" s="14" t="s">
        <v>86</v>
      </c>
      <c r="AW344" s="14" t="s">
        <v>36</v>
      </c>
      <c r="AX344" s="14" t="s">
        <v>76</v>
      </c>
      <c r="AY344" s="221" t="s">
        <v>154</v>
      </c>
    </row>
    <row r="345" spans="2:51" s="16" customFormat="1" ht="11.25">
      <c r="B345" s="237"/>
      <c r="C345" s="238"/>
      <c r="D345" s="194" t="s">
        <v>167</v>
      </c>
      <c r="E345" s="239" t="s">
        <v>19</v>
      </c>
      <c r="F345" s="240" t="s">
        <v>361</v>
      </c>
      <c r="G345" s="238"/>
      <c r="H345" s="241">
        <v>13.68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AT345" s="247" t="s">
        <v>167</v>
      </c>
      <c r="AU345" s="247" t="s">
        <v>86</v>
      </c>
      <c r="AV345" s="16" t="s">
        <v>182</v>
      </c>
      <c r="AW345" s="16" t="s">
        <v>36</v>
      </c>
      <c r="AX345" s="16" t="s">
        <v>76</v>
      </c>
      <c r="AY345" s="247" t="s">
        <v>154</v>
      </c>
    </row>
    <row r="346" spans="2:51" s="13" customFormat="1" ht="22.5">
      <c r="B346" s="201"/>
      <c r="C346" s="202"/>
      <c r="D346" s="194" t="s">
        <v>167</v>
      </c>
      <c r="E346" s="203" t="s">
        <v>19</v>
      </c>
      <c r="F346" s="204" t="s">
        <v>490</v>
      </c>
      <c r="G346" s="202"/>
      <c r="H346" s="203" t="s">
        <v>19</v>
      </c>
      <c r="I346" s="205"/>
      <c r="J346" s="202"/>
      <c r="K346" s="202"/>
      <c r="L346" s="206"/>
      <c r="M346" s="207"/>
      <c r="N346" s="208"/>
      <c r="O346" s="208"/>
      <c r="P346" s="208"/>
      <c r="Q346" s="208"/>
      <c r="R346" s="208"/>
      <c r="S346" s="208"/>
      <c r="T346" s="209"/>
      <c r="AT346" s="210" t="s">
        <v>167</v>
      </c>
      <c r="AU346" s="210" t="s">
        <v>86</v>
      </c>
      <c r="AV346" s="13" t="s">
        <v>84</v>
      </c>
      <c r="AW346" s="13" t="s">
        <v>36</v>
      </c>
      <c r="AX346" s="13" t="s">
        <v>76</v>
      </c>
      <c r="AY346" s="210" t="s">
        <v>154</v>
      </c>
    </row>
    <row r="347" spans="2:51" s="13" customFormat="1" ht="11.25">
      <c r="B347" s="201"/>
      <c r="C347" s="202"/>
      <c r="D347" s="194" t="s">
        <v>167</v>
      </c>
      <c r="E347" s="203" t="s">
        <v>19</v>
      </c>
      <c r="F347" s="204" t="s">
        <v>356</v>
      </c>
      <c r="G347" s="202"/>
      <c r="H347" s="203" t="s">
        <v>19</v>
      </c>
      <c r="I347" s="205"/>
      <c r="J347" s="202"/>
      <c r="K347" s="202"/>
      <c r="L347" s="206"/>
      <c r="M347" s="207"/>
      <c r="N347" s="208"/>
      <c r="O347" s="208"/>
      <c r="P347" s="208"/>
      <c r="Q347" s="208"/>
      <c r="R347" s="208"/>
      <c r="S347" s="208"/>
      <c r="T347" s="209"/>
      <c r="AT347" s="210" t="s">
        <v>167</v>
      </c>
      <c r="AU347" s="210" t="s">
        <v>86</v>
      </c>
      <c r="AV347" s="13" t="s">
        <v>84</v>
      </c>
      <c r="AW347" s="13" t="s">
        <v>36</v>
      </c>
      <c r="AX347" s="13" t="s">
        <v>76</v>
      </c>
      <c r="AY347" s="210" t="s">
        <v>154</v>
      </c>
    </row>
    <row r="348" spans="2:51" s="13" customFormat="1" ht="22.5">
      <c r="B348" s="201"/>
      <c r="C348" s="202"/>
      <c r="D348" s="194" t="s">
        <v>167</v>
      </c>
      <c r="E348" s="203" t="s">
        <v>19</v>
      </c>
      <c r="F348" s="204" t="s">
        <v>438</v>
      </c>
      <c r="G348" s="202"/>
      <c r="H348" s="203" t="s">
        <v>19</v>
      </c>
      <c r="I348" s="205"/>
      <c r="J348" s="202"/>
      <c r="K348" s="202"/>
      <c r="L348" s="206"/>
      <c r="M348" s="207"/>
      <c r="N348" s="208"/>
      <c r="O348" s="208"/>
      <c r="P348" s="208"/>
      <c r="Q348" s="208"/>
      <c r="R348" s="208"/>
      <c r="S348" s="208"/>
      <c r="T348" s="209"/>
      <c r="AT348" s="210" t="s">
        <v>167</v>
      </c>
      <c r="AU348" s="210" t="s">
        <v>86</v>
      </c>
      <c r="AV348" s="13" t="s">
        <v>84</v>
      </c>
      <c r="AW348" s="13" t="s">
        <v>36</v>
      </c>
      <c r="AX348" s="13" t="s">
        <v>76</v>
      </c>
      <c r="AY348" s="210" t="s">
        <v>154</v>
      </c>
    </row>
    <row r="349" spans="2:51" s="14" customFormat="1" ht="11.25">
      <c r="B349" s="211"/>
      <c r="C349" s="212"/>
      <c r="D349" s="194" t="s">
        <v>167</v>
      </c>
      <c r="E349" s="213" t="s">
        <v>19</v>
      </c>
      <c r="F349" s="214" t="s">
        <v>546</v>
      </c>
      <c r="G349" s="212"/>
      <c r="H349" s="215">
        <v>30.3</v>
      </c>
      <c r="I349" s="216"/>
      <c r="J349" s="212"/>
      <c r="K349" s="212"/>
      <c r="L349" s="217"/>
      <c r="M349" s="218"/>
      <c r="N349" s="219"/>
      <c r="O349" s="219"/>
      <c r="P349" s="219"/>
      <c r="Q349" s="219"/>
      <c r="R349" s="219"/>
      <c r="S349" s="219"/>
      <c r="T349" s="220"/>
      <c r="AT349" s="221" t="s">
        <v>167</v>
      </c>
      <c r="AU349" s="221" t="s">
        <v>86</v>
      </c>
      <c r="AV349" s="14" t="s">
        <v>86</v>
      </c>
      <c r="AW349" s="14" t="s">
        <v>36</v>
      </c>
      <c r="AX349" s="14" t="s">
        <v>76</v>
      </c>
      <c r="AY349" s="221" t="s">
        <v>154</v>
      </c>
    </row>
    <row r="350" spans="2:51" s="14" customFormat="1" ht="11.25">
      <c r="B350" s="211"/>
      <c r="C350" s="212"/>
      <c r="D350" s="194" t="s">
        <v>167</v>
      </c>
      <c r="E350" s="213" t="s">
        <v>19</v>
      </c>
      <c r="F350" s="214" t="s">
        <v>547</v>
      </c>
      <c r="G350" s="212"/>
      <c r="H350" s="215">
        <v>41.2</v>
      </c>
      <c r="I350" s="216"/>
      <c r="J350" s="212"/>
      <c r="K350" s="212"/>
      <c r="L350" s="217"/>
      <c r="M350" s="218"/>
      <c r="N350" s="219"/>
      <c r="O350" s="219"/>
      <c r="P350" s="219"/>
      <c r="Q350" s="219"/>
      <c r="R350" s="219"/>
      <c r="S350" s="219"/>
      <c r="T350" s="220"/>
      <c r="AT350" s="221" t="s">
        <v>167</v>
      </c>
      <c r="AU350" s="221" t="s">
        <v>86</v>
      </c>
      <c r="AV350" s="14" t="s">
        <v>86</v>
      </c>
      <c r="AW350" s="14" t="s">
        <v>36</v>
      </c>
      <c r="AX350" s="14" t="s">
        <v>76</v>
      </c>
      <c r="AY350" s="221" t="s">
        <v>154</v>
      </c>
    </row>
    <row r="351" spans="2:51" s="14" customFormat="1" ht="11.25">
      <c r="B351" s="211"/>
      <c r="C351" s="212"/>
      <c r="D351" s="194" t="s">
        <v>167</v>
      </c>
      <c r="E351" s="213" t="s">
        <v>19</v>
      </c>
      <c r="F351" s="214" t="s">
        <v>548</v>
      </c>
      <c r="G351" s="212"/>
      <c r="H351" s="215">
        <v>29.6</v>
      </c>
      <c r="I351" s="216"/>
      <c r="J351" s="212"/>
      <c r="K351" s="212"/>
      <c r="L351" s="217"/>
      <c r="M351" s="218"/>
      <c r="N351" s="219"/>
      <c r="O351" s="219"/>
      <c r="P351" s="219"/>
      <c r="Q351" s="219"/>
      <c r="R351" s="219"/>
      <c r="S351" s="219"/>
      <c r="T351" s="220"/>
      <c r="AT351" s="221" t="s">
        <v>167</v>
      </c>
      <c r="AU351" s="221" t="s">
        <v>86</v>
      </c>
      <c r="AV351" s="14" t="s">
        <v>86</v>
      </c>
      <c r="AW351" s="14" t="s">
        <v>36</v>
      </c>
      <c r="AX351" s="14" t="s">
        <v>76</v>
      </c>
      <c r="AY351" s="221" t="s">
        <v>154</v>
      </c>
    </row>
    <row r="352" spans="2:51" s="14" customFormat="1" ht="11.25">
      <c r="B352" s="211"/>
      <c r="C352" s="212"/>
      <c r="D352" s="194" t="s">
        <v>167</v>
      </c>
      <c r="E352" s="213" t="s">
        <v>19</v>
      </c>
      <c r="F352" s="214" t="s">
        <v>549</v>
      </c>
      <c r="G352" s="212"/>
      <c r="H352" s="215">
        <v>21.9</v>
      </c>
      <c r="I352" s="216"/>
      <c r="J352" s="212"/>
      <c r="K352" s="212"/>
      <c r="L352" s="217"/>
      <c r="M352" s="218"/>
      <c r="N352" s="219"/>
      <c r="O352" s="219"/>
      <c r="P352" s="219"/>
      <c r="Q352" s="219"/>
      <c r="R352" s="219"/>
      <c r="S352" s="219"/>
      <c r="T352" s="220"/>
      <c r="AT352" s="221" t="s">
        <v>167</v>
      </c>
      <c r="AU352" s="221" t="s">
        <v>86</v>
      </c>
      <c r="AV352" s="14" t="s">
        <v>86</v>
      </c>
      <c r="AW352" s="14" t="s">
        <v>36</v>
      </c>
      <c r="AX352" s="14" t="s">
        <v>76</v>
      </c>
      <c r="AY352" s="221" t="s">
        <v>154</v>
      </c>
    </row>
    <row r="353" spans="1:65" s="16" customFormat="1" ht="11.25">
      <c r="B353" s="237"/>
      <c r="C353" s="238"/>
      <c r="D353" s="194" t="s">
        <v>167</v>
      </c>
      <c r="E353" s="239" t="s">
        <v>19</v>
      </c>
      <c r="F353" s="240" t="s">
        <v>361</v>
      </c>
      <c r="G353" s="238"/>
      <c r="H353" s="241">
        <v>123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AT353" s="247" t="s">
        <v>167</v>
      </c>
      <c r="AU353" s="247" t="s">
        <v>86</v>
      </c>
      <c r="AV353" s="16" t="s">
        <v>182</v>
      </c>
      <c r="AW353" s="16" t="s">
        <v>36</v>
      </c>
      <c r="AX353" s="16" t="s">
        <v>76</v>
      </c>
      <c r="AY353" s="247" t="s">
        <v>154</v>
      </c>
    </row>
    <row r="354" spans="1:65" s="13" customFormat="1" ht="11.25">
      <c r="B354" s="201"/>
      <c r="C354" s="202"/>
      <c r="D354" s="194" t="s">
        <v>167</v>
      </c>
      <c r="E354" s="203" t="s">
        <v>19</v>
      </c>
      <c r="F354" s="204" t="s">
        <v>537</v>
      </c>
      <c r="G354" s="202"/>
      <c r="H354" s="203" t="s">
        <v>19</v>
      </c>
      <c r="I354" s="205"/>
      <c r="J354" s="202"/>
      <c r="K354" s="202"/>
      <c r="L354" s="206"/>
      <c r="M354" s="207"/>
      <c r="N354" s="208"/>
      <c r="O354" s="208"/>
      <c r="P354" s="208"/>
      <c r="Q354" s="208"/>
      <c r="R354" s="208"/>
      <c r="S354" s="208"/>
      <c r="T354" s="209"/>
      <c r="AT354" s="210" t="s">
        <v>167</v>
      </c>
      <c r="AU354" s="210" t="s">
        <v>86</v>
      </c>
      <c r="AV354" s="13" t="s">
        <v>84</v>
      </c>
      <c r="AW354" s="13" t="s">
        <v>36</v>
      </c>
      <c r="AX354" s="13" t="s">
        <v>76</v>
      </c>
      <c r="AY354" s="210" t="s">
        <v>154</v>
      </c>
    </row>
    <row r="355" spans="1:65" s="14" customFormat="1" ht="11.25">
      <c r="B355" s="211"/>
      <c r="C355" s="212"/>
      <c r="D355" s="194" t="s">
        <v>167</v>
      </c>
      <c r="E355" s="213" t="s">
        <v>19</v>
      </c>
      <c r="F355" s="214" t="s">
        <v>550</v>
      </c>
      <c r="G355" s="212"/>
      <c r="H355" s="215">
        <v>17.378</v>
      </c>
      <c r="I355" s="216"/>
      <c r="J355" s="212"/>
      <c r="K355" s="212"/>
      <c r="L355" s="217"/>
      <c r="M355" s="218"/>
      <c r="N355" s="219"/>
      <c r="O355" s="219"/>
      <c r="P355" s="219"/>
      <c r="Q355" s="219"/>
      <c r="R355" s="219"/>
      <c r="S355" s="219"/>
      <c r="T355" s="220"/>
      <c r="AT355" s="221" t="s">
        <v>167</v>
      </c>
      <c r="AU355" s="221" t="s">
        <v>86</v>
      </c>
      <c r="AV355" s="14" t="s">
        <v>86</v>
      </c>
      <c r="AW355" s="14" t="s">
        <v>36</v>
      </c>
      <c r="AX355" s="14" t="s">
        <v>76</v>
      </c>
      <c r="AY355" s="221" t="s">
        <v>154</v>
      </c>
    </row>
    <row r="356" spans="1:65" s="15" customFormat="1" ht="11.25">
      <c r="B356" s="223"/>
      <c r="C356" s="224"/>
      <c r="D356" s="194" t="s">
        <v>167</v>
      </c>
      <c r="E356" s="225" t="s">
        <v>19</v>
      </c>
      <c r="F356" s="226" t="s">
        <v>194</v>
      </c>
      <c r="G356" s="224"/>
      <c r="H356" s="227">
        <v>191.15799999999999</v>
      </c>
      <c r="I356" s="228"/>
      <c r="J356" s="224"/>
      <c r="K356" s="224"/>
      <c r="L356" s="229"/>
      <c r="M356" s="230"/>
      <c r="N356" s="231"/>
      <c r="O356" s="231"/>
      <c r="P356" s="231"/>
      <c r="Q356" s="231"/>
      <c r="R356" s="231"/>
      <c r="S356" s="231"/>
      <c r="T356" s="232"/>
      <c r="AT356" s="233" t="s">
        <v>167</v>
      </c>
      <c r="AU356" s="233" t="s">
        <v>86</v>
      </c>
      <c r="AV356" s="15" t="s">
        <v>161</v>
      </c>
      <c r="AW356" s="15" t="s">
        <v>36</v>
      </c>
      <c r="AX356" s="15" t="s">
        <v>84</v>
      </c>
      <c r="AY356" s="233" t="s">
        <v>154</v>
      </c>
    </row>
    <row r="357" spans="1:65" s="2" customFormat="1" ht="24.2" customHeight="1">
      <c r="A357" s="37"/>
      <c r="B357" s="38"/>
      <c r="C357" s="181" t="s">
        <v>551</v>
      </c>
      <c r="D357" s="181" t="s">
        <v>156</v>
      </c>
      <c r="E357" s="182" t="s">
        <v>552</v>
      </c>
      <c r="F357" s="183" t="s">
        <v>553</v>
      </c>
      <c r="G357" s="184" t="s">
        <v>208</v>
      </c>
      <c r="H357" s="185">
        <v>50</v>
      </c>
      <c r="I357" s="186"/>
      <c r="J357" s="187">
        <f>ROUND(I357*H357,2)</f>
        <v>0</v>
      </c>
      <c r="K357" s="183" t="s">
        <v>160</v>
      </c>
      <c r="L357" s="42"/>
      <c r="M357" s="188" t="s">
        <v>19</v>
      </c>
      <c r="N357" s="189" t="s">
        <v>47</v>
      </c>
      <c r="O357" s="67"/>
      <c r="P357" s="190">
        <f>O357*H357</f>
        <v>0</v>
      </c>
      <c r="Q357" s="190">
        <v>1.0000000000000001E-5</v>
      </c>
      <c r="R357" s="190">
        <f>Q357*H357</f>
        <v>5.0000000000000001E-4</v>
      </c>
      <c r="S357" s="190">
        <v>0</v>
      </c>
      <c r="T357" s="191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92" t="s">
        <v>161</v>
      </c>
      <c r="AT357" s="192" t="s">
        <v>156</v>
      </c>
      <c r="AU357" s="192" t="s">
        <v>86</v>
      </c>
      <c r="AY357" s="20" t="s">
        <v>154</v>
      </c>
      <c r="BE357" s="193">
        <f>IF(N357="základní",J357,0)</f>
        <v>0</v>
      </c>
      <c r="BF357" s="193">
        <f>IF(N357="snížená",J357,0)</f>
        <v>0</v>
      </c>
      <c r="BG357" s="193">
        <f>IF(N357="zákl. přenesená",J357,0)</f>
        <v>0</v>
      </c>
      <c r="BH357" s="193">
        <f>IF(N357="sníž. přenesená",J357,0)</f>
        <v>0</v>
      </c>
      <c r="BI357" s="193">
        <f>IF(N357="nulová",J357,0)</f>
        <v>0</v>
      </c>
      <c r="BJ357" s="20" t="s">
        <v>84</v>
      </c>
      <c r="BK357" s="193">
        <f>ROUND(I357*H357,2)</f>
        <v>0</v>
      </c>
      <c r="BL357" s="20" t="s">
        <v>161</v>
      </c>
      <c r="BM357" s="192" t="s">
        <v>554</v>
      </c>
    </row>
    <row r="358" spans="1:65" s="2" customFormat="1" ht="19.5">
      <c r="A358" s="37"/>
      <c r="B358" s="38"/>
      <c r="C358" s="39"/>
      <c r="D358" s="194" t="s">
        <v>163</v>
      </c>
      <c r="E358" s="39"/>
      <c r="F358" s="195" t="s">
        <v>555</v>
      </c>
      <c r="G358" s="39"/>
      <c r="H358" s="39"/>
      <c r="I358" s="196"/>
      <c r="J358" s="39"/>
      <c r="K358" s="39"/>
      <c r="L358" s="42"/>
      <c r="M358" s="197"/>
      <c r="N358" s="198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20" t="s">
        <v>163</v>
      </c>
      <c r="AU358" s="20" t="s">
        <v>86</v>
      </c>
    </row>
    <row r="359" spans="1:65" s="2" customFormat="1" ht="11.25">
      <c r="A359" s="37"/>
      <c r="B359" s="38"/>
      <c r="C359" s="39"/>
      <c r="D359" s="199" t="s">
        <v>165</v>
      </c>
      <c r="E359" s="39"/>
      <c r="F359" s="200" t="s">
        <v>556</v>
      </c>
      <c r="G359" s="39"/>
      <c r="H359" s="39"/>
      <c r="I359" s="196"/>
      <c r="J359" s="39"/>
      <c r="K359" s="39"/>
      <c r="L359" s="42"/>
      <c r="M359" s="197"/>
      <c r="N359" s="198"/>
      <c r="O359" s="67"/>
      <c r="P359" s="67"/>
      <c r="Q359" s="67"/>
      <c r="R359" s="67"/>
      <c r="S359" s="67"/>
      <c r="T359" s="68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20" t="s">
        <v>165</v>
      </c>
      <c r="AU359" s="20" t="s">
        <v>86</v>
      </c>
    </row>
    <row r="360" spans="1:65" s="13" customFormat="1" ht="11.25">
      <c r="B360" s="201"/>
      <c r="C360" s="202"/>
      <c r="D360" s="194" t="s">
        <v>167</v>
      </c>
      <c r="E360" s="203" t="s">
        <v>19</v>
      </c>
      <c r="F360" s="204" t="s">
        <v>557</v>
      </c>
      <c r="G360" s="202"/>
      <c r="H360" s="203" t="s">
        <v>19</v>
      </c>
      <c r="I360" s="205"/>
      <c r="J360" s="202"/>
      <c r="K360" s="202"/>
      <c r="L360" s="206"/>
      <c r="M360" s="207"/>
      <c r="N360" s="208"/>
      <c r="O360" s="208"/>
      <c r="P360" s="208"/>
      <c r="Q360" s="208"/>
      <c r="R360" s="208"/>
      <c r="S360" s="208"/>
      <c r="T360" s="209"/>
      <c r="AT360" s="210" t="s">
        <v>167</v>
      </c>
      <c r="AU360" s="210" t="s">
        <v>86</v>
      </c>
      <c r="AV360" s="13" t="s">
        <v>84</v>
      </c>
      <c r="AW360" s="13" t="s">
        <v>36</v>
      </c>
      <c r="AX360" s="13" t="s">
        <v>76</v>
      </c>
      <c r="AY360" s="210" t="s">
        <v>154</v>
      </c>
    </row>
    <row r="361" spans="1:65" s="14" customFormat="1" ht="11.25">
      <c r="B361" s="211"/>
      <c r="C361" s="212"/>
      <c r="D361" s="194" t="s">
        <v>167</v>
      </c>
      <c r="E361" s="213" t="s">
        <v>19</v>
      </c>
      <c r="F361" s="214" t="s">
        <v>558</v>
      </c>
      <c r="G361" s="212"/>
      <c r="H361" s="215">
        <v>50</v>
      </c>
      <c r="I361" s="216"/>
      <c r="J361" s="212"/>
      <c r="K361" s="212"/>
      <c r="L361" s="217"/>
      <c r="M361" s="218"/>
      <c r="N361" s="219"/>
      <c r="O361" s="219"/>
      <c r="P361" s="219"/>
      <c r="Q361" s="219"/>
      <c r="R361" s="219"/>
      <c r="S361" s="219"/>
      <c r="T361" s="220"/>
      <c r="AT361" s="221" t="s">
        <v>167</v>
      </c>
      <c r="AU361" s="221" t="s">
        <v>86</v>
      </c>
      <c r="AV361" s="14" t="s">
        <v>86</v>
      </c>
      <c r="AW361" s="14" t="s">
        <v>36</v>
      </c>
      <c r="AX361" s="14" t="s">
        <v>84</v>
      </c>
      <c r="AY361" s="221" t="s">
        <v>154</v>
      </c>
    </row>
    <row r="362" spans="1:65" s="12" customFormat="1" ht="22.9" customHeight="1">
      <c r="B362" s="165"/>
      <c r="C362" s="166"/>
      <c r="D362" s="167" t="s">
        <v>75</v>
      </c>
      <c r="E362" s="179" t="s">
        <v>226</v>
      </c>
      <c r="F362" s="179" t="s">
        <v>227</v>
      </c>
      <c r="G362" s="166"/>
      <c r="H362" s="166"/>
      <c r="I362" s="169"/>
      <c r="J362" s="180">
        <f>BK362</f>
        <v>0</v>
      </c>
      <c r="K362" s="166"/>
      <c r="L362" s="171"/>
      <c r="M362" s="172"/>
      <c r="N362" s="173"/>
      <c r="O362" s="173"/>
      <c r="P362" s="174">
        <f>SUM(P363:P420)</f>
        <v>0</v>
      </c>
      <c r="Q362" s="173"/>
      <c r="R362" s="174">
        <f>SUM(R363:R420)</f>
        <v>13.12049916</v>
      </c>
      <c r="S362" s="173"/>
      <c r="T362" s="175">
        <f>SUM(T363:T420)</f>
        <v>0</v>
      </c>
      <c r="AR362" s="176" t="s">
        <v>84</v>
      </c>
      <c r="AT362" s="177" t="s">
        <v>75</v>
      </c>
      <c r="AU362" s="177" t="s">
        <v>84</v>
      </c>
      <c r="AY362" s="176" t="s">
        <v>154</v>
      </c>
      <c r="BK362" s="178">
        <f>SUM(BK363:BK420)</f>
        <v>0</v>
      </c>
    </row>
    <row r="363" spans="1:65" s="2" customFormat="1" ht="24.2" customHeight="1">
      <c r="A363" s="37"/>
      <c r="B363" s="38"/>
      <c r="C363" s="181" t="s">
        <v>559</v>
      </c>
      <c r="D363" s="181" t="s">
        <v>156</v>
      </c>
      <c r="E363" s="182" t="s">
        <v>560</v>
      </c>
      <c r="F363" s="183" t="s">
        <v>561</v>
      </c>
      <c r="G363" s="184" t="s">
        <v>208</v>
      </c>
      <c r="H363" s="185">
        <v>30.8</v>
      </c>
      <c r="I363" s="186"/>
      <c r="J363" s="187">
        <f>ROUND(I363*H363,2)</f>
        <v>0</v>
      </c>
      <c r="K363" s="183" t="s">
        <v>160</v>
      </c>
      <c r="L363" s="42"/>
      <c r="M363" s="188" t="s">
        <v>19</v>
      </c>
      <c r="N363" s="189" t="s">
        <v>47</v>
      </c>
      <c r="O363" s="67"/>
      <c r="P363" s="190">
        <f>O363*H363</f>
        <v>0</v>
      </c>
      <c r="Q363" s="190">
        <v>0.14066999999999999</v>
      </c>
      <c r="R363" s="190">
        <f>Q363*H363</f>
        <v>4.3326359999999999</v>
      </c>
      <c r="S363" s="190">
        <v>0</v>
      </c>
      <c r="T363" s="191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92" t="s">
        <v>161</v>
      </c>
      <c r="AT363" s="192" t="s">
        <v>156</v>
      </c>
      <c r="AU363" s="192" t="s">
        <v>86</v>
      </c>
      <c r="AY363" s="20" t="s">
        <v>154</v>
      </c>
      <c r="BE363" s="193">
        <f>IF(N363="základní",J363,0)</f>
        <v>0</v>
      </c>
      <c r="BF363" s="193">
        <f>IF(N363="snížená",J363,0)</f>
        <v>0</v>
      </c>
      <c r="BG363" s="193">
        <f>IF(N363="zákl. přenesená",J363,0)</f>
        <v>0</v>
      </c>
      <c r="BH363" s="193">
        <f>IF(N363="sníž. přenesená",J363,0)</f>
        <v>0</v>
      </c>
      <c r="BI363" s="193">
        <f>IF(N363="nulová",J363,0)</f>
        <v>0</v>
      </c>
      <c r="BJ363" s="20" t="s">
        <v>84</v>
      </c>
      <c r="BK363" s="193">
        <f>ROUND(I363*H363,2)</f>
        <v>0</v>
      </c>
      <c r="BL363" s="20" t="s">
        <v>161</v>
      </c>
      <c r="BM363" s="192" t="s">
        <v>562</v>
      </c>
    </row>
    <row r="364" spans="1:65" s="2" customFormat="1" ht="29.25">
      <c r="A364" s="37"/>
      <c r="B364" s="38"/>
      <c r="C364" s="39"/>
      <c r="D364" s="194" t="s">
        <v>163</v>
      </c>
      <c r="E364" s="39"/>
      <c r="F364" s="195" t="s">
        <v>563</v>
      </c>
      <c r="G364" s="39"/>
      <c r="H364" s="39"/>
      <c r="I364" s="196"/>
      <c r="J364" s="39"/>
      <c r="K364" s="39"/>
      <c r="L364" s="42"/>
      <c r="M364" s="197"/>
      <c r="N364" s="198"/>
      <c r="O364" s="67"/>
      <c r="P364" s="67"/>
      <c r="Q364" s="67"/>
      <c r="R364" s="67"/>
      <c r="S364" s="67"/>
      <c r="T364" s="68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20" t="s">
        <v>163</v>
      </c>
      <c r="AU364" s="20" t="s">
        <v>86</v>
      </c>
    </row>
    <row r="365" spans="1:65" s="2" customFormat="1" ht="11.25">
      <c r="A365" s="37"/>
      <c r="B365" s="38"/>
      <c r="C365" s="39"/>
      <c r="D365" s="199" t="s">
        <v>165</v>
      </c>
      <c r="E365" s="39"/>
      <c r="F365" s="200" t="s">
        <v>564</v>
      </c>
      <c r="G365" s="39"/>
      <c r="H365" s="39"/>
      <c r="I365" s="196"/>
      <c r="J365" s="39"/>
      <c r="K365" s="39"/>
      <c r="L365" s="42"/>
      <c r="M365" s="197"/>
      <c r="N365" s="198"/>
      <c r="O365" s="67"/>
      <c r="P365" s="67"/>
      <c r="Q365" s="67"/>
      <c r="R365" s="67"/>
      <c r="S365" s="67"/>
      <c r="T365" s="68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20" t="s">
        <v>165</v>
      </c>
      <c r="AU365" s="20" t="s">
        <v>86</v>
      </c>
    </row>
    <row r="366" spans="1:65" s="2" customFormat="1" ht="29.25">
      <c r="A366" s="37"/>
      <c r="B366" s="38"/>
      <c r="C366" s="39"/>
      <c r="D366" s="194" t="s">
        <v>177</v>
      </c>
      <c r="E366" s="39"/>
      <c r="F366" s="222" t="s">
        <v>565</v>
      </c>
      <c r="G366" s="39"/>
      <c r="H366" s="39"/>
      <c r="I366" s="196"/>
      <c r="J366" s="39"/>
      <c r="K366" s="39"/>
      <c r="L366" s="42"/>
      <c r="M366" s="197"/>
      <c r="N366" s="198"/>
      <c r="O366" s="67"/>
      <c r="P366" s="67"/>
      <c r="Q366" s="67"/>
      <c r="R366" s="67"/>
      <c r="S366" s="67"/>
      <c r="T366" s="68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20" t="s">
        <v>177</v>
      </c>
      <c r="AU366" s="20" t="s">
        <v>86</v>
      </c>
    </row>
    <row r="367" spans="1:65" s="13" customFormat="1" ht="22.5">
      <c r="B367" s="201"/>
      <c r="C367" s="202"/>
      <c r="D367" s="194" t="s">
        <v>167</v>
      </c>
      <c r="E367" s="203" t="s">
        <v>19</v>
      </c>
      <c r="F367" s="204" t="s">
        <v>566</v>
      </c>
      <c r="G367" s="202"/>
      <c r="H367" s="203" t="s">
        <v>19</v>
      </c>
      <c r="I367" s="205"/>
      <c r="J367" s="202"/>
      <c r="K367" s="202"/>
      <c r="L367" s="206"/>
      <c r="M367" s="207"/>
      <c r="N367" s="208"/>
      <c r="O367" s="208"/>
      <c r="P367" s="208"/>
      <c r="Q367" s="208"/>
      <c r="R367" s="208"/>
      <c r="S367" s="208"/>
      <c r="T367" s="209"/>
      <c r="AT367" s="210" t="s">
        <v>167</v>
      </c>
      <c r="AU367" s="210" t="s">
        <v>86</v>
      </c>
      <c r="AV367" s="13" t="s">
        <v>84</v>
      </c>
      <c r="AW367" s="13" t="s">
        <v>36</v>
      </c>
      <c r="AX367" s="13" t="s">
        <v>76</v>
      </c>
      <c r="AY367" s="210" t="s">
        <v>154</v>
      </c>
    </row>
    <row r="368" spans="1:65" s="13" customFormat="1" ht="11.25">
      <c r="B368" s="201"/>
      <c r="C368" s="202"/>
      <c r="D368" s="194" t="s">
        <v>167</v>
      </c>
      <c r="E368" s="203" t="s">
        <v>19</v>
      </c>
      <c r="F368" s="204" t="s">
        <v>567</v>
      </c>
      <c r="G368" s="202"/>
      <c r="H368" s="203" t="s">
        <v>19</v>
      </c>
      <c r="I368" s="205"/>
      <c r="J368" s="202"/>
      <c r="K368" s="202"/>
      <c r="L368" s="206"/>
      <c r="M368" s="207"/>
      <c r="N368" s="208"/>
      <c r="O368" s="208"/>
      <c r="P368" s="208"/>
      <c r="Q368" s="208"/>
      <c r="R368" s="208"/>
      <c r="S368" s="208"/>
      <c r="T368" s="209"/>
      <c r="AT368" s="210" t="s">
        <v>167</v>
      </c>
      <c r="AU368" s="210" t="s">
        <v>86</v>
      </c>
      <c r="AV368" s="13" t="s">
        <v>84</v>
      </c>
      <c r="AW368" s="13" t="s">
        <v>36</v>
      </c>
      <c r="AX368" s="13" t="s">
        <v>76</v>
      </c>
      <c r="AY368" s="210" t="s">
        <v>154</v>
      </c>
    </row>
    <row r="369" spans="1:65" s="13" customFormat="1" ht="11.25">
      <c r="B369" s="201"/>
      <c r="C369" s="202"/>
      <c r="D369" s="194" t="s">
        <v>167</v>
      </c>
      <c r="E369" s="203" t="s">
        <v>19</v>
      </c>
      <c r="F369" s="204" t="s">
        <v>568</v>
      </c>
      <c r="G369" s="202"/>
      <c r="H369" s="203" t="s">
        <v>19</v>
      </c>
      <c r="I369" s="205"/>
      <c r="J369" s="202"/>
      <c r="K369" s="202"/>
      <c r="L369" s="206"/>
      <c r="M369" s="207"/>
      <c r="N369" s="208"/>
      <c r="O369" s="208"/>
      <c r="P369" s="208"/>
      <c r="Q369" s="208"/>
      <c r="R369" s="208"/>
      <c r="S369" s="208"/>
      <c r="T369" s="209"/>
      <c r="AT369" s="210" t="s">
        <v>167</v>
      </c>
      <c r="AU369" s="210" t="s">
        <v>86</v>
      </c>
      <c r="AV369" s="13" t="s">
        <v>84</v>
      </c>
      <c r="AW369" s="13" t="s">
        <v>36</v>
      </c>
      <c r="AX369" s="13" t="s">
        <v>76</v>
      </c>
      <c r="AY369" s="210" t="s">
        <v>154</v>
      </c>
    </row>
    <row r="370" spans="1:65" s="13" customFormat="1" ht="22.5">
      <c r="B370" s="201"/>
      <c r="C370" s="202"/>
      <c r="D370" s="194" t="s">
        <v>167</v>
      </c>
      <c r="E370" s="203" t="s">
        <v>19</v>
      </c>
      <c r="F370" s="204" t="s">
        <v>569</v>
      </c>
      <c r="G370" s="202"/>
      <c r="H370" s="203" t="s">
        <v>19</v>
      </c>
      <c r="I370" s="205"/>
      <c r="J370" s="202"/>
      <c r="K370" s="202"/>
      <c r="L370" s="206"/>
      <c r="M370" s="207"/>
      <c r="N370" s="208"/>
      <c r="O370" s="208"/>
      <c r="P370" s="208"/>
      <c r="Q370" s="208"/>
      <c r="R370" s="208"/>
      <c r="S370" s="208"/>
      <c r="T370" s="209"/>
      <c r="AT370" s="210" t="s">
        <v>167</v>
      </c>
      <c r="AU370" s="210" t="s">
        <v>86</v>
      </c>
      <c r="AV370" s="13" t="s">
        <v>84</v>
      </c>
      <c r="AW370" s="13" t="s">
        <v>36</v>
      </c>
      <c r="AX370" s="13" t="s">
        <v>76</v>
      </c>
      <c r="AY370" s="210" t="s">
        <v>154</v>
      </c>
    </row>
    <row r="371" spans="1:65" s="14" customFormat="1" ht="11.25">
      <c r="B371" s="211"/>
      <c r="C371" s="212"/>
      <c r="D371" s="194" t="s">
        <v>167</v>
      </c>
      <c r="E371" s="213" t="s">
        <v>19</v>
      </c>
      <c r="F371" s="214" t="s">
        <v>570</v>
      </c>
      <c r="G371" s="212"/>
      <c r="H371" s="215">
        <v>11.9</v>
      </c>
      <c r="I371" s="216"/>
      <c r="J371" s="212"/>
      <c r="K371" s="212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167</v>
      </c>
      <c r="AU371" s="221" t="s">
        <v>86</v>
      </c>
      <c r="AV371" s="14" t="s">
        <v>86</v>
      </c>
      <c r="AW371" s="14" t="s">
        <v>36</v>
      </c>
      <c r="AX371" s="14" t="s">
        <v>76</v>
      </c>
      <c r="AY371" s="221" t="s">
        <v>154</v>
      </c>
    </row>
    <row r="372" spans="1:65" s="13" customFormat="1" ht="11.25">
      <c r="B372" s="201"/>
      <c r="C372" s="202"/>
      <c r="D372" s="194" t="s">
        <v>167</v>
      </c>
      <c r="E372" s="203" t="s">
        <v>19</v>
      </c>
      <c r="F372" s="204" t="s">
        <v>571</v>
      </c>
      <c r="G372" s="202"/>
      <c r="H372" s="203" t="s">
        <v>19</v>
      </c>
      <c r="I372" s="205"/>
      <c r="J372" s="202"/>
      <c r="K372" s="202"/>
      <c r="L372" s="206"/>
      <c r="M372" s="207"/>
      <c r="N372" s="208"/>
      <c r="O372" s="208"/>
      <c r="P372" s="208"/>
      <c r="Q372" s="208"/>
      <c r="R372" s="208"/>
      <c r="S372" s="208"/>
      <c r="T372" s="209"/>
      <c r="AT372" s="210" t="s">
        <v>167</v>
      </c>
      <c r="AU372" s="210" t="s">
        <v>86</v>
      </c>
      <c r="AV372" s="13" t="s">
        <v>84</v>
      </c>
      <c r="AW372" s="13" t="s">
        <v>36</v>
      </c>
      <c r="AX372" s="13" t="s">
        <v>76</v>
      </c>
      <c r="AY372" s="210" t="s">
        <v>154</v>
      </c>
    </row>
    <row r="373" spans="1:65" s="13" customFormat="1" ht="33.75">
      <c r="B373" s="201"/>
      <c r="C373" s="202"/>
      <c r="D373" s="194" t="s">
        <v>167</v>
      </c>
      <c r="E373" s="203" t="s">
        <v>19</v>
      </c>
      <c r="F373" s="204" t="s">
        <v>572</v>
      </c>
      <c r="G373" s="202"/>
      <c r="H373" s="203" t="s">
        <v>19</v>
      </c>
      <c r="I373" s="205"/>
      <c r="J373" s="202"/>
      <c r="K373" s="202"/>
      <c r="L373" s="206"/>
      <c r="M373" s="207"/>
      <c r="N373" s="208"/>
      <c r="O373" s="208"/>
      <c r="P373" s="208"/>
      <c r="Q373" s="208"/>
      <c r="R373" s="208"/>
      <c r="S373" s="208"/>
      <c r="T373" s="209"/>
      <c r="AT373" s="210" t="s">
        <v>167</v>
      </c>
      <c r="AU373" s="210" t="s">
        <v>86</v>
      </c>
      <c r="AV373" s="13" t="s">
        <v>84</v>
      </c>
      <c r="AW373" s="13" t="s">
        <v>36</v>
      </c>
      <c r="AX373" s="13" t="s">
        <v>76</v>
      </c>
      <c r="AY373" s="210" t="s">
        <v>154</v>
      </c>
    </row>
    <row r="374" spans="1:65" s="13" customFormat="1" ht="22.5">
      <c r="B374" s="201"/>
      <c r="C374" s="202"/>
      <c r="D374" s="194" t="s">
        <v>167</v>
      </c>
      <c r="E374" s="203" t="s">
        <v>19</v>
      </c>
      <c r="F374" s="204" t="s">
        <v>573</v>
      </c>
      <c r="G374" s="202"/>
      <c r="H374" s="203" t="s">
        <v>19</v>
      </c>
      <c r="I374" s="205"/>
      <c r="J374" s="202"/>
      <c r="K374" s="202"/>
      <c r="L374" s="206"/>
      <c r="M374" s="207"/>
      <c r="N374" s="208"/>
      <c r="O374" s="208"/>
      <c r="P374" s="208"/>
      <c r="Q374" s="208"/>
      <c r="R374" s="208"/>
      <c r="S374" s="208"/>
      <c r="T374" s="209"/>
      <c r="AT374" s="210" t="s">
        <v>167</v>
      </c>
      <c r="AU374" s="210" t="s">
        <v>86</v>
      </c>
      <c r="AV374" s="13" t="s">
        <v>84</v>
      </c>
      <c r="AW374" s="13" t="s">
        <v>36</v>
      </c>
      <c r="AX374" s="13" t="s">
        <v>76</v>
      </c>
      <c r="AY374" s="210" t="s">
        <v>154</v>
      </c>
    </row>
    <row r="375" spans="1:65" s="14" customFormat="1" ht="11.25">
      <c r="B375" s="211"/>
      <c r="C375" s="212"/>
      <c r="D375" s="194" t="s">
        <v>167</v>
      </c>
      <c r="E375" s="213" t="s">
        <v>19</v>
      </c>
      <c r="F375" s="214" t="s">
        <v>574</v>
      </c>
      <c r="G375" s="212"/>
      <c r="H375" s="215">
        <v>18.899999999999999</v>
      </c>
      <c r="I375" s="216"/>
      <c r="J375" s="212"/>
      <c r="K375" s="212"/>
      <c r="L375" s="217"/>
      <c r="M375" s="218"/>
      <c r="N375" s="219"/>
      <c r="O375" s="219"/>
      <c r="P375" s="219"/>
      <c r="Q375" s="219"/>
      <c r="R375" s="219"/>
      <c r="S375" s="219"/>
      <c r="T375" s="220"/>
      <c r="AT375" s="221" t="s">
        <v>167</v>
      </c>
      <c r="AU375" s="221" t="s">
        <v>86</v>
      </c>
      <c r="AV375" s="14" t="s">
        <v>86</v>
      </c>
      <c r="AW375" s="14" t="s">
        <v>36</v>
      </c>
      <c r="AX375" s="14" t="s">
        <v>76</v>
      </c>
      <c r="AY375" s="221" t="s">
        <v>154</v>
      </c>
    </row>
    <row r="376" spans="1:65" s="15" customFormat="1" ht="11.25">
      <c r="B376" s="223"/>
      <c r="C376" s="224"/>
      <c r="D376" s="194" t="s">
        <v>167</v>
      </c>
      <c r="E376" s="225" t="s">
        <v>19</v>
      </c>
      <c r="F376" s="226" t="s">
        <v>194</v>
      </c>
      <c r="G376" s="224"/>
      <c r="H376" s="227">
        <v>30.8</v>
      </c>
      <c r="I376" s="228"/>
      <c r="J376" s="224"/>
      <c r="K376" s="224"/>
      <c r="L376" s="229"/>
      <c r="M376" s="230"/>
      <c r="N376" s="231"/>
      <c r="O376" s="231"/>
      <c r="P376" s="231"/>
      <c r="Q376" s="231"/>
      <c r="R376" s="231"/>
      <c r="S376" s="231"/>
      <c r="T376" s="232"/>
      <c r="AT376" s="233" t="s">
        <v>167</v>
      </c>
      <c r="AU376" s="233" t="s">
        <v>86</v>
      </c>
      <c r="AV376" s="15" t="s">
        <v>161</v>
      </c>
      <c r="AW376" s="15" t="s">
        <v>36</v>
      </c>
      <c r="AX376" s="15" t="s">
        <v>84</v>
      </c>
      <c r="AY376" s="233" t="s">
        <v>154</v>
      </c>
    </row>
    <row r="377" spans="1:65" s="2" customFormat="1" ht="21.75" customHeight="1">
      <c r="A377" s="37"/>
      <c r="B377" s="38"/>
      <c r="C377" s="248" t="s">
        <v>575</v>
      </c>
      <c r="D377" s="248" t="s">
        <v>491</v>
      </c>
      <c r="E377" s="249" t="s">
        <v>576</v>
      </c>
      <c r="F377" s="250" t="s">
        <v>577</v>
      </c>
      <c r="G377" s="251" t="s">
        <v>208</v>
      </c>
      <c r="H377" s="252">
        <v>13.09</v>
      </c>
      <c r="I377" s="253"/>
      <c r="J377" s="254">
        <f>ROUND(I377*H377,2)</f>
        <v>0</v>
      </c>
      <c r="K377" s="250" t="s">
        <v>534</v>
      </c>
      <c r="L377" s="255"/>
      <c r="M377" s="256" t="s">
        <v>19</v>
      </c>
      <c r="N377" s="257" t="s">
        <v>47</v>
      </c>
      <c r="O377" s="67"/>
      <c r="P377" s="190">
        <f>O377*H377</f>
        <v>0</v>
      </c>
      <c r="Q377" s="190">
        <v>0.123</v>
      </c>
      <c r="R377" s="190">
        <f>Q377*H377</f>
        <v>1.6100699999999999</v>
      </c>
      <c r="S377" s="190">
        <v>0</v>
      </c>
      <c r="T377" s="191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92" t="s">
        <v>237</v>
      </c>
      <c r="AT377" s="192" t="s">
        <v>491</v>
      </c>
      <c r="AU377" s="192" t="s">
        <v>86</v>
      </c>
      <c r="AY377" s="20" t="s">
        <v>154</v>
      </c>
      <c r="BE377" s="193">
        <f>IF(N377="základní",J377,0)</f>
        <v>0</v>
      </c>
      <c r="BF377" s="193">
        <f>IF(N377="snížená",J377,0)</f>
        <v>0</v>
      </c>
      <c r="BG377" s="193">
        <f>IF(N377="zákl. přenesená",J377,0)</f>
        <v>0</v>
      </c>
      <c r="BH377" s="193">
        <f>IF(N377="sníž. přenesená",J377,0)</f>
        <v>0</v>
      </c>
      <c r="BI377" s="193">
        <f>IF(N377="nulová",J377,0)</f>
        <v>0</v>
      </c>
      <c r="BJ377" s="20" t="s">
        <v>84</v>
      </c>
      <c r="BK377" s="193">
        <f>ROUND(I377*H377,2)</f>
        <v>0</v>
      </c>
      <c r="BL377" s="20" t="s">
        <v>161</v>
      </c>
      <c r="BM377" s="192" t="s">
        <v>578</v>
      </c>
    </row>
    <row r="378" spans="1:65" s="2" customFormat="1" ht="11.25">
      <c r="A378" s="37"/>
      <c r="B378" s="38"/>
      <c r="C378" s="39"/>
      <c r="D378" s="194" t="s">
        <v>163</v>
      </c>
      <c r="E378" s="39"/>
      <c r="F378" s="195" t="s">
        <v>577</v>
      </c>
      <c r="G378" s="39"/>
      <c r="H378" s="39"/>
      <c r="I378" s="196"/>
      <c r="J378" s="39"/>
      <c r="K378" s="39"/>
      <c r="L378" s="42"/>
      <c r="M378" s="197"/>
      <c r="N378" s="198"/>
      <c r="O378" s="67"/>
      <c r="P378" s="67"/>
      <c r="Q378" s="67"/>
      <c r="R378" s="67"/>
      <c r="S378" s="67"/>
      <c r="T378" s="68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20" t="s">
        <v>163</v>
      </c>
      <c r="AU378" s="20" t="s">
        <v>86</v>
      </c>
    </row>
    <row r="379" spans="1:65" s="13" customFormat="1" ht="22.5">
      <c r="B379" s="201"/>
      <c r="C379" s="202"/>
      <c r="D379" s="194" t="s">
        <v>167</v>
      </c>
      <c r="E379" s="203" t="s">
        <v>19</v>
      </c>
      <c r="F379" s="204" t="s">
        <v>579</v>
      </c>
      <c r="G379" s="202"/>
      <c r="H379" s="203" t="s">
        <v>19</v>
      </c>
      <c r="I379" s="205"/>
      <c r="J379" s="202"/>
      <c r="K379" s="202"/>
      <c r="L379" s="206"/>
      <c r="M379" s="207"/>
      <c r="N379" s="208"/>
      <c r="O379" s="208"/>
      <c r="P379" s="208"/>
      <c r="Q379" s="208"/>
      <c r="R379" s="208"/>
      <c r="S379" s="208"/>
      <c r="T379" s="209"/>
      <c r="AT379" s="210" t="s">
        <v>167</v>
      </c>
      <c r="AU379" s="210" t="s">
        <v>86</v>
      </c>
      <c r="AV379" s="13" t="s">
        <v>84</v>
      </c>
      <c r="AW379" s="13" t="s">
        <v>36</v>
      </c>
      <c r="AX379" s="13" t="s">
        <v>76</v>
      </c>
      <c r="AY379" s="210" t="s">
        <v>154</v>
      </c>
    </row>
    <row r="380" spans="1:65" s="13" customFormat="1" ht="11.25">
      <c r="B380" s="201"/>
      <c r="C380" s="202"/>
      <c r="D380" s="194" t="s">
        <v>167</v>
      </c>
      <c r="E380" s="203" t="s">
        <v>19</v>
      </c>
      <c r="F380" s="204" t="s">
        <v>537</v>
      </c>
      <c r="G380" s="202"/>
      <c r="H380" s="203" t="s">
        <v>19</v>
      </c>
      <c r="I380" s="205"/>
      <c r="J380" s="202"/>
      <c r="K380" s="202"/>
      <c r="L380" s="206"/>
      <c r="M380" s="207"/>
      <c r="N380" s="208"/>
      <c r="O380" s="208"/>
      <c r="P380" s="208"/>
      <c r="Q380" s="208"/>
      <c r="R380" s="208"/>
      <c r="S380" s="208"/>
      <c r="T380" s="209"/>
      <c r="AT380" s="210" t="s">
        <v>167</v>
      </c>
      <c r="AU380" s="210" t="s">
        <v>86</v>
      </c>
      <c r="AV380" s="13" t="s">
        <v>84</v>
      </c>
      <c r="AW380" s="13" t="s">
        <v>36</v>
      </c>
      <c r="AX380" s="13" t="s">
        <v>76</v>
      </c>
      <c r="AY380" s="210" t="s">
        <v>154</v>
      </c>
    </row>
    <row r="381" spans="1:65" s="14" customFormat="1" ht="11.25">
      <c r="B381" s="211"/>
      <c r="C381" s="212"/>
      <c r="D381" s="194" t="s">
        <v>167</v>
      </c>
      <c r="E381" s="213" t="s">
        <v>19</v>
      </c>
      <c r="F381" s="214" t="s">
        <v>580</v>
      </c>
      <c r="G381" s="212"/>
      <c r="H381" s="215">
        <v>13.09</v>
      </c>
      <c r="I381" s="216"/>
      <c r="J381" s="212"/>
      <c r="K381" s="212"/>
      <c r="L381" s="217"/>
      <c r="M381" s="218"/>
      <c r="N381" s="219"/>
      <c r="O381" s="219"/>
      <c r="P381" s="219"/>
      <c r="Q381" s="219"/>
      <c r="R381" s="219"/>
      <c r="S381" s="219"/>
      <c r="T381" s="220"/>
      <c r="AT381" s="221" t="s">
        <v>167</v>
      </c>
      <c r="AU381" s="221" t="s">
        <v>86</v>
      </c>
      <c r="AV381" s="14" t="s">
        <v>86</v>
      </c>
      <c r="AW381" s="14" t="s">
        <v>36</v>
      </c>
      <c r="AX381" s="14" t="s">
        <v>84</v>
      </c>
      <c r="AY381" s="221" t="s">
        <v>154</v>
      </c>
    </row>
    <row r="382" spans="1:65" s="2" customFormat="1" ht="21.75" customHeight="1">
      <c r="A382" s="37"/>
      <c r="B382" s="38"/>
      <c r="C382" s="248" t="s">
        <v>581</v>
      </c>
      <c r="D382" s="248" t="s">
        <v>491</v>
      </c>
      <c r="E382" s="249" t="s">
        <v>582</v>
      </c>
      <c r="F382" s="250" t="s">
        <v>583</v>
      </c>
      <c r="G382" s="251" t="s">
        <v>208</v>
      </c>
      <c r="H382" s="252">
        <v>20.79</v>
      </c>
      <c r="I382" s="253"/>
      <c r="J382" s="254">
        <f>ROUND(I382*H382,2)</f>
        <v>0</v>
      </c>
      <c r="K382" s="250" t="s">
        <v>534</v>
      </c>
      <c r="L382" s="255"/>
      <c r="M382" s="256" t="s">
        <v>19</v>
      </c>
      <c r="N382" s="257" t="s">
        <v>47</v>
      </c>
      <c r="O382" s="67"/>
      <c r="P382" s="190">
        <f>O382*H382</f>
        <v>0</v>
      </c>
      <c r="Q382" s="190">
        <v>0.20499999999999999</v>
      </c>
      <c r="R382" s="190">
        <f>Q382*H382</f>
        <v>4.2619499999999997</v>
      </c>
      <c r="S382" s="190">
        <v>0</v>
      </c>
      <c r="T382" s="191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92" t="s">
        <v>237</v>
      </c>
      <c r="AT382" s="192" t="s">
        <v>491</v>
      </c>
      <c r="AU382" s="192" t="s">
        <v>86</v>
      </c>
      <c r="AY382" s="20" t="s">
        <v>154</v>
      </c>
      <c r="BE382" s="193">
        <f>IF(N382="základní",J382,0)</f>
        <v>0</v>
      </c>
      <c r="BF382" s="193">
        <f>IF(N382="snížená",J382,0)</f>
        <v>0</v>
      </c>
      <c r="BG382" s="193">
        <f>IF(N382="zákl. přenesená",J382,0)</f>
        <v>0</v>
      </c>
      <c r="BH382" s="193">
        <f>IF(N382="sníž. přenesená",J382,0)</f>
        <v>0</v>
      </c>
      <c r="BI382" s="193">
        <f>IF(N382="nulová",J382,0)</f>
        <v>0</v>
      </c>
      <c r="BJ382" s="20" t="s">
        <v>84</v>
      </c>
      <c r="BK382" s="193">
        <f>ROUND(I382*H382,2)</f>
        <v>0</v>
      </c>
      <c r="BL382" s="20" t="s">
        <v>161</v>
      </c>
      <c r="BM382" s="192" t="s">
        <v>584</v>
      </c>
    </row>
    <row r="383" spans="1:65" s="2" customFormat="1" ht="11.25">
      <c r="A383" s="37"/>
      <c r="B383" s="38"/>
      <c r="C383" s="39"/>
      <c r="D383" s="194" t="s">
        <v>163</v>
      </c>
      <c r="E383" s="39"/>
      <c r="F383" s="195" t="s">
        <v>583</v>
      </c>
      <c r="G383" s="39"/>
      <c r="H383" s="39"/>
      <c r="I383" s="196"/>
      <c r="J383" s="39"/>
      <c r="K383" s="39"/>
      <c r="L383" s="42"/>
      <c r="M383" s="197"/>
      <c r="N383" s="198"/>
      <c r="O383" s="67"/>
      <c r="P383" s="67"/>
      <c r="Q383" s="67"/>
      <c r="R383" s="67"/>
      <c r="S383" s="67"/>
      <c r="T383" s="68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T383" s="20" t="s">
        <v>163</v>
      </c>
      <c r="AU383" s="20" t="s">
        <v>86</v>
      </c>
    </row>
    <row r="384" spans="1:65" s="2" customFormat="1" ht="29.25">
      <c r="A384" s="37"/>
      <c r="B384" s="38"/>
      <c r="C384" s="39"/>
      <c r="D384" s="194" t="s">
        <v>177</v>
      </c>
      <c r="E384" s="39"/>
      <c r="F384" s="222" t="s">
        <v>585</v>
      </c>
      <c r="G384" s="39"/>
      <c r="H384" s="39"/>
      <c r="I384" s="196"/>
      <c r="J384" s="39"/>
      <c r="K384" s="39"/>
      <c r="L384" s="42"/>
      <c r="M384" s="197"/>
      <c r="N384" s="198"/>
      <c r="O384" s="67"/>
      <c r="P384" s="67"/>
      <c r="Q384" s="67"/>
      <c r="R384" s="67"/>
      <c r="S384" s="67"/>
      <c r="T384" s="68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20" t="s">
        <v>177</v>
      </c>
      <c r="AU384" s="20" t="s">
        <v>86</v>
      </c>
    </row>
    <row r="385" spans="1:65" s="13" customFormat="1" ht="22.5">
      <c r="B385" s="201"/>
      <c r="C385" s="202"/>
      <c r="D385" s="194" t="s">
        <v>167</v>
      </c>
      <c r="E385" s="203" t="s">
        <v>19</v>
      </c>
      <c r="F385" s="204" t="s">
        <v>586</v>
      </c>
      <c r="G385" s="202"/>
      <c r="H385" s="203" t="s">
        <v>19</v>
      </c>
      <c r="I385" s="205"/>
      <c r="J385" s="202"/>
      <c r="K385" s="202"/>
      <c r="L385" s="206"/>
      <c r="M385" s="207"/>
      <c r="N385" s="208"/>
      <c r="O385" s="208"/>
      <c r="P385" s="208"/>
      <c r="Q385" s="208"/>
      <c r="R385" s="208"/>
      <c r="S385" s="208"/>
      <c r="T385" s="209"/>
      <c r="AT385" s="210" t="s">
        <v>167</v>
      </c>
      <c r="AU385" s="210" t="s">
        <v>86</v>
      </c>
      <c r="AV385" s="13" t="s">
        <v>84</v>
      </c>
      <c r="AW385" s="13" t="s">
        <v>36</v>
      </c>
      <c r="AX385" s="13" t="s">
        <v>76</v>
      </c>
      <c r="AY385" s="210" t="s">
        <v>154</v>
      </c>
    </row>
    <row r="386" spans="1:65" s="13" customFormat="1" ht="11.25">
      <c r="B386" s="201"/>
      <c r="C386" s="202"/>
      <c r="D386" s="194" t="s">
        <v>167</v>
      </c>
      <c r="E386" s="203" t="s">
        <v>19</v>
      </c>
      <c r="F386" s="204" t="s">
        <v>537</v>
      </c>
      <c r="G386" s="202"/>
      <c r="H386" s="203" t="s">
        <v>19</v>
      </c>
      <c r="I386" s="205"/>
      <c r="J386" s="202"/>
      <c r="K386" s="202"/>
      <c r="L386" s="206"/>
      <c r="M386" s="207"/>
      <c r="N386" s="208"/>
      <c r="O386" s="208"/>
      <c r="P386" s="208"/>
      <c r="Q386" s="208"/>
      <c r="R386" s="208"/>
      <c r="S386" s="208"/>
      <c r="T386" s="209"/>
      <c r="AT386" s="210" t="s">
        <v>167</v>
      </c>
      <c r="AU386" s="210" t="s">
        <v>86</v>
      </c>
      <c r="AV386" s="13" t="s">
        <v>84</v>
      </c>
      <c r="AW386" s="13" t="s">
        <v>36</v>
      </c>
      <c r="AX386" s="13" t="s">
        <v>76</v>
      </c>
      <c r="AY386" s="210" t="s">
        <v>154</v>
      </c>
    </row>
    <row r="387" spans="1:65" s="14" customFormat="1" ht="11.25">
      <c r="B387" s="211"/>
      <c r="C387" s="212"/>
      <c r="D387" s="194" t="s">
        <v>167</v>
      </c>
      <c r="E387" s="213" t="s">
        <v>19</v>
      </c>
      <c r="F387" s="214" t="s">
        <v>587</v>
      </c>
      <c r="G387" s="212"/>
      <c r="H387" s="215">
        <v>20.79</v>
      </c>
      <c r="I387" s="216"/>
      <c r="J387" s="212"/>
      <c r="K387" s="212"/>
      <c r="L387" s="217"/>
      <c r="M387" s="218"/>
      <c r="N387" s="219"/>
      <c r="O387" s="219"/>
      <c r="P387" s="219"/>
      <c r="Q387" s="219"/>
      <c r="R387" s="219"/>
      <c r="S387" s="219"/>
      <c r="T387" s="220"/>
      <c r="AT387" s="221" t="s">
        <v>167</v>
      </c>
      <c r="AU387" s="221" t="s">
        <v>86</v>
      </c>
      <c r="AV387" s="14" t="s">
        <v>86</v>
      </c>
      <c r="AW387" s="14" t="s">
        <v>36</v>
      </c>
      <c r="AX387" s="14" t="s">
        <v>84</v>
      </c>
      <c r="AY387" s="221" t="s">
        <v>154</v>
      </c>
    </row>
    <row r="388" spans="1:65" s="2" customFormat="1" ht="33" customHeight="1">
      <c r="A388" s="37"/>
      <c r="B388" s="38"/>
      <c r="C388" s="181" t="s">
        <v>588</v>
      </c>
      <c r="D388" s="181" t="s">
        <v>156</v>
      </c>
      <c r="E388" s="182" t="s">
        <v>589</v>
      </c>
      <c r="F388" s="183" t="s">
        <v>590</v>
      </c>
      <c r="G388" s="184" t="s">
        <v>208</v>
      </c>
      <c r="H388" s="185">
        <v>90.5</v>
      </c>
      <c r="I388" s="186"/>
      <c r="J388" s="187">
        <f>ROUND(I388*H388,2)</f>
        <v>0</v>
      </c>
      <c r="K388" s="183" t="s">
        <v>241</v>
      </c>
      <c r="L388" s="42"/>
      <c r="M388" s="188" t="s">
        <v>19</v>
      </c>
      <c r="N388" s="189" t="s">
        <v>47</v>
      </c>
      <c r="O388" s="67"/>
      <c r="P388" s="190">
        <f>O388*H388</f>
        <v>0</v>
      </c>
      <c r="Q388" s="190">
        <v>3.0000000000000001E-5</v>
      </c>
      <c r="R388" s="190">
        <f>Q388*H388</f>
        <v>2.715E-3</v>
      </c>
      <c r="S388" s="190">
        <v>0</v>
      </c>
      <c r="T388" s="191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92" t="s">
        <v>161</v>
      </c>
      <c r="AT388" s="192" t="s">
        <v>156</v>
      </c>
      <c r="AU388" s="192" t="s">
        <v>86</v>
      </c>
      <c r="AY388" s="20" t="s">
        <v>154</v>
      </c>
      <c r="BE388" s="193">
        <f>IF(N388="základní",J388,0)</f>
        <v>0</v>
      </c>
      <c r="BF388" s="193">
        <f>IF(N388="snížená",J388,0)</f>
        <v>0</v>
      </c>
      <c r="BG388" s="193">
        <f>IF(N388="zákl. přenesená",J388,0)</f>
        <v>0</v>
      </c>
      <c r="BH388" s="193">
        <f>IF(N388="sníž. přenesená",J388,0)</f>
        <v>0</v>
      </c>
      <c r="BI388" s="193">
        <f>IF(N388="nulová",J388,0)</f>
        <v>0</v>
      </c>
      <c r="BJ388" s="20" t="s">
        <v>84</v>
      </c>
      <c r="BK388" s="193">
        <f>ROUND(I388*H388,2)</f>
        <v>0</v>
      </c>
      <c r="BL388" s="20" t="s">
        <v>161</v>
      </c>
      <c r="BM388" s="192" t="s">
        <v>591</v>
      </c>
    </row>
    <row r="389" spans="1:65" s="2" customFormat="1" ht="19.5">
      <c r="A389" s="37"/>
      <c r="B389" s="38"/>
      <c r="C389" s="39"/>
      <c r="D389" s="194" t="s">
        <v>163</v>
      </c>
      <c r="E389" s="39"/>
      <c r="F389" s="195" t="s">
        <v>590</v>
      </c>
      <c r="G389" s="39"/>
      <c r="H389" s="39"/>
      <c r="I389" s="196"/>
      <c r="J389" s="39"/>
      <c r="K389" s="39"/>
      <c r="L389" s="42"/>
      <c r="M389" s="197"/>
      <c r="N389" s="198"/>
      <c r="O389" s="67"/>
      <c r="P389" s="67"/>
      <c r="Q389" s="67"/>
      <c r="R389" s="67"/>
      <c r="S389" s="67"/>
      <c r="T389" s="68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20" t="s">
        <v>163</v>
      </c>
      <c r="AU389" s="20" t="s">
        <v>86</v>
      </c>
    </row>
    <row r="390" spans="1:65" s="13" customFormat="1" ht="33.75">
      <c r="B390" s="201"/>
      <c r="C390" s="202"/>
      <c r="D390" s="194" t="s">
        <v>167</v>
      </c>
      <c r="E390" s="203" t="s">
        <v>19</v>
      </c>
      <c r="F390" s="204" t="s">
        <v>592</v>
      </c>
      <c r="G390" s="202"/>
      <c r="H390" s="203" t="s">
        <v>19</v>
      </c>
      <c r="I390" s="205"/>
      <c r="J390" s="202"/>
      <c r="K390" s="202"/>
      <c r="L390" s="206"/>
      <c r="M390" s="207"/>
      <c r="N390" s="208"/>
      <c r="O390" s="208"/>
      <c r="P390" s="208"/>
      <c r="Q390" s="208"/>
      <c r="R390" s="208"/>
      <c r="S390" s="208"/>
      <c r="T390" s="209"/>
      <c r="AT390" s="210" t="s">
        <v>167</v>
      </c>
      <c r="AU390" s="210" t="s">
        <v>86</v>
      </c>
      <c r="AV390" s="13" t="s">
        <v>84</v>
      </c>
      <c r="AW390" s="13" t="s">
        <v>36</v>
      </c>
      <c r="AX390" s="13" t="s">
        <v>76</v>
      </c>
      <c r="AY390" s="210" t="s">
        <v>154</v>
      </c>
    </row>
    <row r="391" spans="1:65" s="13" customFormat="1" ht="11.25">
      <c r="B391" s="201"/>
      <c r="C391" s="202"/>
      <c r="D391" s="194" t="s">
        <v>167</v>
      </c>
      <c r="E391" s="203" t="s">
        <v>19</v>
      </c>
      <c r="F391" s="204" t="s">
        <v>593</v>
      </c>
      <c r="G391" s="202"/>
      <c r="H391" s="203" t="s">
        <v>19</v>
      </c>
      <c r="I391" s="205"/>
      <c r="J391" s="202"/>
      <c r="K391" s="202"/>
      <c r="L391" s="206"/>
      <c r="M391" s="207"/>
      <c r="N391" s="208"/>
      <c r="O391" s="208"/>
      <c r="P391" s="208"/>
      <c r="Q391" s="208"/>
      <c r="R391" s="208"/>
      <c r="S391" s="208"/>
      <c r="T391" s="209"/>
      <c r="AT391" s="210" t="s">
        <v>167</v>
      </c>
      <c r="AU391" s="210" t="s">
        <v>86</v>
      </c>
      <c r="AV391" s="13" t="s">
        <v>84</v>
      </c>
      <c r="AW391" s="13" t="s">
        <v>36</v>
      </c>
      <c r="AX391" s="13" t="s">
        <v>76</v>
      </c>
      <c r="AY391" s="210" t="s">
        <v>154</v>
      </c>
    </row>
    <row r="392" spans="1:65" s="14" customFormat="1" ht="11.25">
      <c r="B392" s="211"/>
      <c r="C392" s="212"/>
      <c r="D392" s="194" t="s">
        <v>167</v>
      </c>
      <c r="E392" s="213" t="s">
        <v>19</v>
      </c>
      <c r="F392" s="214" t="s">
        <v>594</v>
      </c>
      <c r="G392" s="212"/>
      <c r="H392" s="215">
        <v>90.5</v>
      </c>
      <c r="I392" s="216"/>
      <c r="J392" s="212"/>
      <c r="K392" s="212"/>
      <c r="L392" s="217"/>
      <c r="M392" s="218"/>
      <c r="N392" s="219"/>
      <c r="O392" s="219"/>
      <c r="P392" s="219"/>
      <c r="Q392" s="219"/>
      <c r="R392" s="219"/>
      <c r="S392" s="219"/>
      <c r="T392" s="220"/>
      <c r="AT392" s="221" t="s">
        <v>167</v>
      </c>
      <c r="AU392" s="221" t="s">
        <v>86</v>
      </c>
      <c r="AV392" s="14" t="s">
        <v>86</v>
      </c>
      <c r="AW392" s="14" t="s">
        <v>36</v>
      </c>
      <c r="AX392" s="14" t="s">
        <v>84</v>
      </c>
      <c r="AY392" s="221" t="s">
        <v>154</v>
      </c>
    </row>
    <row r="393" spans="1:65" s="2" customFormat="1" ht="24.2" customHeight="1">
      <c r="A393" s="37"/>
      <c r="B393" s="38"/>
      <c r="C393" s="248" t="s">
        <v>595</v>
      </c>
      <c r="D393" s="248" t="s">
        <v>491</v>
      </c>
      <c r="E393" s="249" t="s">
        <v>596</v>
      </c>
      <c r="F393" s="250" t="s">
        <v>597</v>
      </c>
      <c r="G393" s="251" t="s">
        <v>208</v>
      </c>
      <c r="H393" s="252">
        <v>90.5</v>
      </c>
      <c r="I393" s="253"/>
      <c r="J393" s="254">
        <f>ROUND(I393*H393,2)</f>
        <v>0</v>
      </c>
      <c r="K393" s="250" t="s">
        <v>534</v>
      </c>
      <c r="L393" s="255"/>
      <c r="M393" s="256" t="s">
        <v>19</v>
      </c>
      <c r="N393" s="257" t="s">
        <v>47</v>
      </c>
      <c r="O393" s="67"/>
      <c r="P393" s="190">
        <f>O393*H393</f>
        <v>0</v>
      </c>
      <c r="Q393" s="190">
        <v>0</v>
      </c>
      <c r="R393" s="190">
        <f>Q393*H393</f>
        <v>0</v>
      </c>
      <c r="S393" s="190">
        <v>0</v>
      </c>
      <c r="T393" s="191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192" t="s">
        <v>237</v>
      </c>
      <c r="AT393" s="192" t="s">
        <v>491</v>
      </c>
      <c r="AU393" s="192" t="s">
        <v>86</v>
      </c>
      <c r="AY393" s="20" t="s">
        <v>154</v>
      </c>
      <c r="BE393" s="193">
        <f>IF(N393="základní",J393,0)</f>
        <v>0</v>
      </c>
      <c r="BF393" s="193">
        <f>IF(N393="snížená",J393,0)</f>
        <v>0</v>
      </c>
      <c r="BG393" s="193">
        <f>IF(N393="zákl. přenesená",J393,0)</f>
        <v>0</v>
      </c>
      <c r="BH393" s="193">
        <f>IF(N393="sníž. přenesená",J393,0)</f>
        <v>0</v>
      </c>
      <c r="BI393" s="193">
        <f>IF(N393="nulová",J393,0)</f>
        <v>0</v>
      </c>
      <c r="BJ393" s="20" t="s">
        <v>84</v>
      </c>
      <c r="BK393" s="193">
        <f>ROUND(I393*H393,2)</f>
        <v>0</v>
      </c>
      <c r="BL393" s="20" t="s">
        <v>161</v>
      </c>
      <c r="BM393" s="192" t="s">
        <v>598</v>
      </c>
    </row>
    <row r="394" spans="1:65" s="2" customFormat="1" ht="19.5">
      <c r="A394" s="37"/>
      <c r="B394" s="38"/>
      <c r="C394" s="39"/>
      <c r="D394" s="194" t="s">
        <v>163</v>
      </c>
      <c r="E394" s="39"/>
      <c r="F394" s="195" t="s">
        <v>597</v>
      </c>
      <c r="G394" s="39"/>
      <c r="H394" s="39"/>
      <c r="I394" s="196"/>
      <c r="J394" s="39"/>
      <c r="K394" s="39"/>
      <c r="L394" s="42"/>
      <c r="M394" s="197"/>
      <c r="N394" s="198"/>
      <c r="O394" s="67"/>
      <c r="P394" s="67"/>
      <c r="Q394" s="67"/>
      <c r="R394" s="67"/>
      <c r="S394" s="67"/>
      <c r="T394" s="68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T394" s="20" t="s">
        <v>163</v>
      </c>
      <c r="AU394" s="20" t="s">
        <v>86</v>
      </c>
    </row>
    <row r="395" spans="1:65" s="2" customFormat="1" ht="39">
      <c r="A395" s="37"/>
      <c r="B395" s="38"/>
      <c r="C395" s="39"/>
      <c r="D395" s="194" t="s">
        <v>177</v>
      </c>
      <c r="E395" s="39"/>
      <c r="F395" s="222" t="s">
        <v>599</v>
      </c>
      <c r="G395" s="39"/>
      <c r="H395" s="39"/>
      <c r="I395" s="196"/>
      <c r="J395" s="39"/>
      <c r="K395" s="39"/>
      <c r="L395" s="42"/>
      <c r="M395" s="197"/>
      <c r="N395" s="198"/>
      <c r="O395" s="67"/>
      <c r="P395" s="67"/>
      <c r="Q395" s="67"/>
      <c r="R395" s="67"/>
      <c r="S395" s="67"/>
      <c r="T395" s="68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20" t="s">
        <v>177</v>
      </c>
      <c r="AU395" s="20" t="s">
        <v>86</v>
      </c>
    </row>
    <row r="396" spans="1:65" s="2" customFormat="1" ht="24.2" customHeight="1">
      <c r="A396" s="37"/>
      <c r="B396" s="38"/>
      <c r="C396" s="181" t="s">
        <v>600</v>
      </c>
      <c r="D396" s="181" t="s">
        <v>156</v>
      </c>
      <c r="E396" s="182" t="s">
        <v>601</v>
      </c>
      <c r="F396" s="183" t="s">
        <v>602</v>
      </c>
      <c r="G396" s="184" t="s">
        <v>218</v>
      </c>
      <c r="H396" s="185">
        <v>0.92400000000000004</v>
      </c>
      <c r="I396" s="186"/>
      <c r="J396" s="187">
        <f>ROUND(I396*H396,2)</f>
        <v>0</v>
      </c>
      <c r="K396" s="183" t="s">
        <v>160</v>
      </c>
      <c r="L396" s="42"/>
      <c r="M396" s="188" t="s">
        <v>19</v>
      </c>
      <c r="N396" s="189" t="s">
        <v>47</v>
      </c>
      <c r="O396" s="67"/>
      <c r="P396" s="190">
        <f>O396*H396</f>
        <v>0</v>
      </c>
      <c r="Q396" s="190">
        <v>2.2563399999999998</v>
      </c>
      <c r="R396" s="190">
        <f>Q396*H396</f>
        <v>2.08485816</v>
      </c>
      <c r="S396" s="190">
        <v>0</v>
      </c>
      <c r="T396" s="191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92" t="s">
        <v>161</v>
      </c>
      <c r="AT396" s="192" t="s">
        <v>156</v>
      </c>
      <c r="AU396" s="192" t="s">
        <v>86</v>
      </c>
      <c r="AY396" s="20" t="s">
        <v>154</v>
      </c>
      <c r="BE396" s="193">
        <f>IF(N396="základní",J396,0)</f>
        <v>0</v>
      </c>
      <c r="BF396" s="193">
        <f>IF(N396="snížená",J396,0)</f>
        <v>0</v>
      </c>
      <c r="BG396" s="193">
        <f>IF(N396="zákl. přenesená",J396,0)</f>
        <v>0</v>
      </c>
      <c r="BH396" s="193">
        <f>IF(N396="sníž. přenesená",J396,0)</f>
        <v>0</v>
      </c>
      <c r="BI396" s="193">
        <f>IF(N396="nulová",J396,0)</f>
        <v>0</v>
      </c>
      <c r="BJ396" s="20" t="s">
        <v>84</v>
      </c>
      <c r="BK396" s="193">
        <f>ROUND(I396*H396,2)</f>
        <v>0</v>
      </c>
      <c r="BL396" s="20" t="s">
        <v>161</v>
      </c>
      <c r="BM396" s="192" t="s">
        <v>603</v>
      </c>
    </row>
    <row r="397" spans="1:65" s="2" customFormat="1" ht="19.5">
      <c r="A397" s="37"/>
      <c r="B397" s="38"/>
      <c r="C397" s="39"/>
      <c r="D397" s="194" t="s">
        <v>163</v>
      </c>
      <c r="E397" s="39"/>
      <c r="F397" s="195" t="s">
        <v>602</v>
      </c>
      <c r="G397" s="39"/>
      <c r="H397" s="39"/>
      <c r="I397" s="196"/>
      <c r="J397" s="39"/>
      <c r="K397" s="39"/>
      <c r="L397" s="42"/>
      <c r="M397" s="197"/>
      <c r="N397" s="198"/>
      <c r="O397" s="67"/>
      <c r="P397" s="67"/>
      <c r="Q397" s="67"/>
      <c r="R397" s="67"/>
      <c r="S397" s="67"/>
      <c r="T397" s="68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20" t="s">
        <v>163</v>
      </c>
      <c r="AU397" s="20" t="s">
        <v>86</v>
      </c>
    </row>
    <row r="398" spans="1:65" s="2" customFormat="1" ht="11.25">
      <c r="A398" s="37"/>
      <c r="B398" s="38"/>
      <c r="C398" s="39"/>
      <c r="D398" s="199" t="s">
        <v>165</v>
      </c>
      <c r="E398" s="39"/>
      <c r="F398" s="200" t="s">
        <v>604</v>
      </c>
      <c r="G398" s="39"/>
      <c r="H398" s="39"/>
      <c r="I398" s="196"/>
      <c r="J398" s="39"/>
      <c r="K398" s="39"/>
      <c r="L398" s="42"/>
      <c r="M398" s="197"/>
      <c r="N398" s="198"/>
      <c r="O398" s="67"/>
      <c r="P398" s="67"/>
      <c r="Q398" s="67"/>
      <c r="R398" s="67"/>
      <c r="S398" s="67"/>
      <c r="T398" s="68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T398" s="20" t="s">
        <v>165</v>
      </c>
      <c r="AU398" s="20" t="s">
        <v>86</v>
      </c>
    </row>
    <row r="399" spans="1:65" s="2" customFormat="1" ht="48.75">
      <c r="A399" s="37"/>
      <c r="B399" s="38"/>
      <c r="C399" s="39"/>
      <c r="D399" s="194" t="s">
        <v>177</v>
      </c>
      <c r="E399" s="39"/>
      <c r="F399" s="222" t="s">
        <v>605</v>
      </c>
      <c r="G399" s="39"/>
      <c r="H399" s="39"/>
      <c r="I399" s="196"/>
      <c r="J399" s="39"/>
      <c r="K399" s="39"/>
      <c r="L399" s="42"/>
      <c r="M399" s="197"/>
      <c r="N399" s="198"/>
      <c r="O399" s="67"/>
      <c r="P399" s="67"/>
      <c r="Q399" s="67"/>
      <c r="R399" s="67"/>
      <c r="S399" s="67"/>
      <c r="T399" s="68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20" t="s">
        <v>177</v>
      </c>
      <c r="AU399" s="20" t="s">
        <v>86</v>
      </c>
    </row>
    <row r="400" spans="1:65" s="13" customFormat="1" ht="11.25">
      <c r="B400" s="201"/>
      <c r="C400" s="202"/>
      <c r="D400" s="194" t="s">
        <v>167</v>
      </c>
      <c r="E400" s="203" t="s">
        <v>19</v>
      </c>
      <c r="F400" s="204" t="s">
        <v>606</v>
      </c>
      <c r="G400" s="202"/>
      <c r="H400" s="203" t="s">
        <v>19</v>
      </c>
      <c r="I400" s="205"/>
      <c r="J400" s="202"/>
      <c r="K400" s="202"/>
      <c r="L400" s="206"/>
      <c r="M400" s="207"/>
      <c r="N400" s="208"/>
      <c r="O400" s="208"/>
      <c r="P400" s="208"/>
      <c r="Q400" s="208"/>
      <c r="R400" s="208"/>
      <c r="S400" s="208"/>
      <c r="T400" s="209"/>
      <c r="AT400" s="210" t="s">
        <v>167</v>
      </c>
      <c r="AU400" s="210" t="s">
        <v>86</v>
      </c>
      <c r="AV400" s="13" t="s">
        <v>84</v>
      </c>
      <c r="AW400" s="13" t="s">
        <v>36</v>
      </c>
      <c r="AX400" s="13" t="s">
        <v>76</v>
      </c>
      <c r="AY400" s="210" t="s">
        <v>154</v>
      </c>
    </row>
    <row r="401" spans="1:65" s="13" customFormat="1" ht="11.25">
      <c r="B401" s="201"/>
      <c r="C401" s="202"/>
      <c r="D401" s="194" t="s">
        <v>167</v>
      </c>
      <c r="E401" s="203" t="s">
        <v>19</v>
      </c>
      <c r="F401" s="204" t="s">
        <v>567</v>
      </c>
      <c r="G401" s="202"/>
      <c r="H401" s="203" t="s">
        <v>19</v>
      </c>
      <c r="I401" s="205"/>
      <c r="J401" s="202"/>
      <c r="K401" s="202"/>
      <c r="L401" s="206"/>
      <c r="M401" s="207"/>
      <c r="N401" s="208"/>
      <c r="O401" s="208"/>
      <c r="P401" s="208"/>
      <c r="Q401" s="208"/>
      <c r="R401" s="208"/>
      <c r="S401" s="208"/>
      <c r="T401" s="209"/>
      <c r="AT401" s="210" t="s">
        <v>167</v>
      </c>
      <c r="AU401" s="210" t="s">
        <v>86</v>
      </c>
      <c r="AV401" s="13" t="s">
        <v>84</v>
      </c>
      <c r="AW401" s="13" t="s">
        <v>36</v>
      </c>
      <c r="AX401" s="13" t="s">
        <v>76</v>
      </c>
      <c r="AY401" s="210" t="s">
        <v>154</v>
      </c>
    </row>
    <row r="402" spans="1:65" s="14" customFormat="1" ht="11.25">
      <c r="B402" s="211"/>
      <c r="C402" s="212"/>
      <c r="D402" s="194" t="s">
        <v>167</v>
      </c>
      <c r="E402" s="213" t="s">
        <v>19</v>
      </c>
      <c r="F402" s="214" t="s">
        <v>607</v>
      </c>
      <c r="G402" s="212"/>
      <c r="H402" s="215">
        <v>0.35699999999999998</v>
      </c>
      <c r="I402" s="216"/>
      <c r="J402" s="212"/>
      <c r="K402" s="212"/>
      <c r="L402" s="217"/>
      <c r="M402" s="218"/>
      <c r="N402" s="219"/>
      <c r="O402" s="219"/>
      <c r="P402" s="219"/>
      <c r="Q402" s="219"/>
      <c r="R402" s="219"/>
      <c r="S402" s="219"/>
      <c r="T402" s="220"/>
      <c r="AT402" s="221" t="s">
        <v>167</v>
      </c>
      <c r="AU402" s="221" t="s">
        <v>86</v>
      </c>
      <c r="AV402" s="14" t="s">
        <v>86</v>
      </c>
      <c r="AW402" s="14" t="s">
        <v>36</v>
      </c>
      <c r="AX402" s="14" t="s">
        <v>76</v>
      </c>
      <c r="AY402" s="221" t="s">
        <v>154</v>
      </c>
    </row>
    <row r="403" spans="1:65" s="13" customFormat="1" ht="11.25">
      <c r="B403" s="201"/>
      <c r="C403" s="202"/>
      <c r="D403" s="194" t="s">
        <v>167</v>
      </c>
      <c r="E403" s="203" t="s">
        <v>19</v>
      </c>
      <c r="F403" s="204" t="s">
        <v>571</v>
      </c>
      <c r="G403" s="202"/>
      <c r="H403" s="203" t="s">
        <v>19</v>
      </c>
      <c r="I403" s="205"/>
      <c r="J403" s="202"/>
      <c r="K403" s="202"/>
      <c r="L403" s="206"/>
      <c r="M403" s="207"/>
      <c r="N403" s="208"/>
      <c r="O403" s="208"/>
      <c r="P403" s="208"/>
      <c r="Q403" s="208"/>
      <c r="R403" s="208"/>
      <c r="S403" s="208"/>
      <c r="T403" s="209"/>
      <c r="AT403" s="210" t="s">
        <v>167</v>
      </c>
      <c r="AU403" s="210" t="s">
        <v>86</v>
      </c>
      <c r="AV403" s="13" t="s">
        <v>84</v>
      </c>
      <c r="AW403" s="13" t="s">
        <v>36</v>
      </c>
      <c r="AX403" s="13" t="s">
        <v>76</v>
      </c>
      <c r="AY403" s="210" t="s">
        <v>154</v>
      </c>
    </row>
    <row r="404" spans="1:65" s="14" customFormat="1" ht="11.25">
      <c r="B404" s="211"/>
      <c r="C404" s="212"/>
      <c r="D404" s="194" t="s">
        <v>167</v>
      </c>
      <c r="E404" s="213" t="s">
        <v>19</v>
      </c>
      <c r="F404" s="214" t="s">
        <v>608</v>
      </c>
      <c r="G404" s="212"/>
      <c r="H404" s="215">
        <v>0.56699999999999995</v>
      </c>
      <c r="I404" s="216"/>
      <c r="J404" s="212"/>
      <c r="K404" s="212"/>
      <c r="L404" s="217"/>
      <c r="M404" s="218"/>
      <c r="N404" s="219"/>
      <c r="O404" s="219"/>
      <c r="P404" s="219"/>
      <c r="Q404" s="219"/>
      <c r="R404" s="219"/>
      <c r="S404" s="219"/>
      <c r="T404" s="220"/>
      <c r="AT404" s="221" t="s">
        <v>167</v>
      </c>
      <c r="AU404" s="221" t="s">
        <v>86</v>
      </c>
      <c r="AV404" s="14" t="s">
        <v>86</v>
      </c>
      <c r="AW404" s="14" t="s">
        <v>36</v>
      </c>
      <c r="AX404" s="14" t="s">
        <v>76</v>
      </c>
      <c r="AY404" s="221" t="s">
        <v>154</v>
      </c>
    </row>
    <row r="405" spans="1:65" s="15" customFormat="1" ht="11.25">
      <c r="B405" s="223"/>
      <c r="C405" s="224"/>
      <c r="D405" s="194" t="s">
        <v>167</v>
      </c>
      <c r="E405" s="225" t="s">
        <v>19</v>
      </c>
      <c r="F405" s="226" t="s">
        <v>194</v>
      </c>
      <c r="G405" s="224"/>
      <c r="H405" s="227">
        <v>0.92400000000000004</v>
      </c>
      <c r="I405" s="228"/>
      <c r="J405" s="224"/>
      <c r="K405" s="224"/>
      <c r="L405" s="229"/>
      <c r="M405" s="230"/>
      <c r="N405" s="231"/>
      <c r="O405" s="231"/>
      <c r="P405" s="231"/>
      <c r="Q405" s="231"/>
      <c r="R405" s="231"/>
      <c r="S405" s="231"/>
      <c r="T405" s="232"/>
      <c r="AT405" s="233" t="s">
        <v>167</v>
      </c>
      <c r="AU405" s="233" t="s">
        <v>86</v>
      </c>
      <c r="AV405" s="15" t="s">
        <v>161</v>
      </c>
      <c r="AW405" s="15" t="s">
        <v>36</v>
      </c>
      <c r="AX405" s="15" t="s">
        <v>84</v>
      </c>
      <c r="AY405" s="233" t="s">
        <v>154</v>
      </c>
    </row>
    <row r="406" spans="1:65" s="2" customFormat="1" ht="24.2" customHeight="1">
      <c r="A406" s="37"/>
      <c r="B406" s="38"/>
      <c r="C406" s="181" t="s">
        <v>609</v>
      </c>
      <c r="D406" s="181" t="s">
        <v>156</v>
      </c>
      <c r="E406" s="182" t="s">
        <v>610</v>
      </c>
      <c r="F406" s="183" t="s">
        <v>611</v>
      </c>
      <c r="G406" s="184" t="s">
        <v>240</v>
      </c>
      <c r="H406" s="185">
        <v>3</v>
      </c>
      <c r="I406" s="186"/>
      <c r="J406" s="187">
        <f>ROUND(I406*H406,2)</f>
        <v>0</v>
      </c>
      <c r="K406" s="183" t="s">
        <v>160</v>
      </c>
      <c r="L406" s="42"/>
      <c r="M406" s="188" t="s">
        <v>19</v>
      </c>
      <c r="N406" s="189" t="s">
        <v>47</v>
      </c>
      <c r="O406" s="67"/>
      <c r="P406" s="190">
        <f>O406*H406</f>
        <v>0</v>
      </c>
      <c r="Q406" s="190">
        <v>8.0000000000000004E-4</v>
      </c>
      <c r="R406" s="190">
        <f>Q406*H406</f>
        <v>2.4000000000000002E-3</v>
      </c>
      <c r="S406" s="190">
        <v>0</v>
      </c>
      <c r="T406" s="191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92" t="s">
        <v>161</v>
      </c>
      <c r="AT406" s="192" t="s">
        <v>156</v>
      </c>
      <c r="AU406" s="192" t="s">
        <v>86</v>
      </c>
      <c r="AY406" s="20" t="s">
        <v>154</v>
      </c>
      <c r="BE406" s="193">
        <f>IF(N406="základní",J406,0)</f>
        <v>0</v>
      </c>
      <c r="BF406" s="193">
        <f>IF(N406="snížená",J406,0)</f>
        <v>0</v>
      </c>
      <c r="BG406" s="193">
        <f>IF(N406="zákl. přenesená",J406,0)</f>
        <v>0</v>
      </c>
      <c r="BH406" s="193">
        <f>IF(N406="sníž. přenesená",J406,0)</f>
        <v>0</v>
      </c>
      <c r="BI406" s="193">
        <f>IF(N406="nulová",J406,0)</f>
        <v>0</v>
      </c>
      <c r="BJ406" s="20" t="s">
        <v>84</v>
      </c>
      <c r="BK406" s="193">
        <f>ROUND(I406*H406,2)</f>
        <v>0</v>
      </c>
      <c r="BL406" s="20" t="s">
        <v>161</v>
      </c>
      <c r="BM406" s="192" t="s">
        <v>612</v>
      </c>
    </row>
    <row r="407" spans="1:65" s="2" customFormat="1" ht="11.25">
      <c r="A407" s="37"/>
      <c r="B407" s="38"/>
      <c r="C407" s="39"/>
      <c r="D407" s="194" t="s">
        <v>163</v>
      </c>
      <c r="E407" s="39"/>
      <c r="F407" s="195" t="s">
        <v>613</v>
      </c>
      <c r="G407" s="39"/>
      <c r="H407" s="39"/>
      <c r="I407" s="196"/>
      <c r="J407" s="39"/>
      <c r="K407" s="39"/>
      <c r="L407" s="42"/>
      <c r="M407" s="197"/>
      <c r="N407" s="198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20" t="s">
        <v>163</v>
      </c>
      <c r="AU407" s="20" t="s">
        <v>86</v>
      </c>
    </row>
    <row r="408" spans="1:65" s="2" customFormat="1" ht="11.25">
      <c r="A408" s="37"/>
      <c r="B408" s="38"/>
      <c r="C408" s="39"/>
      <c r="D408" s="199" t="s">
        <v>165</v>
      </c>
      <c r="E408" s="39"/>
      <c r="F408" s="200" t="s">
        <v>614</v>
      </c>
      <c r="G408" s="39"/>
      <c r="H408" s="39"/>
      <c r="I408" s="196"/>
      <c r="J408" s="39"/>
      <c r="K408" s="39"/>
      <c r="L408" s="42"/>
      <c r="M408" s="197"/>
      <c r="N408" s="198"/>
      <c r="O408" s="67"/>
      <c r="P408" s="67"/>
      <c r="Q408" s="67"/>
      <c r="R408" s="67"/>
      <c r="S408" s="67"/>
      <c r="T408" s="68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20" t="s">
        <v>165</v>
      </c>
      <c r="AU408" s="20" t="s">
        <v>86</v>
      </c>
    </row>
    <row r="409" spans="1:65" s="2" customFormat="1" ht="29.25">
      <c r="A409" s="37"/>
      <c r="B409" s="38"/>
      <c r="C409" s="39"/>
      <c r="D409" s="194" t="s">
        <v>177</v>
      </c>
      <c r="E409" s="39"/>
      <c r="F409" s="222" t="s">
        <v>615</v>
      </c>
      <c r="G409" s="39"/>
      <c r="H409" s="39"/>
      <c r="I409" s="196"/>
      <c r="J409" s="39"/>
      <c r="K409" s="39"/>
      <c r="L409" s="42"/>
      <c r="M409" s="197"/>
      <c r="N409" s="198"/>
      <c r="O409" s="67"/>
      <c r="P409" s="67"/>
      <c r="Q409" s="67"/>
      <c r="R409" s="67"/>
      <c r="S409" s="67"/>
      <c r="T409" s="68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T409" s="20" t="s">
        <v>177</v>
      </c>
      <c r="AU409" s="20" t="s">
        <v>86</v>
      </c>
    </row>
    <row r="410" spans="1:65" s="13" customFormat="1" ht="11.25">
      <c r="B410" s="201"/>
      <c r="C410" s="202"/>
      <c r="D410" s="194" t="s">
        <v>167</v>
      </c>
      <c r="E410" s="203" t="s">
        <v>19</v>
      </c>
      <c r="F410" s="204" t="s">
        <v>616</v>
      </c>
      <c r="G410" s="202"/>
      <c r="H410" s="203" t="s">
        <v>19</v>
      </c>
      <c r="I410" s="205"/>
      <c r="J410" s="202"/>
      <c r="K410" s="202"/>
      <c r="L410" s="206"/>
      <c r="M410" s="207"/>
      <c r="N410" s="208"/>
      <c r="O410" s="208"/>
      <c r="P410" s="208"/>
      <c r="Q410" s="208"/>
      <c r="R410" s="208"/>
      <c r="S410" s="208"/>
      <c r="T410" s="209"/>
      <c r="AT410" s="210" t="s">
        <v>167</v>
      </c>
      <c r="AU410" s="210" t="s">
        <v>86</v>
      </c>
      <c r="AV410" s="13" t="s">
        <v>84</v>
      </c>
      <c r="AW410" s="13" t="s">
        <v>36</v>
      </c>
      <c r="AX410" s="13" t="s">
        <v>76</v>
      </c>
      <c r="AY410" s="210" t="s">
        <v>154</v>
      </c>
    </row>
    <row r="411" spans="1:65" s="14" customFormat="1" ht="11.25">
      <c r="B411" s="211"/>
      <c r="C411" s="212"/>
      <c r="D411" s="194" t="s">
        <v>167</v>
      </c>
      <c r="E411" s="213" t="s">
        <v>19</v>
      </c>
      <c r="F411" s="214" t="s">
        <v>182</v>
      </c>
      <c r="G411" s="212"/>
      <c r="H411" s="215">
        <v>3</v>
      </c>
      <c r="I411" s="216"/>
      <c r="J411" s="212"/>
      <c r="K411" s="212"/>
      <c r="L411" s="217"/>
      <c r="M411" s="218"/>
      <c r="N411" s="219"/>
      <c r="O411" s="219"/>
      <c r="P411" s="219"/>
      <c r="Q411" s="219"/>
      <c r="R411" s="219"/>
      <c r="S411" s="219"/>
      <c r="T411" s="220"/>
      <c r="AT411" s="221" t="s">
        <v>167</v>
      </c>
      <c r="AU411" s="221" t="s">
        <v>86</v>
      </c>
      <c r="AV411" s="14" t="s">
        <v>86</v>
      </c>
      <c r="AW411" s="14" t="s">
        <v>36</v>
      </c>
      <c r="AX411" s="14" t="s">
        <v>84</v>
      </c>
      <c r="AY411" s="221" t="s">
        <v>154</v>
      </c>
    </row>
    <row r="412" spans="1:65" s="2" customFormat="1" ht="37.9" customHeight="1">
      <c r="A412" s="37"/>
      <c r="B412" s="38"/>
      <c r="C412" s="248" t="s">
        <v>617</v>
      </c>
      <c r="D412" s="248" t="s">
        <v>491</v>
      </c>
      <c r="E412" s="249" t="s">
        <v>618</v>
      </c>
      <c r="F412" s="250" t="s">
        <v>619</v>
      </c>
      <c r="G412" s="251" t="s">
        <v>240</v>
      </c>
      <c r="H412" s="252">
        <v>3</v>
      </c>
      <c r="I412" s="253"/>
      <c r="J412" s="254">
        <f>ROUND(I412*H412,2)</f>
        <v>0</v>
      </c>
      <c r="K412" s="250" t="s">
        <v>534</v>
      </c>
      <c r="L412" s="255"/>
      <c r="M412" s="256" t="s">
        <v>19</v>
      </c>
      <c r="N412" s="257" t="s">
        <v>47</v>
      </c>
      <c r="O412" s="67"/>
      <c r="P412" s="190">
        <f>O412*H412</f>
        <v>0</v>
      </c>
      <c r="Q412" s="190">
        <v>6.6000000000000003E-2</v>
      </c>
      <c r="R412" s="190">
        <f>Q412*H412</f>
        <v>0.19800000000000001</v>
      </c>
      <c r="S412" s="190">
        <v>0</v>
      </c>
      <c r="T412" s="191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92" t="s">
        <v>237</v>
      </c>
      <c r="AT412" s="192" t="s">
        <v>491</v>
      </c>
      <c r="AU412" s="192" t="s">
        <v>86</v>
      </c>
      <c r="AY412" s="20" t="s">
        <v>154</v>
      </c>
      <c r="BE412" s="193">
        <f>IF(N412="základní",J412,0)</f>
        <v>0</v>
      </c>
      <c r="BF412" s="193">
        <f>IF(N412="snížená",J412,0)</f>
        <v>0</v>
      </c>
      <c r="BG412" s="193">
        <f>IF(N412="zákl. přenesená",J412,0)</f>
        <v>0</v>
      </c>
      <c r="BH412" s="193">
        <f>IF(N412="sníž. přenesená",J412,0)</f>
        <v>0</v>
      </c>
      <c r="BI412" s="193">
        <f>IF(N412="nulová",J412,0)</f>
        <v>0</v>
      </c>
      <c r="BJ412" s="20" t="s">
        <v>84</v>
      </c>
      <c r="BK412" s="193">
        <f>ROUND(I412*H412,2)</f>
        <v>0</v>
      </c>
      <c r="BL412" s="20" t="s">
        <v>161</v>
      </c>
      <c r="BM412" s="192" t="s">
        <v>620</v>
      </c>
    </row>
    <row r="413" spans="1:65" s="2" customFormat="1" ht="19.5">
      <c r="A413" s="37"/>
      <c r="B413" s="38"/>
      <c r="C413" s="39"/>
      <c r="D413" s="194" t="s">
        <v>163</v>
      </c>
      <c r="E413" s="39"/>
      <c r="F413" s="195" t="s">
        <v>619</v>
      </c>
      <c r="G413" s="39"/>
      <c r="H413" s="39"/>
      <c r="I413" s="196"/>
      <c r="J413" s="39"/>
      <c r="K413" s="39"/>
      <c r="L413" s="42"/>
      <c r="M413" s="197"/>
      <c r="N413" s="198"/>
      <c r="O413" s="67"/>
      <c r="P413" s="67"/>
      <c r="Q413" s="67"/>
      <c r="R413" s="67"/>
      <c r="S413" s="67"/>
      <c r="T413" s="68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20" t="s">
        <v>163</v>
      </c>
      <c r="AU413" s="20" t="s">
        <v>86</v>
      </c>
    </row>
    <row r="414" spans="1:65" s="2" customFormat="1" ht="97.5">
      <c r="A414" s="37"/>
      <c r="B414" s="38"/>
      <c r="C414" s="39"/>
      <c r="D414" s="194" t="s">
        <v>177</v>
      </c>
      <c r="E414" s="39"/>
      <c r="F414" s="222" t="s">
        <v>621</v>
      </c>
      <c r="G414" s="39"/>
      <c r="H414" s="39"/>
      <c r="I414" s="196"/>
      <c r="J414" s="39"/>
      <c r="K414" s="39"/>
      <c r="L414" s="42"/>
      <c r="M414" s="197"/>
      <c r="N414" s="198"/>
      <c r="O414" s="67"/>
      <c r="P414" s="67"/>
      <c r="Q414" s="67"/>
      <c r="R414" s="67"/>
      <c r="S414" s="67"/>
      <c r="T414" s="68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20" t="s">
        <v>177</v>
      </c>
      <c r="AU414" s="20" t="s">
        <v>86</v>
      </c>
    </row>
    <row r="415" spans="1:65" s="2" customFormat="1" ht="16.5" customHeight="1">
      <c r="A415" s="37"/>
      <c r="B415" s="38"/>
      <c r="C415" s="181" t="s">
        <v>622</v>
      </c>
      <c r="D415" s="181" t="s">
        <v>156</v>
      </c>
      <c r="E415" s="182" t="s">
        <v>623</v>
      </c>
      <c r="F415" s="183" t="s">
        <v>624</v>
      </c>
      <c r="G415" s="184" t="s">
        <v>240</v>
      </c>
      <c r="H415" s="185">
        <v>3</v>
      </c>
      <c r="I415" s="186"/>
      <c r="J415" s="187">
        <f>ROUND(I415*H415,2)</f>
        <v>0</v>
      </c>
      <c r="K415" s="183" t="s">
        <v>241</v>
      </c>
      <c r="L415" s="42"/>
      <c r="M415" s="188" t="s">
        <v>19</v>
      </c>
      <c r="N415" s="189" t="s">
        <v>47</v>
      </c>
      <c r="O415" s="67"/>
      <c r="P415" s="190">
        <f>O415*H415</f>
        <v>0</v>
      </c>
      <c r="Q415" s="190">
        <v>0.20929</v>
      </c>
      <c r="R415" s="190">
        <f>Q415*H415</f>
        <v>0.62787000000000004</v>
      </c>
      <c r="S415" s="190">
        <v>0</v>
      </c>
      <c r="T415" s="191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92" t="s">
        <v>161</v>
      </c>
      <c r="AT415" s="192" t="s">
        <v>156</v>
      </c>
      <c r="AU415" s="192" t="s">
        <v>86</v>
      </c>
      <c r="AY415" s="20" t="s">
        <v>154</v>
      </c>
      <c r="BE415" s="193">
        <f>IF(N415="základní",J415,0)</f>
        <v>0</v>
      </c>
      <c r="BF415" s="193">
        <f>IF(N415="snížená",J415,0)</f>
        <v>0</v>
      </c>
      <c r="BG415" s="193">
        <f>IF(N415="zákl. přenesená",J415,0)</f>
        <v>0</v>
      </c>
      <c r="BH415" s="193">
        <f>IF(N415="sníž. přenesená",J415,0)</f>
        <v>0</v>
      </c>
      <c r="BI415" s="193">
        <f>IF(N415="nulová",J415,0)</f>
        <v>0</v>
      </c>
      <c r="BJ415" s="20" t="s">
        <v>84</v>
      </c>
      <c r="BK415" s="193">
        <f>ROUND(I415*H415,2)</f>
        <v>0</v>
      </c>
      <c r="BL415" s="20" t="s">
        <v>161</v>
      </c>
      <c r="BM415" s="192" t="s">
        <v>625</v>
      </c>
    </row>
    <row r="416" spans="1:65" s="2" customFormat="1" ht="11.25">
      <c r="A416" s="37"/>
      <c r="B416" s="38"/>
      <c r="C416" s="39"/>
      <c r="D416" s="194" t="s">
        <v>163</v>
      </c>
      <c r="E416" s="39"/>
      <c r="F416" s="195" t="s">
        <v>624</v>
      </c>
      <c r="G416" s="39"/>
      <c r="H416" s="39"/>
      <c r="I416" s="196"/>
      <c r="J416" s="39"/>
      <c r="K416" s="39"/>
      <c r="L416" s="42"/>
      <c r="M416" s="197"/>
      <c r="N416" s="198"/>
      <c r="O416" s="67"/>
      <c r="P416" s="67"/>
      <c r="Q416" s="67"/>
      <c r="R416" s="67"/>
      <c r="S416" s="67"/>
      <c r="T416" s="68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20" t="s">
        <v>163</v>
      </c>
      <c r="AU416" s="20" t="s">
        <v>86</v>
      </c>
    </row>
    <row r="417" spans="1:65" s="2" customFormat="1" ht="78">
      <c r="A417" s="37"/>
      <c r="B417" s="38"/>
      <c r="C417" s="39"/>
      <c r="D417" s="194" t="s">
        <v>177</v>
      </c>
      <c r="E417" s="39"/>
      <c r="F417" s="222" t="s">
        <v>626</v>
      </c>
      <c r="G417" s="39"/>
      <c r="H417" s="39"/>
      <c r="I417" s="196"/>
      <c r="J417" s="39"/>
      <c r="K417" s="39"/>
      <c r="L417" s="42"/>
      <c r="M417" s="197"/>
      <c r="N417" s="198"/>
      <c r="O417" s="67"/>
      <c r="P417" s="67"/>
      <c r="Q417" s="67"/>
      <c r="R417" s="67"/>
      <c r="S417" s="67"/>
      <c r="T417" s="68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20" t="s">
        <v>177</v>
      </c>
      <c r="AU417" s="20" t="s">
        <v>86</v>
      </c>
    </row>
    <row r="418" spans="1:65" s="13" customFormat="1" ht="11.25">
      <c r="B418" s="201"/>
      <c r="C418" s="202"/>
      <c r="D418" s="194" t="s">
        <v>167</v>
      </c>
      <c r="E418" s="203" t="s">
        <v>19</v>
      </c>
      <c r="F418" s="204" t="s">
        <v>627</v>
      </c>
      <c r="G418" s="202"/>
      <c r="H418" s="203" t="s">
        <v>19</v>
      </c>
      <c r="I418" s="205"/>
      <c r="J418" s="202"/>
      <c r="K418" s="202"/>
      <c r="L418" s="206"/>
      <c r="M418" s="207"/>
      <c r="N418" s="208"/>
      <c r="O418" s="208"/>
      <c r="P418" s="208"/>
      <c r="Q418" s="208"/>
      <c r="R418" s="208"/>
      <c r="S418" s="208"/>
      <c r="T418" s="209"/>
      <c r="AT418" s="210" t="s">
        <v>167</v>
      </c>
      <c r="AU418" s="210" t="s">
        <v>86</v>
      </c>
      <c r="AV418" s="13" t="s">
        <v>84</v>
      </c>
      <c r="AW418" s="13" t="s">
        <v>36</v>
      </c>
      <c r="AX418" s="13" t="s">
        <v>76</v>
      </c>
      <c r="AY418" s="210" t="s">
        <v>154</v>
      </c>
    </row>
    <row r="419" spans="1:65" s="13" customFormat="1" ht="11.25">
      <c r="B419" s="201"/>
      <c r="C419" s="202"/>
      <c r="D419" s="194" t="s">
        <v>167</v>
      </c>
      <c r="E419" s="203" t="s">
        <v>19</v>
      </c>
      <c r="F419" s="204" t="s">
        <v>628</v>
      </c>
      <c r="G419" s="202"/>
      <c r="H419" s="203" t="s">
        <v>19</v>
      </c>
      <c r="I419" s="205"/>
      <c r="J419" s="202"/>
      <c r="K419" s="202"/>
      <c r="L419" s="206"/>
      <c r="M419" s="207"/>
      <c r="N419" s="208"/>
      <c r="O419" s="208"/>
      <c r="P419" s="208"/>
      <c r="Q419" s="208"/>
      <c r="R419" s="208"/>
      <c r="S419" s="208"/>
      <c r="T419" s="209"/>
      <c r="AT419" s="210" t="s">
        <v>167</v>
      </c>
      <c r="AU419" s="210" t="s">
        <v>86</v>
      </c>
      <c r="AV419" s="13" t="s">
        <v>84</v>
      </c>
      <c r="AW419" s="13" t="s">
        <v>36</v>
      </c>
      <c r="AX419" s="13" t="s">
        <v>76</v>
      </c>
      <c r="AY419" s="210" t="s">
        <v>154</v>
      </c>
    </row>
    <row r="420" spans="1:65" s="14" customFormat="1" ht="11.25">
      <c r="B420" s="211"/>
      <c r="C420" s="212"/>
      <c r="D420" s="194" t="s">
        <v>167</v>
      </c>
      <c r="E420" s="213" t="s">
        <v>19</v>
      </c>
      <c r="F420" s="214" t="s">
        <v>182</v>
      </c>
      <c r="G420" s="212"/>
      <c r="H420" s="215">
        <v>3</v>
      </c>
      <c r="I420" s="216"/>
      <c r="J420" s="212"/>
      <c r="K420" s="212"/>
      <c r="L420" s="217"/>
      <c r="M420" s="218"/>
      <c r="N420" s="219"/>
      <c r="O420" s="219"/>
      <c r="P420" s="219"/>
      <c r="Q420" s="219"/>
      <c r="R420" s="219"/>
      <c r="S420" s="219"/>
      <c r="T420" s="220"/>
      <c r="AT420" s="221" t="s">
        <v>167</v>
      </c>
      <c r="AU420" s="221" t="s">
        <v>86</v>
      </c>
      <c r="AV420" s="14" t="s">
        <v>86</v>
      </c>
      <c r="AW420" s="14" t="s">
        <v>36</v>
      </c>
      <c r="AX420" s="14" t="s">
        <v>84</v>
      </c>
      <c r="AY420" s="221" t="s">
        <v>154</v>
      </c>
    </row>
    <row r="421" spans="1:65" s="12" customFormat="1" ht="22.9" customHeight="1">
      <c r="B421" s="165"/>
      <c r="C421" s="166"/>
      <c r="D421" s="167" t="s">
        <v>75</v>
      </c>
      <c r="E421" s="179" t="s">
        <v>629</v>
      </c>
      <c r="F421" s="179" t="s">
        <v>630</v>
      </c>
      <c r="G421" s="166"/>
      <c r="H421" s="166"/>
      <c r="I421" s="169"/>
      <c r="J421" s="180">
        <f>BK421</f>
        <v>0</v>
      </c>
      <c r="K421" s="166"/>
      <c r="L421" s="171"/>
      <c r="M421" s="172"/>
      <c r="N421" s="173"/>
      <c r="O421" s="173"/>
      <c r="P421" s="174">
        <f>SUM(P422:P425)</f>
        <v>0</v>
      </c>
      <c r="Q421" s="173"/>
      <c r="R421" s="174">
        <f>SUM(R422:R425)</f>
        <v>0</v>
      </c>
      <c r="S421" s="173"/>
      <c r="T421" s="175">
        <f>SUM(T422:T425)</f>
        <v>0</v>
      </c>
      <c r="AR421" s="176" t="s">
        <v>84</v>
      </c>
      <c r="AT421" s="177" t="s">
        <v>75</v>
      </c>
      <c r="AU421" s="177" t="s">
        <v>84</v>
      </c>
      <c r="AY421" s="176" t="s">
        <v>154</v>
      </c>
      <c r="BK421" s="178">
        <f>SUM(BK422:BK425)</f>
        <v>0</v>
      </c>
    </row>
    <row r="422" spans="1:65" s="2" customFormat="1" ht="24.2" customHeight="1">
      <c r="A422" s="37"/>
      <c r="B422" s="38"/>
      <c r="C422" s="181" t="s">
        <v>631</v>
      </c>
      <c r="D422" s="181" t="s">
        <v>156</v>
      </c>
      <c r="E422" s="182" t="s">
        <v>632</v>
      </c>
      <c r="F422" s="183" t="s">
        <v>633</v>
      </c>
      <c r="G422" s="184" t="s">
        <v>263</v>
      </c>
      <c r="H422" s="185">
        <v>455.41500000000002</v>
      </c>
      <c r="I422" s="186"/>
      <c r="J422" s="187">
        <f>ROUND(I422*H422,2)</f>
        <v>0</v>
      </c>
      <c r="K422" s="183" t="s">
        <v>160</v>
      </c>
      <c r="L422" s="42"/>
      <c r="M422" s="188" t="s">
        <v>19</v>
      </c>
      <c r="N422" s="189" t="s">
        <v>47</v>
      </c>
      <c r="O422" s="67"/>
      <c r="P422" s="190">
        <f>O422*H422</f>
        <v>0</v>
      </c>
      <c r="Q422" s="190">
        <v>0</v>
      </c>
      <c r="R422" s="190">
        <f>Q422*H422</f>
        <v>0</v>
      </c>
      <c r="S422" s="190">
        <v>0</v>
      </c>
      <c r="T422" s="191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192" t="s">
        <v>161</v>
      </c>
      <c r="AT422" s="192" t="s">
        <v>156</v>
      </c>
      <c r="AU422" s="192" t="s">
        <v>86</v>
      </c>
      <c r="AY422" s="20" t="s">
        <v>154</v>
      </c>
      <c r="BE422" s="193">
        <f>IF(N422="základní",J422,0)</f>
        <v>0</v>
      </c>
      <c r="BF422" s="193">
        <f>IF(N422="snížená",J422,0)</f>
        <v>0</v>
      </c>
      <c r="BG422" s="193">
        <f>IF(N422="zákl. přenesená",J422,0)</f>
        <v>0</v>
      </c>
      <c r="BH422" s="193">
        <f>IF(N422="sníž. přenesená",J422,0)</f>
        <v>0</v>
      </c>
      <c r="BI422" s="193">
        <f>IF(N422="nulová",J422,0)</f>
        <v>0</v>
      </c>
      <c r="BJ422" s="20" t="s">
        <v>84</v>
      </c>
      <c r="BK422" s="193">
        <f>ROUND(I422*H422,2)</f>
        <v>0</v>
      </c>
      <c r="BL422" s="20" t="s">
        <v>161</v>
      </c>
      <c r="BM422" s="192" t="s">
        <v>634</v>
      </c>
    </row>
    <row r="423" spans="1:65" s="2" customFormat="1" ht="19.5">
      <c r="A423" s="37"/>
      <c r="B423" s="38"/>
      <c r="C423" s="39"/>
      <c r="D423" s="194" t="s">
        <v>163</v>
      </c>
      <c r="E423" s="39"/>
      <c r="F423" s="195" t="s">
        <v>635</v>
      </c>
      <c r="G423" s="39"/>
      <c r="H423" s="39"/>
      <c r="I423" s="196"/>
      <c r="J423" s="39"/>
      <c r="K423" s="39"/>
      <c r="L423" s="42"/>
      <c r="M423" s="197"/>
      <c r="N423" s="198"/>
      <c r="O423" s="67"/>
      <c r="P423" s="67"/>
      <c r="Q423" s="67"/>
      <c r="R423" s="67"/>
      <c r="S423" s="67"/>
      <c r="T423" s="68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20" t="s">
        <v>163</v>
      </c>
      <c r="AU423" s="20" t="s">
        <v>86</v>
      </c>
    </row>
    <row r="424" spans="1:65" s="2" customFormat="1" ht="11.25">
      <c r="A424" s="37"/>
      <c r="B424" s="38"/>
      <c r="C424" s="39"/>
      <c r="D424" s="199" t="s">
        <v>165</v>
      </c>
      <c r="E424" s="39"/>
      <c r="F424" s="200" t="s">
        <v>636</v>
      </c>
      <c r="G424" s="39"/>
      <c r="H424" s="39"/>
      <c r="I424" s="196"/>
      <c r="J424" s="39"/>
      <c r="K424" s="39"/>
      <c r="L424" s="42"/>
      <c r="M424" s="197"/>
      <c r="N424" s="198"/>
      <c r="O424" s="67"/>
      <c r="P424" s="67"/>
      <c r="Q424" s="67"/>
      <c r="R424" s="67"/>
      <c r="S424" s="67"/>
      <c r="T424" s="68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20" t="s">
        <v>165</v>
      </c>
      <c r="AU424" s="20" t="s">
        <v>86</v>
      </c>
    </row>
    <row r="425" spans="1:65" s="2" customFormat="1" ht="29.25">
      <c r="A425" s="37"/>
      <c r="B425" s="38"/>
      <c r="C425" s="39"/>
      <c r="D425" s="194" t="s">
        <v>177</v>
      </c>
      <c r="E425" s="39"/>
      <c r="F425" s="222" t="s">
        <v>637</v>
      </c>
      <c r="G425" s="39"/>
      <c r="H425" s="39"/>
      <c r="I425" s="196"/>
      <c r="J425" s="39"/>
      <c r="K425" s="39"/>
      <c r="L425" s="42"/>
      <c r="M425" s="197"/>
      <c r="N425" s="198"/>
      <c r="O425" s="67"/>
      <c r="P425" s="67"/>
      <c r="Q425" s="67"/>
      <c r="R425" s="67"/>
      <c r="S425" s="67"/>
      <c r="T425" s="68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T425" s="20" t="s">
        <v>177</v>
      </c>
      <c r="AU425" s="20" t="s">
        <v>86</v>
      </c>
    </row>
    <row r="426" spans="1:65" s="12" customFormat="1" ht="25.9" customHeight="1">
      <c r="B426" s="165"/>
      <c r="C426" s="166"/>
      <c r="D426" s="167" t="s">
        <v>75</v>
      </c>
      <c r="E426" s="168" t="s">
        <v>638</v>
      </c>
      <c r="F426" s="168" t="s">
        <v>639</v>
      </c>
      <c r="G426" s="166"/>
      <c r="H426" s="166"/>
      <c r="I426" s="169"/>
      <c r="J426" s="170">
        <f>BK426</f>
        <v>0</v>
      </c>
      <c r="K426" s="166"/>
      <c r="L426" s="171"/>
      <c r="M426" s="172"/>
      <c r="N426" s="173"/>
      <c r="O426" s="173"/>
      <c r="P426" s="174">
        <f>P427</f>
        <v>0</v>
      </c>
      <c r="Q426" s="173"/>
      <c r="R426" s="174">
        <f>R427</f>
        <v>0</v>
      </c>
      <c r="S426" s="173"/>
      <c r="T426" s="175">
        <f>T427</f>
        <v>0</v>
      </c>
      <c r="AR426" s="176" t="s">
        <v>161</v>
      </c>
      <c r="AT426" s="177" t="s">
        <v>75</v>
      </c>
      <c r="AU426" s="177" t="s">
        <v>76</v>
      </c>
      <c r="AY426" s="176" t="s">
        <v>154</v>
      </c>
      <c r="BK426" s="178">
        <f>BK427</f>
        <v>0</v>
      </c>
    </row>
    <row r="427" spans="1:65" s="12" customFormat="1" ht="22.9" customHeight="1">
      <c r="B427" s="165"/>
      <c r="C427" s="166"/>
      <c r="D427" s="167" t="s">
        <v>75</v>
      </c>
      <c r="E427" s="179" t="s">
        <v>640</v>
      </c>
      <c r="F427" s="179" t="s">
        <v>639</v>
      </c>
      <c r="G427" s="166"/>
      <c r="H427" s="166"/>
      <c r="I427" s="169"/>
      <c r="J427" s="180">
        <f>BK427</f>
        <v>0</v>
      </c>
      <c r="K427" s="166"/>
      <c r="L427" s="171"/>
      <c r="M427" s="172"/>
      <c r="N427" s="173"/>
      <c r="O427" s="173"/>
      <c r="P427" s="174">
        <f>SUM(P428:P442)</f>
        <v>0</v>
      </c>
      <c r="Q427" s="173"/>
      <c r="R427" s="174">
        <f>SUM(R428:R442)</f>
        <v>0</v>
      </c>
      <c r="S427" s="173"/>
      <c r="T427" s="175">
        <f>SUM(T428:T442)</f>
        <v>0</v>
      </c>
      <c r="AR427" s="176" t="s">
        <v>161</v>
      </c>
      <c r="AT427" s="177" t="s">
        <v>75</v>
      </c>
      <c r="AU427" s="177" t="s">
        <v>84</v>
      </c>
      <c r="AY427" s="176" t="s">
        <v>154</v>
      </c>
      <c r="BK427" s="178">
        <f>SUM(BK428:BK442)</f>
        <v>0</v>
      </c>
    </row>
    <row r="428" spans="1:65" s="2" customFormat="1" ht="21.75" customHeight="1">
      <c r="A428" s="37"/>
      <c r="B428" s="38"/>
      <c r="C428" s="181" t="s">
        <v>641</v>
      </c>
      <c r="D428" s="181" t="s">
        <v>156</v>
      </c>
      <c r="E428" s="182" t="s">
        <v>642</v>
      </c>
      <c r="F428" s="183" t="s">
        <v>643</v>
      </c>
      <c r="G428" s="184" t="s">
        <v>159</v>
      </c>
      <c r="H428" s="185">
        <v>1291.0999999999999</v>
      </c>
      <c r="I428" s="186"/>
      <c r="J428" s="187">
        <f>ROUND(I428*H428,2)</f>
        <v>0</v>
      </c>
      <c r="K428" s="183" t="s">
        <v>241</v>
      </c>
      <c r="L428" s="42"/>
      <c r="M428" s="188" t="s">
        <v>19</v>
      </c>
      <c r="N428" s="189" t="s">
        <v>47</v>
      </c>
      <c r="O428" s="67"/>
      <c r="P428" s="190">
        <f>O428*H428</f>
        <v>0</v>
      </c>
      <c r="Q428" s="190">
        <v>0</v>
      </c>
      <c r="R428" s="190">
        <f>Q428*H428</f>
        <v>0</v>
      </c>
      <c r="S428" s="190">
        <v>0</v>
      </c>
      <c r="T428" s="191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92" t="s">
        <v>644</v>
      </c>
      <c r="AT428" s="192" t="s">
        <v>156</v>
      </c>
      <c r="AU428" s="192" t="s">
        <v>86</v>
      </c>
      <c r="AY428" s="20" t="s">
        <v>154</v>
      </c>
      <c r="BE428" s="193">
        <f>IF(N428="základní",J428,0)</f>
        <v>0</v>
      </c>
      <c r="BF428" s="193">
        <f>IF(N428="snížená",J428,0)</f>
        <v>0</v>
      </c>
      <c r="BG428" s="193">
        <f>IF(N428="zákl. přenesená",J428,0)</f>
        <v>0</v>
      </c>
      <c r="BH428" s="193">
        <f>IF(N428="sníž. přenesená",J428,0)</f>
        <v>0</v>
      </c>
      <c r="BI428" s="193">
        <f>IF(N428="nulová",J428,0)</f>
        <v>0</v>
      </c>
      <c r="BJ428" s="20" t="s">
        <v>84</v>
      </c>
      <c r="BK428" s="193">
        <f>ROUND(I428*H428,2)</f>
        <v>0</v>
      </c>
      <c r="BL428" s="20" t="s">
        <v>644</v>
      </c>
      <c r="BM428" s="192" t="s">
        <v>645</v>
      </c>
    </row>
    <row r="429" spans="1:65" s="2" customFormat="1" ht="11.25">
      <c r="A429" s="37"/>
      <c r="B429" s="38"/>
      <c r="C429" s="39"/>
      <c r="D429" s="194" t="s">
        <v>163</v>
      </c>
      <c r="E429" s="39"/>
      <c r="F429" s="195" t="s">
        <v>643</v>
      </c>
      <c r="G429" s="39"/>
      <c r="H429" s="39"/>
      <c r="I429" s="196"/>
      <c r="J429" s="39"/>
      <c r="K429" s="39"/>
      <c r="L429" s="42"/>
      <c r="M429" s="197"/>
      <c r="N429" s="198"/>
      <c r="O429" s="67"/>
      <c r="P429" s="67"/>
      <c r="Q429" s="67"/>
      <c r="R429" s="67"/>
      <c r="S429" s="67"/>
      <c r="T429" s="68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20" t="s">
        <v>163</v>
      </c>
      <c r="AU429" s="20" t="s">
        <v>86</v>
      </c>
    </row>
    <row r="430" spans="1:65" s="2" customFormat="1" ht="29.25">
      <c r="A430" s="37"/>
      <c r="B430" s="38"/>
      <c r="C430" s="39"/>
      <c r="D430" s="194" t="s">
        <v>177</v>
      </c>
      <c r="E430" s="39"/>
      <c r="F430" s="222" t="s">
        <v>178</v>
      </c>
      <c r="G430" s="39"/>
      <c r="H430" s="39"/>
      <c r="I430" s="196"/>
      <c r="J430" s="39"/>
      <c r="K430" s="39"/>
      <c r="L430" s="42"/>
      <c r="M430" s="197"/>
      <c r="N430" s="198"/>
      <c r="O430" s="67"/>
      <c r="P430" s="67"/>
      <c r="Q430" s="67"/>
      <c r="R430" s="67"/>
      <c r="S430" s="67"/>
      <c r="T430" s="68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20" t="s">
        <v>177</v>
      </c>
      <c r="AU430" s="20" t="s">
        <v>86</v>
      </c>
    </row>
    <row r="431" spans="1:65" s="13" customFormat="1" ht="11.25">
      <c r="B431" s="201"/>
      <c r="C431" s="202"/>
      <c r="D431" s="194" t="s">
        <v>167</v>
      </c>
      <c r="E431" s="203" t="s">
        <v>19</v>
      </c>
      <c r="F431" s="204" t="s">
        <v>646</v>
      </c>
      <c r="G431" s="202"/>
      <c r="H431" s="203" t="s">
        <v>19</v>
      </c>
      <c r="I431" s="205"/>
      <c r="J431" s="202"/>
      <c r="K431" s="202"/>
      <c r="L431" s="206"/>
      <c r="M431" s="207"/>
      <c r="N431" s="208"/>
      <c r="O431" s="208"/>
      <c r="P431" s="208"/>
      <c r="Q431" s="208"/>
      <c r="R431" s="208"/>
      <c r="S431" s="208"/>
      <c r="T431" s="209"/>
      <c r="AT431" s="210" t="s">
        <v>167</v>
      </c>
      <c r="AU431" s="210" t="s">
        <v>86</v>
      </c>
      <c r="AV431" s="13" t="s">
        <v>84</v>
      </c>
      <c r="AW431" s="13" t="s">
        <v>36</v>
      </c>
      <c r="AX431" s="13" t="s">
        <v>76</v>
      </c>
      <c r="AY431" s="210" t="s">
        <v>154</v>
      </c>
    </row>
    <row r="432" spans="1:65" s="14" customFormat="1" ht="11.25">
      <c r="B432" s="211"/>
      <c r="C432" s="212"/>
      <c r="D432" s="194" t="s">
        <v>167</v>
      </c>
      <c r="E432" s="213" t="s">
        <v>19</v>
      </c>
      <c r="F432" s="214" t="s">
        <v>647</v>
      </c>
      <c r="G432" s="212"/>
      <c r="H432" s="215">
        <v>80.5</v>
      </c>
      <c r="I432" s="216"/>
      <c r="J432" s="212"/>
      <c r="K432" s="212"/>
      <c r="L432" s="217"/>
      <c r="M432" s="218"/>
      <c r="N432" s="219"/>
      <c r="O432" s="219"/>
      <c r="P432" s="219"/>
      <c r="Q432" s="219"/>
      <c r="R432" s="219"/>
      <c r="S432" s="219"/>
      <c r="T432" s="220"/>
      <c r="AT432" s="221" t="s">
        <v>167</v>
      </c>
      <c r="AU432" s="221" t="s">
        <v>86</v>
      </c>
      <c r="AV432" s="14" t="s">
        <v>86</v>
      </c>
      <c r="AW432" s="14" t="s">
        <v>36</v>
      </c>
      <c r="AX432" s="14" t="s">
        <v>76</v>
      </c>
      <c r="AY432" s="221" t="s">
        <v>154</v>
      </c>
    </row>
    <row r="433" spans="1:65" s="14" customFormat="1" ht="11.25">
      <c r="B433" s="211"/>
      <c r="C433" s="212"/>
      <c r="D433" s="194" t="s">
        <v>167</v>
      </c>
      <c r="E433" s="213" t="s">
        <v>19</v>
      </c>
      <c r="F433" s="214" t="s">
        <v>648</v>
      </c>
      <c r="G433" s="212"/>
      <c r="H433" s="215">
        <v>761</v>
      </c>
      <c r="I433" s="216"/>
      <c r="J433" s="212"/>
      <c r="K433" s="212"/>
      <c r="L433" s="217"/>
      <c r="M433" s="218"/>
      <c r="N433" s="219"/>
      <c r="O433" s="219"/>
      <c r="P433" s="219"/>
      <c r="Q433" s="219"/>
      <c r="R433" s="219"/>
      <c r="S433" s="219"/>
      <c r="T433" s="220"/>
      <c r="AT433" s="221" t="s">
        <v>167</v>
      </c>
      <c r="AU433" s="221" t="s">
        <v>86</v>
      </c>
      <c r="AV433" s="14" t="s">
        <v>86</v>
      </c>
      <c r="AW433" s="14" t="s">
        <v>36</v>
      </c>
      <c r="AX433" s="14" t="s">
        <v>76</v>
      </c>
      <c r="AY433" s="221" t="s">
        <v>154</v>
      </c>
    </row>
    <row r="434" spans="1:65" s="14" customFormat="1" ht="11.25">
      <c r="B434" s="211"/>
      <c r="C434" s="212"/>
      <c r="D434" s="194" t="s">
        <v>167</v>
      </c>
      <c r="E434" s="213" t="s">
        <v>19</v>
      </c>
      <c r="F434" s="214" t="s">
        <v>649</v>
      </c>
      <c r="G434" s="212"/>
      <c r="H434" s="215">
        <v>449.6</v>
      </c>
      <c r="I434" s="216"/>
      <c r="J434" s="212"/>
      <c r="K434" s="212"/>
      <c r="L434" s="217"/>
      <c r="M434" s="218"/>
      <c r="N434" s="219"/>
      <c r="O434" s="219"/>
      <c r="P434" s="219"/>
      <c r="Q434" s="219"/>
      <c r="R434" s="219"/>
      <c r="S434" s="219"/>
      <c r="T434" s="220"/>
      <c r="AT434" s="221" t="s">
        <v>167</v>
      </c>
      <c r="AU434" s="221" t="s">
        <v>86</v>
      </c>
      <c r="AV434" s="14" t="s">
        <v>86</v>
      </c>
      <c r="AW434" s="14" t="s">
        <v>36</v>
      </c>
      <c r="AX434" s="14" t="s">
        <v>76</v>
      </c>
      <c r="AY434" s="221" t="s">
        <v>154</v>
      </c>
    </row>
    <row r="435" spans="1:65" s="15" customFormat="1" ht="11.25">
      <c r="B435" s="223"/>
      <c r="C435" s="224"/>
      <c r="D435" s="194" t="s">
        <v>167</v>
      </c>
      <c r="E435" s="225" t="s">
        <v>19</v>
      </c>
      <c r="F435" s="226" t="s">
        <v>194</v>
      </c>
      <c r="G435" s="224"/>
      <c r="H435" s="227">
        <v>1291.0999999999999</v>
      </c>
      <c r="I435" s="228"/>
      <c r="J435" s="224"/>
      <c r="K435" s="224"/>
      <c r="L435" s="229"/>
      <c r="M435" s="230"/>
      <c r="N435" s="231"/>
      <c r="O435" s="231"/>
      <c r="P435" s="231"/>
      <c r="Q435" s="231"/>
      <c r="R435" s="231"/>
      <c r="S435" s="231"/>
      <c r="T435" s="232"/>
      <c r="AT435" s="233" t="s">
        <v>167</v>
      </c>
      <c r="AU435" s="233" t="s">
        <v>86</v>
      </c>
      <c r="AV435" s="15" t="s">
        <v>161</v>
      </c>
      <c r="AW435" s="15" t="s">
        <v>36</v>
      </c>
      <c r="AX435" s="15" t="s">
        <v>84</v>
      </c>
      <c r="AY435" s="233" t="s">
        <v>154</v>
      </c>
    </row>
    <row r="436" spans="1:65" s="2" customFormat="1" ht="24.2" customHeight="1">
      <c r="A436" s="37"/>
      <c r="B436" s="38"/>
      <c r="C436" s="181" t="s">
        <v>650</v>
      </c>
      <c r="D436" s="181" t="s">
        <v>156</v>
      </c>
      <c r="E436" s="182" t="s">
        <v>651</v>
      </c>
      <c r="F436" s="183" t="s">
        <v>652</v>
      </c>
      <c r="G436" s="184" t="s">
        <v>159</v>
      </c>
      <c r="H436" s="185">
        <v>841.5</v>
      </c>
      <c r="I436" s="186"/>
      <c r="J436" s="187">
        <f>ROUND(I436*H436,2)</f>
        <v>0</v>
      </c>
      <c r="K436" s="183" t="s">
        <v>241</v>
      </c>
      <c r="L436" s="42"/>
      <c r="M436" s="188" t="s">
        <v>19</v>
      </c>
      <c r="N436" s="189" t="s">
        <v>47</v>
      </c>
      <c r="O436" s="67"/>
      <c r="P436" s="190">
        <f>O436*H436</f>
        <v>0</v>
      </c>
      <c r="Q436" s="190">
        <v>0</v>
      </c>
      <c r="R436" s="190">
        <f>Q436*H436</f>
        <v>0</v>
      </c>
      <c r="S436" s="190">
        <v>0</v>
      </c>
      <c r="T436" s="191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92" t="s">
        <v>644</v>
      </c>
      <c r="AT436" s="192" t="s">
        <v>156</v>
      </c>
      <c r="AU436" s="192" t="s">
        <v>86</v>
      </c>
      <c r="AY436" s="20" t="s">
        <v>154</v>
      </c>
      <c r="BE436" s="193">
        <f>IF(N436="základní",J436,0)</f>
        <v>0</v>
      </c>
      <c r="BF436" s="193">
        <f>IF(N436="snížená",J436,0)</f>
        <v>0</v>
      </c>
      <c r="BG436" s="193">
        <f>IF(N436="zákl. přenesená",J436,0)</f>
        <v>0</v>
      </c>
      <c r="BH436" s="193">
        <f>IF(N436="sníž. přenesená",J436,0)</f>
        <v>0</v>
      </c>
      <c r="BI436" s="193">
        <f>IF(N436="nulová",J436,0)</f>
        <v>0</v>
      </c>
      <c r="BJ436" s="20" t="s">
        <v>84</v>
      </c>
      <c r="BK436" s="193">
        <f>ROUND(I436*H436,2)</f>
        <v>0</v>
      </c>
      <c r="BL436" s="20" t="s">
        <v>644</v>
      </c>
      <c r="BM436" s="192" t="s">
        <v>653</v>
      </c>
    </row>
    <row r="437" spans="1:65" s="2" customFormat="1" ht="11.25">
      <c r="A437" s="37"/>
      <c r="B437" s="38"/>
      <c r="C437" s="39"/>
      <c r="D437" s="194" t="s">
        <v>163</v>
      </c>
      <c r="E437" s="39"/>
      <c r="F437" s="195" t="s">
        <v>652</v>
      </c>
      <c r="G437" s="39"/>
      <c r="H437" s="39"/>
      <c r="I437" s="196"/>
      <c r="J437" s="39"/>
      <c r="K437" s="39"/>
      <c r="L437" s="42"/>
      <c r="M437" s="197"/>
      <c r="N437" s="198"/>
      <c r="O437" s="67"/>
      <c r="P437" s="67"/>
      <c r="Q437" s="67"/>
      <c r="R437" s="67"/>
      <c r="S437" s="67"/>
      <c r="T437" s="68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20" t="s">
        <v>163</v>
      </c>
      <c r="AU437" s="20" t="s">
        <v>86</v>
      </c>
    </row>
    <row r="438" spans="1:65" s="2" customFormat="1" ht="68.25">
      <c r="A438" s="37"/>
      <c r="B438" s="38"/>
      <c r="C438" s="39"/>
      <c r="D438" s="194" t="s">
        <v>177</v>
      </c>
      <c r="E438" s="39"/>
      <c r="F438" s="222" t="s">
        <v>654</v>
      </c>
      <c r="G438" s="39"/>
      <c r="H438" s="39"/>
      <c r="I438" s="196"/>
      <c r="J438" s="39"/>
      <c r="K438" s="39"/>
      <c r="L438" s="42"/>
      <c r="M438" s="197"/>
      <c r="N438" s="198"/>
      <c r="O438" s="67"/>
      <c r="P438" s="67"/>
      <c r="Q438" s="67"/>
      <c r="R438" s="67"/>
      <c r="S438" s="67"/>
      <c r="T438" s="68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20" t="s">
        <v>177</v>
      </c>
      <c r="AU438" s="20" t="s">
        <v>86</v>
      </c>
    </row>
    <row r="439" spans="1:65" s="13" customFormat="1" ht="11.25">
      <c r="B439" s="201"/>
      <c r="C439" s="202"/>
      <c r="D439" s="194" t="s">
        <v>167</v>
      </c>
      <c r="E439" s="203" t="s">
        <v>19</v>
      </c>
      <c r="F439" s="204" t="s">
        <v>655</v>
      </c>
      <c r="G439" s="202"/>
      <c r="H439" s="203" t="s">
        <v>19</v>
      </c>
      <c r="I439" s="205"/>
      <c r="J439" s="202"/>
      <c r="K439" s="202"/>
      <c r="L439" s="206"/>
      <c r="M439" s="207"/>
      <c r="N439" s="208"/>
      <c r="O439" s="208"/>
      <c r="P439" s="208"/>
      <c r="Q439" s="208"/>
      <c r="R439" s="208"/>
      <c r="S439" s="208"/>
      <c r="T439" s="209"/>
      <c r="AT439" s="210" t="s">
        <v>167</v>
      </c>
      <c r="AU439" s="210" t="s">
        <v>86</v>
      </c>
      <c r="AV439" s="13" t="s">
        <v>84</v>
      </c>
      <c r="AW439" s="13" t="s">
        <v>36</v>
      </c>
      <c r="AX439" s="13" t="s">
        <v>76</v>
      </c>
      <c r="AY439" s="210" t="s">
        <v>154</v>
      </c>
    </row>
    <row r="440" spans="1:65" s="14" customFormat="1" ht="11.25">
      <c r="B440" s="211"/>
      <c r="C440" s="212"/>
      <c r="D440" s="194" t="s">
        <v>167</v>
      </c>
      <c r="E440" s="213" t="s">
        <v>19</v>
      </c>
      <c r="F440" s="214" t="s">
        <v>647</v>
      </c>
      <c r="G440" s="212"/>
      <c r="H440" s="215">
        <v>80.5</v>
      </c>
      <c r="I440" s="216"/>
      <c r="J440" s="212"/>
      <c r="K440" s="212"/>
      <c r="L440" s="217"/>
      <c r="M440" s="218"/>
      <c r="N440" s="219"/>
      <c r="O440" s="219"/>
      <c r="P440" s="219"/>
      <c r="Q440" s="219"/>
      <c r="R440" s="219"/>
      <c r="S440" s="219"/>
      <c r="T440" s="220"/>
      <c r="AT440" s="221" t="s">
        <v>167</v>
      </c>
      <c r="AU440" s="221" t="s">
        <v>86</v>
      </c>
      <c r="AV440" s="14" t="s">
        <v>86</v>
      </c>
      <c r="AW440" s="14" t="s">
        <v>36</v>
      </c>
      <c r="AX440" s="14" t="s">
        <v>76</v>
      </c>
      <c r="AY440" s="221" t="s">
        <v>154</v>
      </c>
    </row>
    <row r="441" spans="1:65" s="14" customFormat="1" ht="11.25">
      <c r="B441" s="211"/>
      <c r="C441" s="212"/>
      <c r="D441" s="194" t="s">
        <v>167</v>
      </c>
      <c r="E441" s="213" t="s">
        <v>19</v>
      </c>
      <c r="F441" s="214" t="s">
        <v>648</v>
      </c>
      <c r="G441" s="212"/>
      <c r="H441" s="215">
        <v>761</v>
      </c>
      <c r="I441" s="216"/>
      <c r="J441" s="212"/>
      <c r="K441" s="212"/>
      <c r="L441" s="217"/>
      <c r="M441" s="218"/>
      <c r="N441" s="219"/>
      <c r="O441" s="219"/>
      <c r="P441" s="219"/>
      <c r="Q441" s="219"/>
      <c r="R441" s="219"/>
      <c r="S441" s="219"/>
      <c r="T441" s="220"/>
      <c r="AT441" s="221" t="s">
        <v>167</v>
      </c>
      <c r="AU441" s="221" t="s">
        <v>86</v>
      </c>
      <c r="AV441" s="14" t="s">
        <v>86</v>
      </c>
      <c r="AW441" s="14" t="s">
        <v>36</v>
      </c>
      <c r="AX441" s="14" t="s">
        <v>76</v>
      </c>
      <c r="AY441" s="221" t="s">
        <v>154</v>
      </c>
    </row>
    <row r="442" spans="1:65" s="15" customFormat="1" ht="11.25">
      <c r="B442" s="223"/>
      <c r="C442" s="224"/>
      <c r="D442" s="194" t="s">
        <v>167</v>
      </c>
      <c r="E442" s="225" t="s">
        <v>19</v>
      </c>
      <c r="F442" s="226" t="s">
        <v>194</v>
      </c>
      <c r="G442" s="224"/>
      <c r="H442" s="227">
        <v>841.5</v>
      </c>
      <c r="I442" s="228"/>
      <c r="J442" s="224"/>
      <c r="K442" s="224"/>
      <c r="L442" s="229"/>
      <c r="M442" s="258"/>
      <c r="N442" s="259"/>
      <c r="O442" s="259"/>
      <c r="P442" s="259"/>
      <c r="Q442" s="259"/>
      <c r="R442" s="259"/>
      <c r="S442" s="259"/>
      <c r="T442" s="260"/>
      <c r="AT442" s="233" t="s">
        <v>167</v>
      </c>
      <c r="AU442" s="233" t="s">
        <v>86</v>
      </c>
      <c r="AV442" s="15" t="s">
        <v>161</v>
      </c>
      <c r="AW442" s="15" t="s">
        <v>36</v>
      </c>
      <c r="AX442" s="15" t="s">
        <v>84</v>
      </c>
      <c r="AY442" s="233" t="s">
        <v>154</v>
      </c>
    </row>
    <row r="443" spans="1:65" s="2" customFormat="1" ht="6.95" customHeight="1">
      <c r="A443" s="37"/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42"/>
      <c r="M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</row>
  </sheetData>
  <sheetProtection algorithmName="SHA-512" hashValue="HOYZWZpaCz5dWzYeE4ORc1E7987Y+Jh/lwhcYQT1gQjQWeLZZiPxN1cDgxQb2U6x5LEXzDXx25kFfykG3ME0Lw==" saltValue="UV7tZg/yRYRePtJ4j44sJNzZp070SS/Nm96kgF41aElfLFJm5AV4vIYwA1SPMHhYBgX1m8J3FLfOrN5WPt3iBA==" spinCount="100000" sheet="1" objects="1" scenarios="1" formatColumns="0" formatRows="0" autoFilter="0"/>
  <autoFilter ref="C85:K442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1" r:id="rId1"/>
    <hyperlink ref="F115" r:id="rId2"/>
    <hyperlink ref="F123" r:id="rId3"/>
    <hyperlink ref="F130" r:id="rId4"/>
    <hyperlink ref="F136" r:id="rId5"/>
    <hyperlink ref="F142" r:id="rId6"/>
    <hyperlink ref="F148" r:id="rId7"/>
    <hyperlink ref="F172" r:id="rId8"/>
    <hyperlink ref="F191" r:id="rId9"/>
    <hyperlink ref="F200" r:id="rId10"/>
    <hyperlink ref="F208" r:id="rId11"/>
    <hyperlink ref="F224" r:id="rId12"/>
    <hyperlink ref="F236" r:id="rId13"/>
    <hyperlink ref="F254" r:id="rId14"/>
    <hyperlink ref="F266" r:id="rId15"/>
    <hyperlink ref="F277" r:id="rId16"/>
    <hyperlink ref="F359" r:id="rId17"/>
    <hyperlink ref="F365" r:id="rId18"/>
    <hyperlink ref="F398" r:id="rId19"/>
    <hyperlink ref="F408" r:id="rId20"/>
    <hyperlink ref="F424" r:id="rId2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9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96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1" customFormat="1" ht="12" customHeight="1">
      <c r="B8" s="23"/>
      <c r="D8" s="115" t="s">
        <v>127</v>
      </c>
      <c r="L8" s="23"/>
    </row>
    <row r="9" spans="1:46" s="2" customFormat="1" ht="16.5" customHeight="1">
      <c r="A9" s="37"/>
      <c r="B9" s="42"/>
      <c r="C9" s="37"/>
      <c r="D9" s="37"/>
      <c r="E9" s="397" t="s">
        <v>656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657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9" t="s">
        <v>658</v>
      </c>
      <c r="F11" s="400"/>
      <c r="G11" s="400"/>
      <c r="H11" s="400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29. 4. 2025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401" t="str">
        <f>'Rekapitulace stavby'!E14</f>
        <v>Vyplň údaj</v>
      </c>
      <c r="F20" s="402"/>
      <c r="G20" s="402"/>
      <c r="H20" s="40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37</v>
      </c>
      <c r="E25" s="37"/>
      <c r="F25" s="37"/>
      <c r="G25" s="37"/>
      <c r="H25" s="37"/>
      <c r="I25" s="115" t="s">
        <v>26</v>
      </c>
      <c r="J25" s="106" t="s">
        <v>38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39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40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23.25" customHeight="1">
      <c r="A29" s="118"/>
      <c r="B29" s="119"/>
      <c r="C29" s="118"/>
      <c r="D29" s="118"/>
      <c r="E29" s="403" t="s">
        <v>659</v>
      </c>
      <c r="F29" s="403"/>
      <c r="G29" s="403"/>
      <c r="H29" s="40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42</v>
      </c>
      <c r="E32" s="37"/>
      <c r="F32" s="37"/>
      <c r="G32" s="37"/>
      <c r="H32" s="37"/>
      <c r="I32" s="37"/>
      <c r="J32" s="123">
        <f>ROUND(J95,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44</v>
      </c>
      <c r="G34" s="37"/>
      <c r="H34" s="37"/>
      <c r="I34" s="124" t="s">
        <v>43</v>
      </c>
      <c r="J34" s="124" t="s">
        <v>45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46</v>
      </c>
      <c r="E35" s="115" t="s">
        <v>47</v>
      </c>
      <c r="F35" s="126">
        <f>ROUND((SUM(BE95:BE378)),  2)</f>
        <v>0</v>
      </c>
      <c r="G35" s="37"/>
      <c r="H35" s="37"/>
      <c r="I35" s="127">
        <v>0.21</v>
      </c>
      <c r="J35" s="126">
        <f>ROUND(((SUM(BE95:BE378))*I35),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48</v>
      </c>
      <c r="F36" s="126">
        <f>ROUND((SUM(BF95:BF378)),  2)</f>
        <v>0</v>
      </c>
      <c r="G36" s="37"/>
      <c r="H36" s="37"/>
      <c r="I36" s="127">
        <v>0.12</v>
      </c>
      <c r="J36" s="126">
        <f>ROUND(((SUM(BF95:BF378))*I36),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49</v>
      </c>
      <c r="F37" s="126">
        <f>ROUND((SUM(BG95:BG378)),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50</v>
      </c>
      <c r="F38" s="126">
        <f>ROUND((SUM(BH95:BH378)),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51</v>
      </c>
      <c r="F39" s="126">
        <f>ROUND((SUM(BI95:BI378)),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52</v>
      </c>
      <c r="E41" s="130"/>
      <c r="F41" s="130"/>
      <c r="G41" s="131" t="s">
        <v>53</v>
      </c>
      <c r="H41" s="132" t="s">
        <v>54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129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4" t="str">
        <f>E7</f>
        <v>Krajinářské úpravy prostoru u sochy J. Hrzána</v>
      </c>
      <c r="F50" s="405"/>
      <c r="G50" s="405"/>
      <c r="H50" s="40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4" t="s">
        <v>656</v>
      </c>
      <c r="F52" s="406"/>
      <c r="G52" s="406"/>
      <c r="H52" s="40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657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8" t="str">
        <f>E11</f>
        <v>301 - SO.01 - Přístřešek na kola</v>
      </c>
      <c r="F54" s="406"/>
      <c r="G54" s="406"/>
      <c r="H54" s="40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Tábor, parc. č. 1889</v>
      </c>
      <c r="G56" s="39"/>
      <c r="H56" s="39"/>
      <c r="I56" s="32" t="s">
        <v>23</v>
      </c>
      <c r="J56" s="62" t="str">
        <f>IF(J14="","",J14)</f>
        <v>29. 4. 2025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Ing. Magdalena Smetanová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37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130</v>
      </c>
      <c r="D61" s="140"/>
      <c r="E61" s="140"/>
      <c r="F61" s="140"/>
      <c r="G61" s="140"/>
      <c r="H61" s="140"/>
      <c r="I61" s="140"/>
      <c r="J61" s="141" t="s">
        <v>131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74</v>
      </c>
      <c r="D63" s="39"/>
      <c r="E63" s="39"/>
      <c r="F63" s="39"/>
      <c r="G63" s="39"/>
      <c r="H63" s="39"/>
      <c r="I63" s="39"/>
      <c r="J63" s="80">
        <f>J95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132</v>
      </c>
    </row>
    <row r="64" spans="1:47" s="9" customFormat="1" ht="24.95" customHeight="1">
      <c r="B64" s="143"/>
      <c r="C64" s="144"/>
      <c r="D64" s="145" t="s">
        <v>133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134</v>
      </c>
      <c r="E65" s="151"/>
      <c r="F65" s="151"/>
      <c r="G65" s="151"/>
      <c r="H65" s="151"/>
      <c r="I65" s="151"/>
      <c r="J65" s="152">
        <f>J97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660</v>
      </c>
      <c r="E66" s="151"/>
      <c r="F66" s="151"/>
      <c r="G66" s="151"/>
      <c r="H66" s="151"/>
      <c r="I66" s="151"/>
      <c r="J66" s="152">
        <f>J141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135</v>
      </c>
      <c r="E67" s="151"/>
      <c r="F67" s="151"/>
      <c r="G67" s="151"/>
      <c r="H67" s="151"/>
      <c r="I67" s="151"/>
      <c r="J67" s="152">
        <f>J160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346</v>
      </c>
      <c r="E68" s="151"/>
      <c r="F68" s="151"/>
      <c r="G68" s="151"/>
      <c r="H68" s="151"/>
      <c r="I68" s="151"/>
      <c r="J68" s="152">
        <f>J196</f>
        <v>0</v>
      </c>
      <c r="K68" s="100"/>
      <c r="L68" s="153"/>
    </row>
    <row r="69" spans="1:31" s="9" customFormat="1" ht="24.95" customHeight="1">
      <c r="B69" s="143"/>
      <c r="C69" s="144"/>
      <c r="D69" s="145" t="s">
        <v>137</v>
      </c>
      <c r="E69" s="146"/>
      <c r="F69" s="146"/>
      <c r="G69" s="146"/>
      <c r="H69" s="146"/>
      <c r="I69" s="146"/>
      <c r="J69" s="147">
        <f>J200</f>
        <v>0</v>
      </c>
      <c r="K69" s="144"/>
      <c r="L69" s="148"/>
    </row>
    <row r="70" spans="1:31" s="10" customFormat="1" ht="19.899999999999999" customHeight="1">
      <c r="B70" s="149"/>
      <c r="C70" s="100"/>
      <c r="D70" s="150" t="s">
        <v>661</v>
      </c>
      <c r="E70" s="151"/>
      <c r="F70" s="151"/>
      <c r="G70" s="151"/>
      <c r="H70" s="151"/>
      <c r="I70" s="151"/>
      <c r="J70" s="152">
        <f>J201</f>
        <v>0</v>
      </c>
      <c r="K70" s="100"/>
      <c r="L70" s="153"/>
    </row>
    <row r="71" spans="1:31" s="10" customFormat="1" ht="19.899999999999999" customHeight="1">
      <c r="B71" s="149"/>
      <c r="C71" s="100"/>
      <c r="D71" s="150" t="s">
        <v>662</v>
      </c>
      <c r="E71" s="151"/>
      <c r="F71" s="151"/>
      <c r="G71" s="151"/>
      <c r="H71" s="151"/>
      <c r="I71" s="151"/>
      <c r="J71" s="152">
        <f>J223</f>
        <v>0</v>
      </c>
      <c r="K71" s="100"/>
      <c r="L71" s="153"/>
    </row>
    <row r="72" spans="1:31" s="10" customFormat="1" ht="19.899999999999999" customHeight="1">
      <c r="B72" s="149"/>
      <c r="C72" s="100"/>
      <c r="D72" s="150" t="s">
        <v>138</v>
      </c>
      <c r="E72" s="151"/>
      <c r="F72" s="151"/>
      <c r="G72" s="151"/>
      <c r="H72" s="151"/>
      <c r="I72" s="151"/>
      <c r="J72" s="152">
        <f>J248</f>
        <v>0</v>
      </c>
      <c r="K72" s="100"/>
      <c r="L72" s="153"/>
    </row>
    <row r="73" spans="1:31" s="10" customFormat="1" ht="19.899999999999999" customHeight="1">
      <c r="B73" s="149"/>
      <c r="C73" s="100"/>
      <c r="D73" s="150" t="s">
        <v>663</v>
      </c>
      <c r="E73" s="151"/>
      <c r="F73" s="151"/>
      <c r="G73" s="151"/>
      <c r="H73" s="151"/>
      <c r="I73" s="151"/>
      <c r="J73" s="152">
        <f>J345</f>
        <v>0</v>
      </c>
      <c r="K73" s="100"/>
      <c r="L73" s="153"/>
    </row>
    <row r="74" spans="1:31" s="2" customFormat="1" ht="21.7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>
      <c r="A80" s="37"/>
      <c r="B80" s="38"/>
      <c r="C80" s="26" t="s">
        <v>139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2" customHeight="1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6.5" customHeight="1">
      <c r="A83" s="37"/>
      <c r="B83" s="38"/>
      <c r="C83" s="39"/>
      <c r="D83" s="39"/>
      <c r="E83" s="404" t="str">
        <f>E7</f>
        <v>Krajinářské úpravy prostoru u sochy J. Hrzána</v>
      </c>
      <c r="F83" s="405"/>
      <c r="G83" s="405"/>
      <c r="H83" s="405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1" customFormat="1" ht="12" customHeight="1">
      <c r="B84" s="24"/>
      <c r="C84" s="32" t="s">
        <v>127</v>
      </c>
      <c r="D84" s="25"/>
      <c r="E84" s="25"/>
      <c r="F84" s="25"/>
      <c r="G84" s="25"/>
      <c r="H84" s="25"/>
      <c r="I84" s="25"/>
      <c r="J84" s="25"/>
      <c r="K84" s="25"/>
      <c r="L84" s="23"/>
    </row>
    <row r="85" spans="1:63" s="2" customFormat="1" ht="16.5" customHeight="1">
      <c r="A85" s="37"/>
      <c r="B85" s="38"/>
      <c r="C85" s="39"/>
      <c r="D85" s="39"/>
      <c r="E85" s="404" t="s">
        <v>656</v>
      </c>
      <c r="F85" s="406"/>
      <c r="G85" s="406"/>
      <c r="H85" s="406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>
      <c r="A86" s="37"/>
      <c r="B86" s="38"/>
      <c r="C86" s="32" t="s">
        <v>657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>
      <c r="A87" s="37"/>
      <c r="B87" s="38"/>
      <c r="C87" s="39"/>
      <c r="D87" s="39"/>
      <c r="E87" s="358" t="str">
        <f>E11</f>
        <v>301 - SO.01 - Přístřešek na kola</v>
      </c>
      <c r="F87" s="406"/>
      <c r="G87" s="406"/>
      <c r="H87" s="406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>
      <c r="A89" s="37"/>
      <c r="B89" s="38"/>
      <c r="C89" s="32" t="s">
        <v>21</v>
      </c>
      <c r="D89" s="39"/>
      <c r="E89" s="39"/>
      <c r="F89" s="30" t="str">
        <f>F14</f>
        <v>k.ú. Tábor, parc. č. 1889</v>
      </c>
      <c r="G89" s="39"/>
      <c r="H89" s="39"/>
      <c r="I89" s="32" t="s">
        <v>23</v>
      </c>
      <c r="J89" s="62" t="str">
        <f>IF(J14="","",J14)</f>
        <v>29. 4. 2025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>
      <c r="A91" s="37"/>
      <c r="B91" s="38"/>
      <c r="C91" s="32" t="s">
        <v>25</v>
      </c>
      <c r="D91" s="39"/>
      <c r="E91" s="39"/>
      <c r="F91" s="30" t="str">
        <f>E17</f>
        <v>MĚSTO TÁBOR</v>
      </c>
      <c r="G91" s="39"/>
      <c r="H91" s="39"/>
      <c r="I91" s="32" t="s">
        <v>33</v>
      </c>
      <c r="J91" s="35" t="str">
        <f>E23</f>
        <v>Ing. Magdalena Smetanová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>
      <c r="A92" s="37"/>
      <c r="B92" s="38"/>
      <c r="C92" s="32" t="s">
        <v>31</v>
      </c>
      <c r="D92" s="39"/>
      <c r="E92" s="39"/>
      <c r="F92" s="30" t="str">
        <f>IF(E20="","",E20)</f>
        <v>Vyplň údaj</v>
      </c>
      <c r="G92" s="39"/>
      <c r="H92" s="39"/>
      <c r="I92" s="32" t="s">
        <v>37</v>
      </c>
      <c r="J92" s="35" t="str">
        <f>E26</f>
        <v>Ing. Pavel Vochozka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>
      <c r="A94" s="154"/>
      <c r="B94" s="155"/>
      <c r="C94" s="156" t="s">
        <v>140</v>
      </c>
      <c r="D94" s="157" t="s">
        <v>61</v>
      </c>
      <c r="E94" s="157" t="s">
        <v>57</v>
      </c>
      <c r="F94" s="157" t="s">
        <v>58</v>
      </c>
      <c r="G94" s="157" t="s">
        <v>141</v>
      </c>
      <c r="H94" s="157" t="s">
        <v>142</v>
      </c>
      <c r="I94" s="157" t="s">
        <v>143</v>
      </c>
      <c r="J94" s="157" t="s">
        <v>131</v>
      </c>
      <c r="K94" s="158" t="s">
        <v>144</v>
      </c>
      <c r="L94" s="159"/>
      <c r="M94" s="71" t="s">
        <v>19</v>
      </c>
      <c r="N94" s="72" t="s">
        <v>46</v>
      </c>
      <c r="O94" s="72" t="s">
        <v>145</v>
      </c>
      <c r="P94" s="72" t="s">
        <v>146</v>
      </c>
      <c r="Q94" s="72" t="s">
        <v>147</v>
      </c>
      <c r="R94" s="72" t="s">
        <v>148</v>
      </c>
      <c r="S94" s="72" t="s">
        <v>149</v>
      </c>
      <c r="T94" s="73" t="s">
        <v>150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>
      <c r="A95" s="37"/>
      <c r="B95" s="38"/>
      <c r="C95" s="78" t="s">
        <v>151</v>
      </c>
      <c r="D95" s="39"/>
      <c r="E95" s="39"/>
      <c r="F95" s="39"/>
      <c r="G95" s="39"/>
      <c r="H95" s="39"/>
      <c r="I95" s="39"/>
      <c r="J95" s="160">
        <f>BK95</f>
        <v>0</v>
      </c>
      <c r="K95" s="39"/>
      <c r="L95" s="42"/>
      <c r="M95" s="74"/>
      <c r="N95" s="161"/>
      <c r="O95" s="75"/>
      <c r="P95" s="162">
        <f>P96+P200</f>
        <v>0</v>
      </c>
      <c r="Q95" s="75"/>
      <c r="R95" s="162">
        <f>R96+R200</f>
        <v>2.4028763399999997</v>
      </c>
      <c r="S95" s="75"/>
      <c r="T95" s="163">
        <f>T96+T200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75</v>
      </c>
      <c r="AU95" s="20" t="s">
        <v>132</v>
      </c>
      <c r="BK95" s="164">
        <f>BK96+BK200</f>
        <v>0</v>
      </c>
    </row>
    <row r="96" spans="1:63" s="12" customFormat="1" ht="25.9" customHeight="1">
      <c r="B96" s="165"/>
      <c r="C96" s="166"/>
      <c r="D96" s="167" t="s">
        <v>75</v>
      </c>
      <c r="E96" s="168" t="s">
        <v>152</v>
      </c>
      <c r="F96" s="168" t="s">
        <v>153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P97+P141+P160+P196</f>
        <v>0</v>
      </c>
      <c r="Q96" s="173"/>
      <c r="R96" s="174">
        <f>R97+R141+R160+R196</f>
        <v>1.1804688999999999</v>
      </c>
      <c r="S96" s="173"/>
      <c r="T96" s="175">
        <f>T97+T141+T160+T196</f>
        <v>0</v>
      </c>
      <c r="AR96" s="176" t="s">
        <v>84</v>
      </c>
      <c r="AT96" s="177" t="s">
        <v>75</v>
      </c>
      <c r="AU96" s="177" t="s">
        <v>76</v>
      </c>
      <c r="AY96" s="176" t="s">
        <v>154</v>
      </c>
      <c r="BK96" s="178">
        <f>BK97+BK141+BK160+BK196</f>
        <v>0</v>
      </c>
    </row>
    <row r="97" spans="1:65" s="12" customFormat="1" ht="22.9" customHeight="1">
      <c r="B97" s="165"/>
      <c r="C97" s="166"/>
      <c r="D97" s="167" t="s">
        <v>75</v>
      </c>
      <c r="E97" s="179" t="s">
        <v>84</v>
      </c>
      <c r="F97" s="179" t="s">
        <v>155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SUM(P98:P140)</f>
        <v>0</v>
      </c>
      <c r="Q97" s="173"/>
      <c r="R97" s="174">
        <f>SUM(R98:R140)</f>
        <v>0</v>
      </c>
      <c r="S97" s="173"/>
      <c r="T97" s="175">
        <f>SUM(T98:T140)</f>
        <v>0</v>
      </c>
      <c r="AR97" s="176" t="s">
        <v>84</v>
      </c>
      <c r="AT97" s="177" t="s">
        <v>75</v>
      </c>
      <c r="AU97" s="177" t="s">
        <v>84</v>
      </c>
      <c r="AY97" s="176" t="s">
        <v>154</v>
      </c>
      <c r="BK97" s="178">
        <f>SUM(BK98:BK140)</f>
        <v>0</v>
      </c>
    </row>
    <row r="98" spans="1:65" s="2" customFormat="1" ht="33" customHeight="1">
      <c r="A98" s="37"/>
      <c r="B98" s="38"/>
      <c r="C98" s="181" t="s">
        <v>84</v>
      </c>
      <c r="D98" s="181" t="s">
        <v>156</v>
      </c>
      <c r="E98" s="182" t="s">
        <v>664</v>
      </c>
      <c r="F98" s="183" t="s">
        <v>665</v>
      </c>
      <c r="G98" s="184" t="s">
        <v>218</v>
      </c>
      <c r="H98" s="185">
        <v>0.35</v>
      </c>
      <c r="I98" s="186"/>
      <c r="J98" s="187">
        <f>ROUND(I98*H98,2)</f>
        <v>0</v>
      </c>
      <c r="K98" s="183" t="s">
        <v>160</v>
      </c>
      <c r="L98" s="42"/>
      <c r="M98" s="188" t="s">
        <v>19</v>
      </c>
      <c r="N98" s="189" t="s">
        <v>47</v>
      </c>
      <c r="O98" s="67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161</v>
      </c>
      <c r="AT98" s="192" t="s">
        <v>156</v>
      </c>
      <c r="AU98" s="192" t="s">
        <v>86</v>
      </c>
      <c r="AY98" s="20" t="s">
        <v>154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84</v>
      </c>
      <c r="BK98" s="193">
        <f>ROUND(I98*H98,2)</f>
        <v>0</v>
      </c>
      <c r="BL98" s="20" t="s">
        <v>161</v>
      </c>
      <c r="BM98" s="192" t="s">
        <v>666</v>
      </c>
    </row>
    <row r="99" spans="1:65" s="2" customFormat="1" ht="19.5">
      <c r="A99" s="37"/>
      <c r="B99" s="38"/>
      <c r="C99" s="39"/>
      <c r="D99" s="194" t="s">
        <v>163</v>
      </c>
      <c r="E99" s="39"/>
      <c r="F99" s="195" t="s">
        <v>667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163</v>
      </c>
      <c r="AU99" s="20" t="s">
        <v>86</v>
      </c>
    </row>
    <row r="100" spans="1:65" s="2" customFormat="1" ht="11.25">
      <c r="A100" s="37"/>
      <c r="B100" s="38"/>
      <c r="C100" s="39"/>
      <c r="D100" s="199" t="s">
        <v>165</v>
      </c>
      <c r="E100" s="39"/>
      <c r="F100" s="200" t="s">
        <v>668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165</v>
      </c>
      <c r="AU100" s="20" t="s">
        <v>86</v>
      </c>
    </row>
    <row r="101" spans="1:65" s="13" customFormat="1" ht="22.5">
      <c r="B101" s="201"/>
      <c r="C101" s="202"/>
      <c r="D101" s="194" t="s">
        <v>167</v>
      </c>
      <c r="E101" s="203" t="s">
        <v>19</v>
      </c>
      <c r="F101" s="204" t="s">
        <v>669</v>
      </c>
      <c r="G101" s="202"/>
      <c r="H101" s="203" t="s">
        <v>19</v>
      </c>
      <c r="I101" s="205"/>
      <c r="J101" s="202"/>
      <c r="K101" s="202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167</v>
      </c>
      <c r="AU101" s="210" t="s">
        <v>86</v>
      </c>
      <c r="AV101" s="13" t="s">
        <v>84</v>
      </c>
      <c r="AW101" s="13" t="s">
        <v>36</v>
      </c>
      <c r="AX101" s="13" t="s">
        <v>76</v>
      </c>
      <c r="AY101" s="210" t="s">
        <v>154</v>
      </c>
    </row>
    <row r="102" spans="1:65" s="13" customFormat="1" ht="22.5">
      <c r="B102" s="201"/>
      <c r="C102" s="202"/>
      <c r="D102" s="194" t="s">
        <v>167</v>
      </c>
      <c r="E102" s="203" t="s">
        <v>19</v>
      </c>
      <c r="F102" s="204" t="s">
        <v>670</v>
      </c>
      <c r="G102" s="202"/>
      <c r="H102" s="203" t="s">
        <v>19</v>
      </c>
      <c r="I102" s="205"/>
      <c r="J102" s="202"/>
      <c r="K102" s="202"/>
      <c r="L102" s="206"/>
      <c r="M102" s="207"/>
      <c r="N102" s="208"/>
      <c r="O102" s="208"/>
      <c r="P102" s="208"/>
      <c r="Q102" s="208"/>
      <c r="R102" s="208"/>
      <c r="S102" s="208"/>
      <c r="T102" s="209"/>
      <c r="AT102" s="210" t="s">
        <v>167</v>
      </c>
      <c r="AU102" s="210" t="s">
        <v>86</v>
      </c>
      <c r="AV102" s="13" t="s">
        <v>84</v>
      </c>
      <c r="AW102" s="13" t="s">
        <v>36</v>
      </c>
      <c r="AX102" s="13" t="s">
        <v>76</v>
      </c>
      <c r="AY102" s="210" t="s">
        <v>154</v>
      </c>
    </row>
    <row r="103" spans="1:65" s="14" customFormat="1" ht="11.25">
      <c r="B103" s="211"/>
      <c r="C103" s="212"/>
      <c r="D103" s="194" t="s">
        <v>167</v>
      </c>
      <c r="E103" s="213" t="s">
        <v>19</v>
      </c>
      <c r="F103" s="214" t="s">
        <v>671</v>
      </c>
      <c r="G103" s="212"/>
      <c r="H103" s="215">
        <v>0.35</v>
      </c>
      <c r="I103" s="216"/>
      <c r="J103" s="212"/>
      <c r="K103" s="212"/>
      <c r="L103" s="217"/>
      <c r="M103" s="218"/>
      <c r="N103" s="219"/>
      <c r="O103" s="219"/>
      <c r="P103" s="219"/>
      <c r="Q103" s="219"/>
      <c r="R103" s="219"/>
      <c r="S103" s="219"/>
      <c r="T103" s="220"/>
      <c r="AT103" s="221" t="s">
        <v>167</v>
      </c>
      <c r="AU103" s="221" t="s">
        <v>86</v>
      </c>
      <c r="AV103" s="14" t="s">
        <v>86</v>
      </c>
      <c r="AW103" s="14" t="s">
        <v>36</v>
      </c>
      <c r="AX103" s="14" t="s">
        <v>84</v>
      </c>
      <c r="AY103" s="221" t="s">
        <v>154</v>
      </c>
    </row>
    <row r="104" spans="1:65" s="2" customFormat="1" ht="37.9" customHeight="1">
      <c r="A104" s="37"/>
      <c r="B104" s="38"/>
      <c r="C104" s="181" t="s">
        <v>86</v>
      </c>
      <c r="D104" s="181" t="s">
        <v>156</v>
      </c>
      <c r="E104" s="182" t="s">
        <v>672</v>
      </c>
      <c r="F104" s="183" t="s">
        <v>673</v>
      </c>
      <c r="G104" s="184" t="s">
        <v>218</v>
      </c>
      <c r="H104" s="185">
        <v>0.35</v>
      </c>
      <c r="I104" s="186"/>
      <c r="J104" s="187">
        <f>ROUND(I104*H104,2)</f>
        <v>0</v>
      </c>
      <c r="K104" s="183" t="s">
        <v>160</v>
      </c>
      <c r="L104" s="42"/>
      <c r="M104" s="188" t="s">
        <v>19</v>
      </c>
      <c r="N104" s="189" t="s">
        <v>47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161</v>
      </c>
      <c r="AT104" s="192" t="s">
        <v>156</v>
      </c>
      <c r="AU104" s="192" t="s">
        <v>86</v>
      </c>
      <c r="AY104" s="20" t="s">
        <v>154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84</v>
      </c>
      <c r="BK104" s="193">
        <f>ROUND(I104*H104,2)</f>
        <v>0</v>
      </c>
      <c r="BL104" s="20" t="s">
        <v>161</v>
      </c>
      <c r="BM104" s="192" t="s">
        <v>674</v>
      </c>
    </row>
    <row r="105" spans="1:65" s="2" customFormat="1" ht="39">
      <c r="A105" s="37"/>
      <c r="B105" s="38"/>
      <c r="C105" s="39"/>
      <c r="D105" s="194" t="s">
        <v>163</v>
      </c>
      <c r="E105" s="39"/>
      <c r="F105" s="195" t="s">
        <v>675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163</v>
      </c>
      <c r="AU105" s="20" t="s">
        <v>86</v>
      </c>
    </row>
    <row r="106" spans="1:65" s="2" customFormat="1" ht="11.25">
      <c r="A106" s="37"/>
      <c r="B106" s="38"/>
      <c r="C106" s="39"/>
      <c r="D106" s="199" t="s">
        <v>165</v>
      </c>
      <c r="E106" s="39"/>
      <c r="F106" s="200" t="s">
        <v>676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165</v>
      </c>
      <c r="AU106" s="20" t="s">
        <v>86</v>
      </c>
    </row>
    <row r="107" spans="1:65" s="13" customFormat="1" ht="11.25">
      <c r="B107" s="201"/>
      <c r="C107" s="202"/>
      <c r="D107" s="194" t="s">
        <v>167</v>
      </c>
      <c r="E107" s="203" t="s">
        <v>19</v>
      </c>
      <c r="F107" s="204" t="s">
        <v>677</v>
      </c>
      <c r="G107" s="202"/>
      <c r="H107" s="203" t="s">
        <v>19</v>
      </c>
      <c r="I107" s="205"/>
      <c r="J107" s="202"/>
      <c r="K107" s="202"/>
      <c r="L107" s="206"/>
      <c r="M107" s="207"/>
      <c r="N107" s="208"/>
      <c r="O107" s="208"/>
      <c r="P107" s="208"/>
      <c r="Q107" s="208"/>
      <c r="R107" s="208"/>
      <c r="S107" s="208"/>
      <c r="T107" s="209"/>
      <c r="AT107" s="210" t="s">
        <v>167</v>
      </c>
      <c r="AU107" s="210" t="s">
        <v>86</v>
      </c>
      <c r="AV107" s="13" t="s">
        <v>84</v>
      </c>
      <c r="AW107" s="13" t="s">
        <v>36</v>
      </c>
      <c r="AX107" s="13" t="s">
        <v>76</v>
      </c>
      <c r="AY107" s="210" t="s">
        <v>154</v>
      </c>
    </row>
    <row r="108" spans="1:65" s="14" customFormat="1" ht="11.25">
      <c r="B108" s="211"/>
      <c r="C108" s="212"/>
      <c r="D108" s="194" t="s">
        <v>167</v>
      </c>
      <c r="E108" s="213" t="s">
        <v>19</v>
      </c>
      <c r="F108" s="214" t="s">
        <v>678</v>
      </c>
      <c r="G108" s="212"/>
      <c r="H108" s="215">
        <v>0.35</v>
      </c>
      <c r="I108" s="216"/>
      <c r="J108" s="212"/>
      <c r="K108" s="212"/>
      <c r="L108" s="217"/>
      <c r="M108" s="218"/>
      <c r="N108" s="219"/>
      <c r="O108" s="219"/>
      <c r="P108" s="219"/>
      <c r="Q108" s="219"/>
      <c r="R108" s="219"/>
      <c r="S108" s="219"/>
      <c r="T108" s="220"/>
      <c r="AT108" s="221" t="s">
        <v>167</v>
      </c>
      <c r="AU108" s="221" t="s">
        <v>86</v>
      </c>
      <c r="AV108" s="14" t="s">
        <v>86</v>
      </c>
      <c r="AW108" s="14" t="s">
        <v>36</v>
      </c>
      <c r="AX108" s="14" t="s">
        <v>84</v>
      </c>
      <c r="AY108" s="221" t="s">
        <v>154</v>
      </c>
    </row>
    <row r="109" spans="1:65" s="2" customFormat="1" ht="37.9" customHeight="1">
      <c r="A109" s="37"/>
      <c r="B109" s="38"/>
      <c r="C109" s="181" t="s">
        <v>182</v>
      </c>
      <c r="D109" s="181" t="s">
        <v>156</v>
      </c>
      <c r="E109" s="182" t="s">
        <v>679</v>
      </c>
      <c r="F109" s="183" t="s">
        <v>680</v>
      </c>
      <c r="G109" s="184" t="s">
        <v>218</v>
      </c>
      <c r="H109" s="185">
        <v>0.35</v>
      </c>
      <c r="I109" s="186"/>
      <c r="J109" s="187">
        <f>ROUND(I109*H109,2)</f>
        <v>0</v>
      </c>
      <c r="K109" s="183" t="s">
        <v>160</v>
      </c>
      <c r="L109" s="42"/>
      <c r="M109" s="188" t="s">
        <v>19</v>
      </c>
      <c r="N109" s="189" t="s">
        <v>47</v>
      </c>
      <c r="O109" s="67"/>
      <c r="P109" s="190">
        <f>O109*H109</f>
        <v>0</v>
      </c>
      <c r="Q109" s="190">
        <v>0</v>
      </c>
      <c r="R109" s="190">
        <f>Q109*H109</f>
        <v>0</v>
      </c>
      <c r="S109" s="190">
        <v>0</v>
      </c>
      <c r="T109" s="191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161</v>
      </c>
      <c r="AT109" s="192" t="s">
        <v>156</v>
      </c>
      <c r="AU109" s="192" t="s">
        <v>86</v>
      </c>
      <c r="AY109" s="20" t="s">
        <v>154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84</v>
      </c>
      <c r="BK109" s="193">
        <f>ROUND(I109*H109,2)</f>
        <v>0</v>
      </c>
      <c r="BL109" s="20" t="s">
        <v>161</v>
      </c>
      <c r="BM109" s="192" t="s">
        <v>681</v>
      </c>
    </row>
    <row r="110" spans="1:65" s="2" customFormat="1" ht="39">
      <c r="A110" s="37"/>
      <c r="B110" s="38"/>
      <c r="C110" s="39"/>
      <c r="D110" s="194" t="s">
        <v>163</v>
      </c>
      <c r="E110" s="39"/>
      <c r="F110" s="195" t="s">
        <v>682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163</v>
      </c>
      <c r="AU110" s="20" t="s">
        <v>86</v>
      </c>
    </row>
    <row r="111" spans="1:65" s="2" customFormat="1" ht="11.25">
      <c r="A111" s="37"/>
      <c r="B111" s="38"/>
      <c r="C111" s="39"/>
      <c r="D111" s="199" t="s">
        <v>165</v>
      </c>
      <c r="E111" s="39"/>
      <c r="F111" s="200" t="s">
        <v>683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165</v>
      </c>
      <c r="AU111" s="20" t="s">
        <v>86</v>
      </c>
    </row>
    <row r="112" spans="1:65" s="13" customFormat="1" ht="22.5">
      <c r="B112" s="201"/>
      <c r="C112" s="202"/>
      <c r="D112" s="194" t="s">
        <v>167</v>
      </c>
      <c r="E112" s="203" t="s">
        <v>19</v>
      </c>
      <c r="F112" s="204" t="s">
        <v>684</v>
      </c>
      <c r="G112" s="202"/>
      <c r="H112" s="203" t="s">
        <v>19</v>
      </c>
      <c r="I112" s="205"/>
      <c r="J112" s="202"/>
      <c r="K112" s="202"/>
      <c r="L112" s="206"/>
      <c r="M112" s="207"/>
      <c r="N112" s="208"/>
      <c r="O112" s="208"/>
      <c r="P112" s="208"/>
      <c r="Q112" s="208"/>
      <c r="R112" s="208"/>
      <c r="S112" s="208"/>
      <c r="T112" s="209"/>
      <c r="AT112" s="210" t="s">
        <v>167</v>
      </c>
      <c r="AU112" s="210" t="s">
        <v>86</v>
      </c>
      <c r="AV112" s="13" t="s">
        <v>84</v>
      </c>
      <c r="AW112" s="13" t="s">
        <v>36</v>
      </c>
      <c r="AX112" s="13" t="s">
        <v>76</v>
      </c>
      <c r="AY112" s="210" t="s">
        <v>154</v>
      </c>
    </row>
    <row r="113" spans="1:65" s="13" customFormat="1" ht="11.25">
      <c r="B113" s="201"/>
      <c r="C113" s="202"/>
      <c r="D113" s="194" t="s">
        <v>167</v>
      </c>
      <c r="E113" s="203" t="s">
        <v>19</v>
      </c>
      <c r="F113" s="204" t="s">
        <v>685</v>
      </c>
      <c r="G113" s="202"/>
      <c r="H113" s="203" t="s">
        <v>19</v>
      </c>
      <c r="I113" s="205"/>
      <c r="J113" s="202"/>
      <c r="K113" s="202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167</v>
      </c>
      <c r="AU113" s="210" t="s">
        <v>86</v>
      </c>
      <c r="AV113" s="13" t="s">
        <v>84</v>
      </c>
      <c r="AW113" s="13" t="s">
        <v>36</v>
      </c>
      <c r="AX113" s="13" t="s">
        <v>76</v>
      </c>
      <c r="AY113" s="210" t="s">
        <v>154</v>
      </c>
    </row>
    <row r="114" spans="1:65" s="14" customFormat="1" ht="11.25">
      <c r="B114" s="211"/>
      <c r="C114" s="212"/>
      <c r="D114" s="194" t="s">
        <v>167</v>
      </c>
      <c r="E114" s="213" t="s">
        <v>19</v>
      </c>
      <c r="F114" s="214" t="s">
        <v>678</v>
      </c>
      <c r="G114" s="212"/>
      <c r="H114" s="215">
        <v>0.35</v>
      </c>
      <c r="I114" s="216"/>
      <c r="J114" s="212"/>
      <c r="K114" s="212"/>
      <c r="L114" s="217"/>
      <c r="M114" s="218"/>
      <c r="N114" s="219"/>
      <c r="O114" s="219"/>
      <c r="P114" s="219"/>
      <c r="Q114" s="219"/>
      <c r="R114" s="219"/>
      <c r="S114" s="219"/>
      <c r="T114" s="220"/>
      <c r="AT114" s="221" t="s">
        <v>167</v>
      </c>
      <c r="AU114" s="221" t="s">
        <v>86</v>
      </c>
      <c r="AV114" s="14" t="s">
        <v>86</v>
      </c>
      <c r="AW114" s="14" t="s">
        <v>36</v>
      </c>
      <c r="AX114" s="14" t="s">
        <v>84</v>
      </c>
      <c r="AY114" s="221" t="s">
        <v>154</v>
      </c>
    </row>
    <row r="115" spans="1:65" s="2" customFormat="1" ht="37.9" customHeight="1">
      <c r="A115" s="37"/>
      <c r="B115" s="38"/>
      <c r="C115" s="181" t="s">
        <v>161</v>
      </c>
      <c r="D115" s="181" t="s">
        <v>156</v>
      </c>
      <c r="E115" s="182" t="s">
        <v>374</v>
      </c>
      <c r="F115" s="183" t="s">
        <v>375</v>
      </c>
      <c r="G115" s="184" t="s">
        <v>218</v>
      </c>
      <c r="H115" s="185">
        <v>0.35</v>
      </c>
      <c r="I115" s="186"/>
      <c r="J115" s="187">
        <f>ROUND(I115*H115,2)</f>
        <v>0</v>
      </c>
      <c r="K115" s="183" t="s">
        <v>160</v>
      </c>
      <c r="L115" s="42"/>
      <c r="M115" s="188" t="s">
        <v>19</v>
      </c>
      <c r="N115" s="189" t="s">
        <v>47</v>
      </c>
      <c r="O115" s="67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161</v>
      </c>
      <c r="AT115" s="192" t="s">
        <v>156</v>
      </c>
      <c r="AU115" s="192" t="s">
        <v>86</v>
      </c>
      <c r="AY115" s="20" t="s">
        <v>154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84</v>
      </c>
      <c r="BK115" s="193">
        <f>ROUND(I115*H115,2)</f>
        <v>0</v>
      </c>
      <c r="BL115" s="20" t="s">
        <v>161</v>
      </c>
      <c r="BM115" s="192" t="s">
        <v>686</v>
      </c>
    </row>
    <row r="116" spans="1:65" s="2" customFormat="1" ht="39">
      <c r="A116" s="37"/>
      <c r="B116" s="38"/>
      <c r="C116" s="39"/>
      <c r="D116" s="194" t="s">
        <v>163</v>
      </c>
      <c r="E116" s="39"/>
      <c r="F116" s="195" t="s">
        <v>377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163</v>
      </c>
      <c r="AU116" s="20" t="s">
        <v>86</v>
      </c>
    </row>
    <row r="117" spans="1:65" s="2" customFormat="1" ht="11.25">
      <c r="A117" s="37"/>
      <c r="B117" s="38"/>
      <c r="C117" s="39"/>
      <c r="D117" s="199" t="s">
        <v>165</v>
      </c>
      <c r="E117" s="39"/>
      <c r="F117" s="200" t="s">
        <v>378</v>
      </c>
      <c r="G117" s="39"/>
      <c r="H117" s="39"/>
      <c r="I117" s="196"/>
      <c r="J117" s="39"/>
      <c r="K117" s="39"/>
      <c r="L117" s="42"/>
      <c r="M117" s="197"/>
      <c r="N117" s="198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165</v>
      </c>
      <c r="AU117" s="20" t="s">
        <v>86</v>
      </c>
    </row>
    <row r="118" spans="1:65" s="13" customFormat="1" ht="11.25">
      <c r="B118" s="201"/>
      <c r="C118" s="202"/>
      <c r="D118" s="194" t="s">
        <v>167</v>
      </c>
      <c r="E118" s="203" t="s">
        <v>19</v>
      </c>
      <c r="F118" s="204" t="s">
        <v>687</v>
      </c>
      <c r="G118" s="202"/>
      <c r="H118" s="203" t="s">
        <v>19</v>
      </c>
      <c r="I118" s="205"/>
      <c r="J118" s="202"/>
      <c r="K118" s="202"/>
      <c r="L118" s="206"/>
      <c r="M118" s="207"/>
      <c r="N118" s="208"/>
      <c r="O118" s="208"/>
      <c r="P118" s="208"/>
      <c r="Q118" s="208"/>
      <c r="R118" s="208"/>
      <c r="S118" s="208"/>
      <c r="T118" s="209"/>
      <c r="AT118" s="210" t="s">
        <v>167</v>
      </c>
      <c r="AU118" s="210" t="s">
        <v>86</v>
      </c>
      <c r="AV118" s="13" t="s">
        <v>84</v>
      </c>
      <c r="AW118" s="13" t="s">
        <v>36</v>
      </c>
      <c r="AX118" s="13" t="s">
        <v>76</v>
      </c>
      <c r="AY118" s="210" t="s">
        <v>154</v>
      </c>
    </row>
    <row r="119" spans="1:65" s="14" customFormat="1" ht="11.25">
      <c r="B119" s="211"/>
      <c r="C119" s="212"/>
      <c r="D119" s="194" t="s">
        <v>167</v>
      </c>
      <c r="E119" s="213" t="s">
        <v>19</v>
      </c>
      <c r="F119" s="214" t="s">
        <v>678</v>
      </c>
      <c r="G119" s="212"/>
      <c r="H119" s="215">
        <v>0.35</v>
      </c>
      <c r="I119" s="216"/>
      <c r="J119" s="212"/>
      <c r="K119" s="212"/>
      <c r="L119" s="217"/>
      <c r="M119" s="218"/>
      <c r="N119" s="219"/>
      <c r="O119" s="219"/>
      <c r="P119" s="219"/>
      <c r="Q119" s="219"/>
      <c r="R119" s="219"/>
      <c r="S119" s="219"/>
      <c r="T119" s="220"/>
      <c r="AT119" s="221" t="s">
        <v>167</v>
      </c>
      <c r="AU119" s="221" t="s">
        <v>86</v>
      </c>
      <c r="AV119" s="14" t="s">
        <v>86</v>
      </c>
      <c r="AW119" s="14" t="s">
        <v>36</v>
      </c>
      <c r="AX119" s="14" t="s">
        <v>84</v>
      </c>
      <c r="AY119" s="221" t="s">
        <v>154</v>
      </c>
    </row>
    <row r="120" spans="1:65" s="2" customFormat="1" ht="37.9" customHeight="1">
      <c r="A120" s="37"/>
      <c r="B120" s="38"/>
      <c r="C120" s="181" t="s">
        <v>205</v>
      </c>
      <c r="D120" s="181" t="s">
        <v>156</v>
      </c>
      <c r="E120" s="182" t="s">
        <v>382</v>
      </c>
      <c r="F120" s="183" t="s">
        <v>383</v>
      </c>
      <c r="G120" s="184" t="s">
        <v>218</v>
      </c>
      <c r="H120" s="185">
        <v>3.5</v>
      </c>
      <c r="I120" s="186"/>
      <c r="J120" s="187">
        <f>ROUND(I120*H120,2)</f>
        <v>0</v>
      </c>
      <c r="K120" s="183" t="s">
        <v>160</v>
      </c>
      <c r="L120" s="42"/>
      <c r="M120" s="188" t="s">
        <v>19</v>
      </c>
      <c r="N120" s="189" t="s">
        <v>47</v>
      </c>
      <c r="O120" s="6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161</v>
      </c>
      <c r="AT120" s="192" t="s">
        <v>156</v>
      </c>
      <c r="AU120" s="192" t="s">
        <v>86</v>
      </c>
      <c r="AY120" s="20" t="s">
        <v>154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0" t="s">
        <v>84</v>
      </c>
      <c r="BK120" s="193">
        <f>ROUND(I120*H120,2)</f>
        <v>0</v>
      </c>
      <c r="BL120" s="20" t="s">
        <v>161</v>
      </c>
      <c r="BM120" s="192" t="s">
        <v>688</v>
      </c>
    </row>
    <row r="121" spans="1:65" s="2" customFormat="1" ht="48.75">
      <c r="A121" s="37"/>
      <c r="B121" s="38"/>
      <c r="C121" s="39"/>
      <c r="D121" s="194" t="s">
        <v>163</v>
      </c>
      <c r="E121" s="39"/>
      <c r="F121" s="195" t="s">
        <v>385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163</v>
      </c>
      <c r="AU121" s="20" t="s">
        <v>86</v>
      </c>
    </row>
    <row r="122" spans="1:65" s="2" customFormat="1" ht="11.25">
      <c r="A122" s="37"/>
      <c r="B122" s="38"/>
      <c r="C122" s="39"/>
      <c r="D122" s="199" t="s">
        <v>165</v>
      </c>
      <c r="E122" s="39"/>
      <c r="F122" s="200" t="s">
        <v>386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165</v>
      </c>
      <c r="AU122" s="20" t="s">
        <v>86</v>
      </c>
    </row>
    <row r="123" spans="1:65" s="13" customFormat="1" ht="22.5">
      <c r="B123" s="201"/>
      <c r="C123" s="202"/>
      <c r="D123" s="194" t="s">
        <v>167</v>
      </c>
      <c r="E123" s="203" t="s">
        <v>19</v>
      </c>
      <c r="F123" s="204" t="s">
        <v>689</v>
      </c>
      <c r="G123" s="202"/>
      <c r="H123" s="203" t="s">
        <v>19</v>
      </c>
      <c r="I123" s="205"/>
      <c r="J123" s="202"/>
      <c r="K123" s="202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167</v>
      </c>
      <c r="AU123" s="210" t="s">
        <v>86</v>
      </c>
      <c r="AV123" s="13" t="s">
        <v>84</v>
      </c>
      <c r="AW123" s="13" t="s">
        <v>36</v>
      </c>
      <c r="AX123" s="13" t="s">
        <v>76</v>
      </c>
      <c r="AY123" s="210" t="s">
        <v>154</v>
      </c>
    </row>
    <row r="124" spans="1:65" s="13" customFormat="1" ht="11.25">
      <c r="B124" s="201"/>
      <c r="C124" s="202"/>
      <c r="D124" s="194" t="s">
        <v>167</v>
      </c>
      <c r="E124" s="203" t="s">
        <v>19</v>
      </c>
      <c r="F124" s="204" t="s">
        <v>389</v>
      </c>
      <c r="G124" s="202"/>
      <c r="H124" s="203" t="s">
        <v>19</v>
      </c>
      <c r="I124" s="205"/>
      <c r="J124" s="202"/>
      <c r="K124" s="202"/>
      <c r="L124" s="206"/>
      <c r="M124" s="207"/>
      <c r="N124" s="208"/>
      <c r="O124" s="208"/>
      <c r="P124" s="208"/>
      <c r="Q124" s="208"/>
      <c r="R124" s="208"/>
      <c r="S124" s="208"/>
      <c r="T124" s="209"/>
      <c r="AT124" s="210" t="s">
        <v>167</v>
      </c>
      <c r="AU124" s="210" t="s">
        <v>86</v>
      </c>
      <c r="AV124" s="13" t="s">
        <v>84</v>
      </c>
      <c r="AW124" s="13" t="s">
        <v>36</v>
      </c>
      <c r="AX124" s="13" t="s">
        <v>76</v>
      </c>
      <c r="AY124" s="210" t="s">
        <v>154</v>
      </c>
    </row>
    <row r="125" spans="1:65" s="14" customFormat="1" ht="11.25">
      <c r="B125" s="211"/>
      <c r="C125" s="212"/>
      <c r="D125" s="194" t="s">
        <v>167</v>
      </c>
      <c r="E125" s="213" t="s">
        <v>19</v>
      </c>
      <c r="F125" s="214" t="s">
        <v>690</v>
      </c>
      <c r="G125" s="212"/>
      <c r="H125" s="215">
        <v>3.5</v>
      </c>
      <c r="I125" s="216"/>
      <c r="J125" s="212"/>
      <c r="K125" s="212"/>
      <c r="L125" s="217"/>
      <c r="M125" s="218"/>
      <c r="N125" s="219"/>
      <c r="O125" s="219"/>
      <c r="P125" s="219"/>
      <c r="Q125" s="219"/>
      <c r="R125" s="219"/>
      <c r="S125" s="219"/>
      <c r="T125" s="220"/>
      <c r="AT125" s="221" t="s">
        <v>167</v>
      </c>
      <c r="AU125" s="221" t="s">
        <v>86</v>
      </c>
      <c r="AV125" s="14" t="s">
        <v>86</v>
      </c>
      <c r="AW125" s="14" t="s">
        <v>36</v>
      </c>
      <c r="AX125" s="14" t="s">
        <v>84</v>
      </c>
      <c r="AY125" s="221" t="s">
        <v>154</v>
      </c>
    </row>
    <row r="126" spans="1:65" s="2" customFormat="1" ht="24.2" customHeight="1">
      <c r="A126" s="37"/>
      <c r="B126" s="38"/>
      <c r="C126" s="181" t="s">
        <v>215</v>
      </c>
      <c r="D126" s="181" t="s">
        <v>156</v>
      </c>
      <c r="E126" s="182" t="s">
        <v>391</v>
      </c>
      <c r="F126" s="183" t="s">
        <v>392</v>
      </c>
      <c r="G126" s="184" t="s">
        <v>218</v>
      </c>
      <c r="H126" s="185">
        <v>0.45</v>
      </c>
      <c r="I126" s="186"/>
      <c r="J126" s="187">
        <f>ROUND(I126*H126,2)</f>
        <v>0</v>
      </c>
      <c r="K126" s="183" t="s">
        <v>160</v>
      </c>
      <c r="L126" s="42"/>
      <c r="M126" s="188" t="s">
        <v>19</v>
      </c>
      <c r="N126" s="189" t="s">
        <v>47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161</v>
      </c>
      <c r="AT126" s="192" t="s">
        <v>156</v>
      </c>
      <c r="AU126" s="192" t="s">
        <v>86</v>
      </c>
      <c r="AY126" s="20" t="s">
        <v>154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84</v>
      </c>
      <c r="BK126" s="193">
        <f>ROUND(I126*H126,2)</f>
        <v>0</v>
      </c>
      <c r="BL126" s="20" t="s">
        <v>161</v>
      </c>
      <c r="BM126" s="192" t="s">
        <v>691</v>
      </c>
    </row>
    <row r="127" spans="1:65" s="2" customFormat="1" ht="29.25">
      <c r="A127" s="37"/>
      <c r="B127" s="38"/>
      <c r="C127" s="39"/>
      <c r="D127" s="194" t="s">
        <v>163</v>
      </c>
      <c r="E127" s="39"/>
      <c r="F127" s="195" t="s">
        <v>394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163</v>
      </c>
      <c r="AU127" s="20" t="s">
        <v>86</v>
      </c>
    </row>
    <row r="128" spans="1:65" s="2" customFormat="1" ht="11.25">
      <c r="A128" s="37"/>
      <c r="B128" s="38"/>
      <c r="C128" s="39"/>
      <c r="D128" s="199" t="s">
        <v>165</v>
      </c>
      <c r="E128" s="39"/>
      <c r="F128" s="200" t="s">
        <v>395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165</v>
      </c>
      <c r="AU128" s="20" t="s">
        <v>86</v>
      </c>
    </row>
    <row r="129" spans="1:65" s="13" customFormat="1" ht="11.25">
      <c r="B129" s="201"/>
      <c r="C129" s="202"/>
      <c r="D129" s="194" t="s">
        <v>167</v>
      </c>
      <c r="E129" s="203" t="s">
        <v>19</v>
      </c>
      <c r="F129" s="204" t="s">
        <v>692</v>
      </c>
      <c r="G129" s="202"/>
      <c r="H129" s="203" t="s">
        <v>19</v>
      </c>
      <c r="I129" s="205"/>
      <c r="J129" s="202"/>
      <c r="K129" s="202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167</v>
      </c>
      <c r="AU129" s="210" t="s">
        <v>86</v>
      </c>
      <c r="AV129" s="13" t="s">
        <v>84</v>
      </c>
      <c r="AW129" s="13" t="s">
        <v>36</v>
      </c>
      <c r="AX129" s="13" t="s">
        <v>76</v>
      </c>
      <c r="AY129" s="210" t="s">
        <v>154</v>
      </c>
    </row>
    <row r="130" spans="1:65" s="14" customFormat="1" ht="11.25">
      <c r="B130" s="211"/>
      <c r="C130" s="212"/>
      <c r="D130" s="194" t="s">
        <v>167</v>
      </c>
      <c r="E130" s="213" t="s">
        <v>19</v>
      </c>
      <c r="F130" s="214" t="s">
        <v>693</v>
      </c>
      <c r="G130" s="212"/>
      <c r="H130" s="215">
        <v>0.45</v>
      </c>
      <c r="I130" s="216"/>
      <c r="J130" s="212"/>
      <c r="K130" s="212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167</v>
      </c>
      <c r="AU130" s="221" t="s">
        <v>86</v>
      </c>
      <c r="AV130" s="14" t="s">
        <v>86</v>
      </c>
      <c r="AW130" s="14" t="s">
        <v>36</v>
      </c>
      <c r="AX130" s="14" t="s">
        <v>84</v>
      </c>
      <c r="AY130" s="221" t="s">
        <v>154</v>
      </c>
    </row>
    <row r="131" spans="1:65" s="2" customFormat="1" ht="33" customHeight="1">
      <c r="A131" s="37"/>
      <c r="B131" s="38"/>
      <c r="C131" s="181" t="s">
        <v>228</v>
      </c>
      <c r="D131" s="181" t="s">
        <v>156</v>
      </c>
      <c r="E131" s="182" t="s">
        <v>398</v>
      </c>
      <c r="F131" s="183" t="s">
        <v>399</v>
      </c>
      <c r="G131" s="184" t="s">
        <v>263</v>
      </c>
      <c r="H131" s="185">
        <v>0.59499999999999997</v>
      </c>
      <c r="I131" s="186"/>
      <c r="J131" s="187">
        <f>ROUND(I131*H131,2)</f>
        <v>0</v>
      </c>
      <c r="K131" s="183" t="s">
        <v>160</v>
      </c>
      <c r="L131" s="42"/>
      <c r="M131" s="188" t="s">
        <v>19</v>
      </c>
      <c r="N131" s="189" t="s">
        <v>47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161</v>
      </c>
      <c r="AT131" s="192" t="s">
        <v>156</v>
      </c>
      <c r="AU131" s="192" t="s">
        <v>86</v>
      </c>
      <c r="AY131" s="20" t="s">
        <v>154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84</v>
      </c>
      <c r="BK131" s="193">
        <f>ROUND(I131*H131,2)</f>
        <v>0</v>
      </c>
      <c r="BL131" s="20" t="s">
        <v>161</v>
      </c>
      <c r="BM131" s="192" t="s">
        <v>694</v>
      </c>
    </row>
    <row r="132" spans="1:65" s="2" customFormat="1" ht="29.25">
      <c r="A132" s="37"/>
      <c r="B132" s="38"/>
      <c r="C132" s="39"/>
      <c r="D132" s="194" t="s">
        <v>163</v>
      </c>
      <c r="E132" s="39"/>
      <c r="F132" s="195" t="s">
        <v>320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163</v>
      </c>
      <c r="AU132" s="20" t="s">
        <v>86</v>
      </c>
    </row>
    <row r="133" spans="1:65" s="2" customFormat="1" ht="11.25">
      <c r="A133" s="37"/>
      <c r="B133" s="38"/>
      <c r="C133" s="39"/>
      <c r="D133" s="199" t="s">
        <v>165</v>
      </c>
      <c r="E133" s="39"/>
      <c r="F133" s="200" t="s">
        <v>401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165</v>
      </c>
      <c r="AU133" s="20" t="s">
        <v>86</v>
      </c>
    </row>
    <row r="134" spans="1:65" s="13" customFormat="1" ht="11.25">
      <c r="B134" s="201"/>
      <c r="C134" s="202"/>
      <c r="D134" s="194" t="s">
        <v>167</v>
      </c>
      <c r="E134" s="203" t="s">
        <v>19</v>
      </c>
      <c r="F134" s="204" t="s">
        <v>403</v>
      </c>
      <c r="G134" s="202"/>
      <c r="H134" s="203" t="s">
        <v>19</v>
      </c>
      <c r="I134" s="205"/>
      <c r="J134" s="202"/>
      <c r="K134" s="202"/>
      <c r="L134" s="206"/>
      <c r="M134" s="207"/>
      <c r="N134" s="208"/>
      <c r="O134" s="208"/>
      <c r="P134" s="208"/>
      <c r="Q134" s="208"/>
      <c r="R134" s="208"/>
      <c r="S134" s="208"/>
      <c r="T134" s="209"/>
      <c r="AT134" s="210" t="s">
        <v>167</v>
      </c>
      <c r="AU134" s="210" t="s">
        <v>86</v>
      </c>
      <c r="AV134" s="13" t="s">
        <v>84</v>
      </c>
      <c r="AW134" s="13" t="s">
        <v>36</v>
      </c>
      <c r="AX134" s="13" t="s">
        <v>76</v>
      </c>
      <c r="AY134" s="210" t="s">
        <v>154</v>
      </c>
    </row>
    <row r="135" spans="1:65" s="14" customFormat="1" ht="11.25">
      <c r="B135" s="211"/>
      <c r="C135" s="212"/>
      <c r="D135" s="194" t="s">
        <v>167</v>
      </c>
      <c r="E135" s="213" t="s">
        <v>19</v>
      </c>
      <c r="F135" s="214" t="s">
        <v>695</v>
      </c>
      <c r="G135" s="212"/>
      <c r="H135" s="215">
        <v>0.59499999999999997</v>
      </c>
      <c r="I135" s="216"/>
      <c r="J135" s="212"/>
      <c r="K135" s="212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167</v>
      </c>
      <c r="AU135" s="221" t="s">
        <v>86</v>
      </c>
      <c r="AV135" s="14" t="s">
        <v>86</v>
      </c>
      <c r="AW135" s="14" t="s">
        <v>36</v>
      </c>
      <c r="AX135" s="14" t="s">
        <v>84</v>
      </c>
      <c r="AY135" s="221" t="s">
        <v>154</v>
      </c>
    </row>
    <row r="136" spans="1:65" s="2" customFormat="1" ht="16.5" customHeight="1">
      <c r="A136" s="37"/>
      <c r="B136" s="38"/>
      <c r="C136" s="181" t="s">
        <v>237</v>
      </c>
      <c r="D136" s="181" t="s">
        <v>156</v>
      </c>
      <c r="E136" s="182" t="s">
        <v>405</v>
      </c>
      <c r="F136" s="183" t="s">
        <v>406</v>
      </c>
      <c r="G136" s="184" t="s">
        <v>218</v>
      </c>
      <c r="H136" s="185">
        <v>0.35</v>
      </c>
      <c r="I136" s="186"/>
      <c r="J136" s="187">
        <f>ROUND(I136*H136,2)</f>
        <v>0</v>
      </c>
      <c r="K136" s="183" t="s">
        <v>160</v>
      </c>
      <c r="L136" s="42"/>
      <c r="M136" s="188" t="s">
        <v>19</v>
      </c>
      <c r="N136" s="189" t="s">
        <v>47</v>
      </c>
      <c r="O136" s="67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161</v>
      </c>
      <c r="AT136" s="192" t="s">
        <v>156</v>
      </c>
      <c r="AU136" s="192" t="s">
        <v>86</v>
      </c>
      <c r="AY136" s="20" t="s">
        <v>154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84</v>
      </c>
      <c r="BK136" s="193">
        <f>ROUND(I136*H136,2)</f>
        <v>0</v>
      </c>
      <c r="BL136" s="20" t="s">
        <v>161</v>
      </c>
      <c r="BM136" s="192" t="s">
        <v>696</v>
      </c>
    </row>
    <row r="137" spans="1:65" s="2" customFormat="1" ht="19.5">
      <c r="A137" s="37"/>
      <c r="B137" s="38"/>
      <c r="C137" s="39"/>
      <c r="D137" s="194" t="s">
        <v>163</v>
      </c>
      <c r="E137" s="39"/>
      <c r="F137" s="195" t="s">
        <v>408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163</v>
      </c>
      <c r="AU137" s="20" t="s">
        <v>86</v>
      </c>
    </row>
    <row r="138" spans="1:65" s="2" customFormat="1" ht="11.25">
      <c r="A138" s="37"/>
      <c r="B138" s="38"/>
      <c r="C138" s="39"/>
      <c r="D138" s="199" t="s">
        <v>165</v>
      </c>
      <c r="E138" s="39"/>
      <c r="F138" s="200" t="s">
        <v>409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165</v>
      </c>
      <c r="AU138" s="20" t="s">
        <v>86</v>
      </c>
    </row>
    <row r="139" spans="1:65" s="13" customFormat="1" ht="11.25">
      <c r="B139" s="201"/>
      <c r="C139" s="202"/>
      <c r="D139" s="194" t="s">
        <v>167</v>
      </c>
      <c r="E139" s="203" t="s">
        <v>19</v>
      </c>
      <c r="F139" s="204" t="s">
        <v>410</v>
      </c>
      <c r="G139" s="202"/>
      <c r="H139" s="203" t="s">
        <v>19</v>
      </c>
      <c r="I139" s="205"/>
      <c r="J139" s="202"/>
      <c r="K139" s="202"/>
      <c r="L139" s="206"/>
      <c r="M139" s="207"/>
      <c r="N139" s="208"/>
      <c r="O139" s="208"/>
      <c r="P139" s="208"/>
      <c r="Q139" s="208"/>
      <c r="R139" s="208"/>
      <c r="S139" s="208"/>
      <c r="T139" s="209"/>
      <c r="AT139" s="210" t="s">
        <v>167</v>
      </c>
      <c r="AU139" s="210" t="s">
        <v>86</v>
      </c>
      <c r="AV139" s="13" t="s">
        <v>84</v>
      </c>
      <c r="AW139" s="13" t="s">
        <v>36</v>
      </c>
      <c r="AX139" s="13" t="s">
        <v>76</v>
      </c>
      <c r="AY139" s="210" t="s">
        <v>154</v>
      </c>
    </row>
    <row r="140" spans="1:65" s="14" customFormat="1" ht="11.25">
      <c r="B140" s="211"/>
      <c r="C140" s="212"/>
      <c r="D140" s="194" t="s">
        <v>167</v>
      </c>
      <c r="E140" s="213" t="s">
        <v>19</v>
      </c>
      <c r="F140" s="214" t="s">
        <v>678</v>
      </c>
      <c r="G140" s="212"/>
      <c r="H140" s="215">
        <v>0.35</v>
      </c>
      <c r="I140" s="216"/>
      <c r="J140" s="212"/>
      <c r="K140" s="212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167</v>
      </c>
      <c r="AU140" s="221" t="s">
        <v>86</v>
      </c>
      <c r="AV140" s="14" t="s">
        <v>86</v>
      </c>
      <c r="AW140" s="14" t="s">
        <v>36</v>
      </c>
      <c r="AX140" s="14" t="s">
        <v>84</v>
      </c>
      <c r="AY140" s="221" t="s">
        <v>154</v>
      </c>
    </row>
    <row r="141" spans="1:65" s="12" customFormat="1" ht="22.9" customHeight="1">
      <c r="B141" s="165"/>
      <c r="C141" s="166"/>
      <c r="D141" s="167" t="s">
        <v>75</v>
      </c>
      <c r="E141" s="179" t="s">
        <v>86</v>
      </c>
      <c r="F141" s="179" t="s">
        <v>697</v>
      </c>
      <c r="G141" s="166"/>
      <c r="H141" s="166"/>
      <c r="I141" s="169"/>
      <c r="J141" s="180">
        <f>BK141</f>
        <v>0</v>
      </c>
      <c r="K141" s="166"/>
      <c r="L141" s="171"/>
      <c r="M141" s="172"/>
      <c r="N141" s="173"/>
      <c r="O141" s="173"/>
      <c r="P141" s="174">
        <f>SUM(P142:P159)</f>
        <v>0</v>
      </c>
      <c r="Q141" s="173"/>
      <c r="R141" s="174">
        <f>SUM(R142:R159)</f>
        <v>1.1432289</v>
      </c>
      <c r="S141" s="173"/>
      <c r="T141" s="175">
        <f>SUM(T142:T159)</f>
        <v>0</v>
      </c>
      <c r="AR141" s="176" t="s">
        <v>84</v>
      </c>
      <c r="AT141" s="177" t="s">
        <v>75</v>
      </c>
      <c r="AU141" s="177" t="s">
        <v>84</v>
      </c>
      <c r="AY141" s="176" t="s">
        <v>154</v>
      </c>
      <c r="BK141" s="178">
        <f>SUM(BK142:BK159)</f>
        <v>0</v>
      </c>
    </row>
    <row r="142" spans="1:65" s="2" customFormat="1" ht="24.2" customHeight="1">
      <c r="A142" s="37"/>
      <c r="B142" s="38"/>
      <c r="C142" s="181" t="s">
        <v>226</v>
      </c>
      <c r="D142" s="181" t="s">
        <v>156</v>
      </c>
      <c r="E142" s="182" t="s">
        <v>698</v>
      </c>
      <c r="F142" s="183" t="s">
        <v>699</v>
      </c>
      <c r="G142" s="184" t="s">
        <v>218</v>
      </c>
      <c r="H142" s="185">
        <v>0.495</v>
      </c>
      <c r="I142" s="186"/>
      <c r="J142" s="187">
        <f>ROUND(I142*H142,2)</f>
        <v>0</v>
      </c>
      <c r="K142" s="183" t="s">
        <v>160</v>
      </c>
      <c r="L142" s="42"/>
      <c r="M142" s="188" t="s">
        <v>19</v>
      </c>
      <c r="N142" s="189" t="s">
        <v>47</v>
      </c>
      <c r="O142" s="67"/>
      <c r="P142" s="190">
        <f>O142*H142</f>
        <v>0</v>
      </c>
      <c r="Q142" s="190">
        <v>2.3010199999999998</v>
      </c>
      <c r="R142" s="190">
        <f>Q142*H142</f>
        <v>1.1390049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161</v>
      </c>
      <c r="AT142" s="192" t="s">
        <v>156</v>
      </c>
      <c r="AU142" s="192" t="s">
        <v>86</v>
      </c>
      <c r="AY142" s="20" t="s">
        <v>154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84</v>
      </c>
      <c r="BK142" s="193">
        <f>ROUND(I142*H142,2)</f>
        <v>0</v>
      </c>
      <c r="BL142" s="20" t="s">
        <v>161</v>
      </c>
      <c r="BM142" s="192" t="s">
        <v>700</v>
      </c>
    </row>
    <row r="143" spans="1:65" s="2" customFormat="1" ht="19.5">
      <c r="A143" s="37"/>
      <c r="B143" s="38"/>
      <c r="C143" s="39"/>
      <c r="D143" s="194" t="s">
        <v>163</v>
      </c>
      <c r="E143" s="39"/>
      <c r="F143" s="195" t="s">
        <v>701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163</v>
      </c>
      <c r="AU143" s="20" t="s">
        <v>86</v>
      </c>
    </row>
    <row r="144" spans="1:65" s="2" customFormat="1" ht="11.25">
      <c r="A144" s="37"/>
      <c r="B144" s="38"/>
      <c r="C144" s="39"/>
      <c r="D144" s="199" t="s">
        <v>165</v>
      </c>
      <c r="E144" s="39"/>
      <c r="F144" s="200" t="s">
        <v>702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165</v>
      </c>
      <c r="AU144" s="20" t="s">
        <v>86</v>
      </c>
    </row>
    <row r="145" spans="1:65" s="13" customFormat="1" ht="22.5">
      <c r="B145" s="201"/>
      <c r="C145" s="202"/>
      <c r="D145" s="194" t="s">
        <v>167</v>
      </c>
      <c r="E145" s="203" t="s">
        <v>19</v>
      </c>
      <c r="F145" s="204" t="s">
        <v>703</v>
      </c>
      <c r="G145" s="202"/>
      <c r="H145" s="203" t="s">
        <v>19</v>
      </c>
      <c r="I145" s="205"/>
      <c r="J145" s="202"/>
      <c r="K145" s="202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167</v>
      </c>
      <c r="AU145" s="210" t="s">
        <v>86</v>
      </c>
      <c r="AV145" s="13" t="s">
        <v>84</v>
      </c>
      <c r="AW145" s="13" t="s">
        <v>36</v>
      </c>
      <c r="AX145" s="13" t="s">
        <v>76</v>
      </c>
      <c r="AY145" s="210" t="s">
        <v>154</v>
      </c>
    </row>
    <row r="146" spans="1:65" s="13" customFormat="1" ht="11.25">
      <c r="B146" s="201"/>
      <c r="C146" s="202"/>
      <c r="D146" s="194" t="s">
        <v>167</v>
      </c>
      <c r="E146" s="203" t="s">
        <v>19</v>
      </c>
      <c r="F146" s="204" t="s">
        <v>704</v>
      </c>
      <c r="G146" s="202"/>
      <c r="H146" s="203" t="s">
        <v>19</v>
      </c>
      <c r="I146" s="205"/>
      <c r="J146" s="202"/>
      <c r="K146" s="202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167</v>
      </c>
      <c r="AU146" s="210" t="s">
        <v>86</v>
      </c>
      <c r="AV146" s="13" t="s">
        <v>84</v>
      </c>
      <c r="AW146" s="13" t="s">
        <v>36</v>
      </c>
      <c r="AX146" s="13" t="s">
        <v>76</v>
      </c>
      <c r="AY146" s="210" t="s">
        <v>154</v>
      </c>
    </row>
    <row r="147" spans="1:65" s="14" customFormat="1" ht="11.25">
      <c r="B147" s="211"/>
      <c r="C147" s="212"/>
      <c r="D147" s="194" t="s">
        <v>167</v>
      </c>
      <c r="E147" s="213" t="s">
        <v>19</v>
      </c>
      <c r="F147" s="214" t="s">
        <v>705</v>
      </c>
      <c r="G147" s="212"/>
      <c r="H147" s="215">
        <v>0.495</v>
      </c>
      <c r="I147" s="216"/>
      <c r="J147" s="212"/>
      <c r="K147" s="212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167</v>
      </c>
      <c r="AU147" s="221" t="s">
        <v>86</v>
      </c>
      <c r="AV147" s="14" t="s">
        <v>86</v>
      </c>
      <c r="AW147" s="14" t="s">
        <v>36</v>
      </c>
      <c r="AX147" s="14" t="s">
        <v>84</v>
      </c>
      <c r="AY147" s="221" t="s">
        <v>154</v>
      </c>
    </row>
    <row r="148" spans="1:65" s="2" customFormat="1" ht="16.5" customHeight="1">
      <c r="A148" s="37"/>
      <c r="B148" s="38"/>
      <c r="C148" s="181" t="s">
        <v>252</v>
      </c>
      <c r="D148" s="181" t="s">
        <v>156</v>
      </c>
      <c r="E148" s="182" t="s">
        <v>706</v>
      </c>
      <c r="F148" s="183" t="s">
        <v>707</v>
      </c>
      <c r="G148" s="184" t="s">
        <v>159</v>
      </c>
      <c r="H148" s="185">
        <v>1.6</v>
      </c>
      <c r="I148" s="186"/>
      <c r="J148" s="187">
        <f>ROUND(I148*H148,2)</f>
        <v>0</v>
      </c>
      <c r="K148" s="183" t="s">
        <v>160</v>
      </c>
      <c r="L148" s="42"/>
      <c r="M148" s="188" t="s">
        <v>19</v>
      </c>
      <c r="N148" s="189" t="s">
        <v>47</v>
      </c>
      <c r="O148" s="67"/>
      <c r="P148" s="190">
        <f>O148*H148</f>
        <v>0</v>
      </c>
      <c r="Q148" s="190">
        <v>2.64E-3</v>
      </c>
      <c r="R148" s="190">
        <f>Q148*H148</f>
        <v>4.2240000000000003E-3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161</v>
      </c>
      <c r="AT148" s="192" t="s">
        <v>156</v>
      </c>
      <c r="AU148" s="192" t="s">
        <v>86</v>
      </c>
      <c r="AY148" s="20" t="s">
        <v>154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84</v>
      </c>
      <c r="BK148" s="193">
        <f>ROUND(I148*H148,2)</f>
        <v>0</v>
      </c>
      <c r="BL148" s="20" t="s">
        <v>161</v>
      </c>
      <c r="BM148" s="192" t="s">
        <v>708</v>
      </c>
    </row>
    <row r="149" spans="1:65" s="2" customFormat="1" ht="11.25">
      <c r="A149" s="37"/>
      <c r="B149" s="38"/>
      <c r="C149" s="39"/>
      <c r="D149" s="194" t="s">
        <v>163</v>
      </c>
      <c r="E149" s="39"/>
      <c r="F149" s="195" t="s">
        <v>709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163</v>
      </c>
      <c r="AU149" s="20" t="s">
        <v>86</v>
      </c>
    </row>
    <row r="150" spans="1:65" s="2" customFormat="1" ht="11.25">
      <c r="A150" s="37"/>
      <c r="B150" s="38"/>
      <c r="C150" s="39"/>
      <c r="D150" s="199" t="s">
        <v>165</v>
      </c>
      <c r="E150" s="39"/>
      <c r="F150" s="200" t="s">
        <v>710</v>
      </c>
      <c r="G150" s="39"/>
      <c r="H150" s="39"/>
      <c r="I150" s="196"/>
      <c r="J150" s="39"/>
      <c r="K150" s="39"/>
      <c r="L150" s="42"/>
      <c r="M150" s="197"/>
      <c r="N150" s="19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165</v>
      </c>
      <c r="AU150" s="20" t="s">
        <v>86</v>
      </c>
    </row>
    <row r="151" spans="1:65" s="13" customFormat="1" ht="11.25">
      <c r="B151" s="201"/>
      <c r="C151" s="202"/>
      <c r="D151" s="194" t="s">
        <v>167</v>
      </c>
      <c r="E151" s="203" t="s">
        <v>19</v>
      </c>
      <c r="F151" s="204" t="s">
        <v>711</v>
      </c>
      <c r="G151" s="202"/>
      <c r="H151" s="203" t="s">
        <v>19</v>
      </c>
      <c r="I151" s="205"/>
      <c r="J151" s="202"/>
      <c r="K151" s="202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167</v>
      </c>
      <c r="AU151" s="210" t="s">
        <v>86</v>
      </c>
      <c r="AV151" s="13" t="s">
        <v>84</v>
      </c>
      <c r="AW151" s="13" t="s">
        <v>36</v>
      </c>
      <c r="AX151" s="13" t="s">
        <v>76</v>
      </c>
      <c r="AY151" s="210" t="s">
        <v>154</v>
      </c>
    </row>
    <row r="152" spans="1:65" s="13" customFormat="1" ht="11.25">
      <c r="B152" s="201"/>
      <c r="C152" s="202"/>
      <c r="D152" s="194" t="s">
        <v>167</v>
      </c>
      <c r="E152" s="203" t="s">
        <v>19</v>
      </c>
      <c r="F152" s="204" t="s">
        <v>712</v>
      </c>
      <c r="G152" s="202"/>
      <c r="H152" s="203" t="s">
        <v>19</v>
      </c>
      <c r="I152" s="205"/>
      <c r="J152" s="202"/>
      <c r="K152" s="202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167</v>
      </c>
      <c r="AU152" s="210" t="s">
        <v>86</v>
      </c>
      <c r="AV152" s="13" t="s">
        <v>84</v>
      </c>
      <c r="AW152" s="13" t="s">
        <v>36</v>
      </c>
      <c r="AX152" s="13" t="s">
        <v>76</v>
      </c>
      <c r="AY152" s="210" t="s">
        <v>154</v>
      </c>
    </row>
    <row r="153" spans="1:65" s="14" customFormat="1" ht="11.25">
      <c r="B153" s="211"/>
      <c r="C153" s="212"/>
      <c r="D153" s="194" t="s">
        <v>167</v>
      </c>
      <c r="E153" s="213" t="s">
        <v>19</v>
      </c>
      <c r="F153" s="214" t="s">
        <v>713</v>
      </c>
      <c r="G153" s="212"/>
      <c r="H153" s="215">
        <v>1.6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167</v>
      </c>
      <c r="AU153" s="221" t="s">
        <v>86</v>
      </c>
      <c r="AV153" s="14" t="s">
        <v>86</v>
      </c>
      <c r="AW153" s="14" t="s">
        <v>36</v>
      </c>
      <c r="AX153" s="14" t="s">
        <v>84</v>
      </c>
      <c r="AY153" s="221" t="s">
        <v>154</v>
      </c>
    </row>
    <row r="154" spans="1:65" s="2" customFormat="1" ht="16.5" customHeight="1">
      <c r="A154" s="37"/>
      <c r="B154" s="38"/>
      <c r="C154" s="181" t="s">
        <v>260</v>
      </c>
      <c r="D154" s="181" t="s">
        <v>156</v>
      </c>
      <c r="E154" s="182" t="s">
        <v>714</v>
      </c>
      <c r="F154" s="183" t="s">
        <v>715</v>
      </c>
      <c r="G154" s="184" t="s">
        <v>159</v>
      </c>
      <c r="H154" s="185">
        <v>1.6</v>
      </c>
      <c r="I154" s="186"/>
      <c r="J154" s="187">
        <f>ROUND(I154*H154,2)</f>
        <v>0</v>
      </c>
      <c r="K154" s="183" t="s">
        <v>160</v>
      </c>
      <c r="L154" s="42"/>
      <c r="M154" s="188" t="s">
        <v>19</v>
      </c>
      <c r="N154" s="189" t="s">
        <v>47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161</v>
      </c>
      <c r="AT154" s="192" t="s">
        <v>156</v>
      </c>
      <c r="AU154" s="192" t="s">
        <v>86</v>
      </c>
      <c r="AY154" s="20" t="s">
        <v>154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84</v>
      </c>
      <c r="BK154" s="193">
        <f>ROUND(I154*H154,2)</f>
        <v>0</v>
      </c>
      <c r="BL154" s="20" t="s">
        <v>161</v>
      </c>
      <c r="BM154" s="192" t="s">
        <v>716</v>
      </c>
    </row>
    <row r="155" spans="1:65" s="2" customFormat="1" ht="11.25">
      <c r="A155" s="37"/>
      <c r="B155" s="38"/>
      <c r="C155" s="39"/>
      <c r="D155" s="194" t="s">
        <v>163</v>
      </c>
      <c r="E155" s="39"/>
      <c r="F155" s="195" t="s">
        <v>717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163</v>
      </c>
      <c r="AU155" s="20" t="s">
        <v>86</v>
      </c>
    </row>
    <row r="156" spans="1:65" s="2" customFormat="1" ht="11.25">
      <c r="A156" s="37"/>
      <c r="B156" s="38"/>
      <c r="C156" s="39"/>
      <c r="D156" s="199" t="s">
        <v>165</v>
      </c>
      <c r="E156" s="39"/>
      <c r="F156" s="200" t="s">
        <v>718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165</v>
      </c>
      <c r="AU156" s="20" t="s">
        <v>86</v>
      </c>
    </row>
    <row r="157" spans="1:65" s="13" customFormat="1" ht="11.25">
      <c r="B157" s="201"/>
      <c r="C157" s="202"/>
      <c r="D157" s="194" t="s">
        <v>167</v>
      </c>
      <c r="E157" s="203" t="s">
        <v>19</v>
      </c>
      <c r="F157" s="204" t="s">
        <v>719</v>
      </c>
      <c r="G157" s="202"/>
      <c r="H157" s="203" t="s">
        <v>19</v>
      </c>
      <c r="I157" s="205"/>
      <c r="J157" s="202"/>
      <c r="K157" s="202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167</v>
      </c>
      <c r="AU157" s="210" t="s">
        <v>86</v>
      </c>
      <c r="AV157" s="13" t="s">
        <v>84</v>
      </c>
      <c r="AW157" s="13" t="s">
        <v>36</v>
      </c>
      <c r="AX157" s="13" t="s">
        <v>76</v>
      </c>
      <c r="AY157" s="210" t="s">
        <v>154</v>
      </c>
    </row>
    <row r="158" spans="1:65" s="13" customFormat="1" ht="11.25">
      <c r="B158" s="201"/>
      <c r="C158" s="202"/>
      <c r="D158" s="194" t="s">
        <v>167</v>
      </c>
      <c r="E158" s="203" t="s">
        <v>19</v>
      </c>
      <c r="F158" s="204" t="s">
        <v>712</v>
      </c>
      <c r="G158" s="202"/>
      <c r="H158" s="203" t="s">
        <v>19</v>
      </c>
      <c r="I158" s="205"/>
      <c r="J158" s="202"/>
      <c r="K158" s="202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167</v>
      </c>
      <c r="AU158" s="210" t="s">
        <v>86</v>
      </c>
      <c r="AV158" s="13" t="s">
        <v>84</v>
      </c>
      <c r="AW158" s="13" t="s">
        <v>36</v>
      </c>
      <c r="AX158" s="13" t="s">
        <v>76</v>
      </c>
      <c r="AY158" s="210" t="s">
        <v>154</v>
      </c>
    </row>
    <row r="159" spans="1:65" s="14" customFormat="1" ht="11.25">
      <c r="B159" s="211"/>
      <c r="C159" s="212"/>
      <c r="D159" s="194" t="s">
        <v>167</v>
      </c>
      <c r="E159" s="213" t="s">
        <v>19</v>
      </c>
      <c r="F159" s="214" t="s">
        <v>713</v>
      </c>
      <c r="G159" s="212"/>
      <c r="H159" s="215">
        <v>1.6</v>
      </c>
      <c r="I159" s="216"/>
      <c r="J159" s="212"/>
      <c r="K159" s="212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167</v>
      </c>
      <c r="AU159" s="221" t="s">
        <v>86</v>
      </c>
      <c r="AV159" s="14" t="s">
        <v>86</v>
      </c>
      <c r="AW159" s="14" t="s">
        <v>36</v>
      </c>
      <c r="AX159" s="14" t="s">
        <v>84</v>
      </c>
      <c r="AY159" s="221" t="s">
        <v>154</v>
      </c>
    </row>
    <row r="160" spans="1:65" s="12" customFormat="1" ht="22.9" customHeight="1">
      <c r="B160" s="165"/>
      <c r="C160" s="166"/>
      <c r="D160" s="167" t="s">
        <v>75</v>
      </c>
      <c r="E160" s="179" t="s">
        <v>226</v>
      </c>
      <c r="F160" s="179" t="s">
        <v>227</v>
      </c>
      <c r="G160" s="166"/>
      <c r="H160" s="166"/>
      <c r="I160" s="169"/>
      <c r="J160" s="180">
        <f>BK160</f>
        <v>0</v>
      </c>
      <c r="K160" s="166"/>
      <c r="L160" s="171"/>
      <c r="M160" s="172"/>
      <c r="N160" s="173"/>
      <c r="O160" s="173"/>
      <c r="P160" s="174">
        <f>SUM(P161:P195)</f>
        <v>0</v>
      </c>
      <c r="Q160" s="173"/>
      <c r="R160" s="174">
        <f>SUM(R161:R195)</f>
        <v>3.7239999999999988E-2</v>
      </c>
      <c r="S160" s="173"/>
      <c r="T160" s="175">
        <f>SUM(T161:T195)</f>
        <v>0</v>
      </c>
      <c r="AR160" s="176" t="s">
        <v>84</v>
      </c>
      <c r="AT160" s="177" t="s">
        <v>75</v>
      </c>
      <c r="AU160" s="177" t="s">
        <v>84</v>
      </c>
      <c r="AY160" s="176" t="s">
        <v>154</v>
      </c>
      <c r="BK160" s="178">
        <f>SUM(BK161:BK195)</f>
        <v>0</v>
      </c>
    </row>
    <row r="161" spans="1:65" s="2" customFormat="1" ht="24.2" customHeight="1">
      <c r="A161" s="37"/>
      <c r="B161" s="38"/>
      <c r="C161" s="181" t="s">
        <v>8</v>
      </c>
      <c r="D161" s="181" t="s">
        <v>156</v>
      </c>
      <c r="E161" s="182" t="s">
        <v>720</v>
      </c>
      <c r="F161" s="183" t="s">
        <v>721</v>
      </c>
      <c r="G161" s="184" t="s">
        <v>240</v>
      </c>
      <c r="H161" s="185">
        <v>1</v>
      </c>
      <c r="I161" s="186"/>
      <c r="J161" s="187">
        <f>ROUND(I161*H161,2)</f>
        <v>0</v>
      </c>
      <c r="K161" s="183" t="s">
        <v>241</v>
      </c>
      <c r="L161" s="42"/>
      <c r="M161" s="188" t="s">
        <v>19</v>
      </c>
      <c r="N161" s="189" t="s">
        <v>47</v>
      </c>
      <c r="O161" s="67"/>
      <c r="P161" s="190">
        <f>O161*H161</f>
        <v>0</v>
      </c>
      <c r="Q161" s="190">
        <v>5.1999999999999995E-4</v>
      </c>
      <c r="R161" s="190">
        <f>Q161*H161</f>
        <v>5.1999999999999995E-4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161</v>
      </c>
      <c r="AT161" s="192" t="s">
        <v>156</v>
      </c>
      <c r="AU161" s="192" t="s">
        <v>86</v>
      </c>
      <c r="AY161" s="20" t="s">
        <v>154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20" t="s">
        <v>84</v>
      </c>
      <c r="BK161" s="193">
        <f>ROUND(I161*H161,2)</f>
        <v>0</v>
      </c>
      <c r="BL161" s="20" t="s">
        <v>161</v>
      </c>
      <c r="BM161" s="192" t="s">
        <v>722</v>
      </c>
    </row>
    <row r="162" spans="1:65" s="2" customFormat="1" ht="11.25">
      <c r="A162" s="37"/>
      <c r="B162" s="38"/>
      <c r="C162" s="39"/>
      <c r="D162" s="194" t="s">
        <v>163</v>
      </c>
      <c r="E162" s="39"/>
      <c r="F162" s="195" t="s">
        <v>721</v>
      </c>
      <c r="G162" s="39"/>
      <c r="H162" s="39"/>
      <c r="I162" s="196"/>
      <c r="J162" s="39"/>
      <c r="K162" s="39"/>
      <c r="L162" s="42"/>
      <c r="M162" s="197"/>
      <c r="N162" s="198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163</v>
      </c>
      <c r="AU162" s="20" t="s">
        <v>86</v>
      </c>
    </row>
    <row r="163" spans="1:65" s="2" customFormat="1" ht="24.2" customHeight="1">
      <c r="A163" s="37"/>
      <c r="B163" s="38"/>
      <c r="C163" s="248" t="s">
        <v>278</v>
      </c>
      <c r="D163" s="248" t="s">
        <v>491</v>
      </c>
      <c r="E163" s="249" t="s">
        <v>723</v>
      </c>
      <c r="F163" s="250" t="s">
        <v>724</v>
      </c>
      <c r="G163" s="251" t="s">
        <v>240</v>
      </c>
      <c r="H163" s="252">
        <v>1</v>
      </c>
      <c r="I163" s="253"/>
      <c r="J163" s="254">
        <f>ROUND(I163*H163,2)</f>
        <v>0</v>
      </c>
      <c r="K163" s="250" t="s">
        <v>534</v>
      </c>
      <c r="L163" s="255"/>
      <c r="M163" s="256" t="s">
        <v>19</v>
      </c>
      <c r="N163" s="257" t="s">
        <v>47</v>
      </c>
      <c r="O163" s="67"/>
      <c r="P163" s="190">
        <f>O163*H163</f>
        <v>0</v>
      </c>
      <c r="Q163" s="190">
        <v>1.0999999999999999E-2</v>
      </c>
      <c r="R163" s="190">
        <f>Q163*H163</f>
        <v>1.0999999999999999E-2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237</v>
      </c>
      <c r="AT163" s="192" t="s">
        <v>491</v>
      </c>
      <c r="AU163" s="192" t="s">
        <v>86</v>
      </c>
      <c r="AY163" s="20" t="s">
        <v>154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84</v>
      </c>
      <c r="BK163" s="193">
        <f>ROUND(I163*H163,2)</f>
        <v>0</v>
      </c>
      <c r="BL163" s="20" t="s">
        <v>161</v>
      </c>
      <c r="BM163" s="192" t="s">
        <v>725</v>
      </c>
    </row>
    <row r="164" spans="1:65" s="2" customFormat="1" ht="19.5">
      <c r="A164" s="37"/>
      <c r="B164" s="38"/>
      <c r="C164" s="39"/>
      <c r="D164" s="194" t="s">
        <v>163</v>
      </c>
      <c r="E164" s="39"/>
      <c r="F164" s="195" t="s">
        <v>724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163</v>
      </c>
      <c r="AU164" s="20" t="s">
        <v>86</v>
      </c>
    </row>
    <row r="165" spans="1:65" s="2" customFormat="1" ht="117">
      <c r="A165" s="37"/>
      <c r="B165" s="38"/>
      <c r="C165" s="39"/>
      <c r="D165" s="194" t="s">
        <v>177</v>
      </c>
      <c r="E165" s="39"/>
      <c r="F165" s="222" t="s">
        <v>726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177</v>
      </c>
      <c r="AU165" s="20" t="s">
        <v>86</v>
      </c>
    </row>
    <row r="166" spans="1:65" s="2" customFormat="1" ht="24.2" customHeight="1">
      <c r="A166" s="37"/>
      <c r="B166" s="38"/>
      <c r="C166" s="181" t="s">
        <v>288</v>
      </c>
      <c r="D166" s="181" t="s">
        <v>156</v>
      </c>
      <c r="E166" s="182" t="s">
        <v>727</v>
      </c>
      <c r="F166" s="183" t="s">
        <v>728</v>
      </c>
      <c r="G166" s="184" t="s">
        <v>240</v>
      </c>
      <c r="H166" s="185">
        <v>2</v>
      </c>
      <c r="I166" s="186"/>
      <c r="J166" s="187">
        <f>ROUND(I166*H166,2)</f>
        <v>0</v>
      </c>
      <c r="K166" s="183" t="s">
        <v>160</v>
      </c>
      <c r="L166" s="42"/>
      <c r="M166" s="188" t="s">
        <v>19</v>
      </c>
      <c r="N166" s="189" t="s">
        <v>47</v>
      </c>
      <c r="O166" s="67"/>
      <c r="P166" s="190">
        <f>O166*H166</f>
        <v>0</v>
      </c>
      <c r="Q166" s="190">
        <v>5.1999999999999995E-4</v>
      </c>
      <c r="R166" s="190">
        <f>Q166*H166</f>
        <v>1.0399999999999999E-3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161</v>
      </c>
      <c r="AT166" s="192" t="s">
        <v>156</v>
      </c>
      <c r="AU166" s="192" t="s">
        <v>86</v>
      </c>
      <c r="AY166" s="20" t="s">
        <v>154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0" t="s">
        <v>84</v>
      </c>
      <c r="BK166" s="193">
        <f>ROUND(I166*H166,2)</f>
        <v>0</v>
      </c>
      <c r="BL166" s="20" t="s">
        <v>161</v>
      </c>
      <c r="BM166" s="192" t="s">
        <v>729</v>
      </c>
    </row>
    <row r="167" spans="1:65" s="2" customFormat="1" ht="11.25">
      <c r="A167" s="37"/>
      <c r="B167" s="38"/>
      <c r="C167" s="39"/>
      <c r="D167" s="194" t="s">
        <v>163</v>
      </c>
      <c r="E167" s="39"/>
      <c r="F167" s="195" t="s">
        <v>730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163</v>
      </c>
      <c r="AU167" s="20" t="s">
        <v>86</v>
      </c>
    </row>
    <row r="168" spans="1:65" s="2" customFormat="1" ht="11.25">
      <c r="A168" s="37"/>
      <c r="B168" s="38"/>
      <c r="C168" s="39"/>
      <c r="D168" s="199" t="s">
        <v>165</v>
      </c>
      <c r="E168" s="39"/>
      <c r="F168" s="200" t="s">
        <v>731</v>
      </c>
      <c r="G168" s="39"/>
      <c r="H168" s="39"/>
      <c r="I168" s="196"/>
      <c r="J168" s="39"/>
      <c r="K168" s="39"/>
      <c r="L168" s="42"/>
      <c r="M168" s="197"/>
      <c r="N168" s="198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165</v>
      </c>
      <c r="AU168" s="20" t="s">
        <v>86</v>
      </c>
    </row>
    <row r="169" spans="1:65" s="2" customFormat="1" ht="33" customHeight="1">
      <c r="A169" s="37"/>
      <c r="B169" s="38"/>
      <c r="C169" s="248" t="s">
        <v>302</v>
      </c>
      <c r="D169" s="248" t="s">
        <v>491</v>
      </c>
      <c r="E169" s="249" t="s">
        <v>732</v>
      </c>
      <c r="F169" s="250" t="s">
        <v>733</v>
      </c>
      <c r="G169" s="251" t="s">
        <v>240</v>
      </c>
      <c r="H169" s="252">
        <v>2</v>
      </c>
      <c r="I169" s="253"/>
      <c r="J169" s="254">
        <f>ROUND(I169*H169,2)</f>
        <v>0</v>
      </c>
      <c r="K169" s="250" t="s">
        <v>534</v>
      </c>
      <c r="L169" s="255"/>
      <c r="M169" s="256" t="s">
        <v>19</v>
      </c>
      <c r="N169" s="257" t="s">
        <v>47</v>
      </c>
      <c r="O169" s="67"/>
      <c r="P169" s="190">
        <f>O169*H169</f>
        <v>0</v>
      </c>
      <c r="Q169" s="190">
        <v>0.01</v>
      </c>
      <c r="R169" s="190">
        <f>Q169*H169</f>
        <v>0.02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237</v>
      </c>
      <c r="AT169" s="192" t="s">
        <v>491</v>
      </c>
      <c r="AU169" s="192" t="s">
        <v>86</v>
      </c>
      <c r="AY169" s="20" t="s">
        <v>154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84</v>
      </c>
      <c r="BK169" s="193">
        <f>ROUND(I169*H169,2)</f>
        <v>0</v>
      </c>
      <c r="BL169" s="20" t="s">
        <v>161</v>
      </c>
      <c r="BM169" s="192" t="s">
        <v>734</v>
      </c>
    </row>
    <row r="170" spans="1:65" s="2" customFormat="1" ht="19.5">
      <c r="A170" s="37"/>
      <c r="B170" s="38"/>
      <c r="C170" s="39"/>
      <c r="D170" s="194" t="s">
        <v>163</v>
      </c>
      <c r="E170" s="39"/>
      <c r="F170" s="195" t="s">
        <v>733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163</v>
      </c>
      <c r="AU170" s="20" t="s">
        <v>86</v>
      </c>
    </row>
    <row r="171" spans="1:65" s="2" customFormat="1" ht="107.25">
      <c r="A171" s="37"/>
      <c r="B171" s="38"/>
      <c r="C171" s="39"/>
      <c r="D171" s="194" t="s">
        <v>177</v>
      </c>
      <c r="E171" s="39"/>
      <c r="F171" s="222" t="s">
        <v>735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177</v>
      </c>
      <c r="AU171" s="20" t="s">
        <v>86</v>
      </c>
    </row>
    <row r="172" spans="1:65" s="2" customFormat="1" ht="24.2" customHeight="1">
      <c r="A172" s="37"/>
      <c r="B172" s="38"/>
      <c r="C172" s="181" t="s">
        <v>309</v>
      </c>
      <c r="D172" s="181" t="s">
        <v>156</v>
      </c>
      <c r="E172" s="182" t="s">
        <v>736</v>
      </c>
      <c r="F172" s="183" t="s">
        <v>737</v>
      </c>
      <c r="G172" s="184" t="s">
        <v>240</v>
      </c>
      <c r="H172" s="185">
        <v>8</v>
      </c>
      <c r="I172" s="186"/>
      <c r="J172" s="187">
        <f>ROUND(I172*H172,2)</f>
        <v>0</v>
      </c>
      <c r="K172" s="183" t="s">
        <v>173</v>
      </c>
      <c r="L172" s="42"/>
      <c r="M172" s="188" t="s">
        <v>19</v>
      </c>
      <c r="N172" s="189" t="s">
        <v>47</v>
      </c>
      <c r="O172" s="67"/>
      <c r="P172" s="190">
        <f>O172*H172</f>
        <v>0</v>
      </c>
      <c r="Q172" s="190">
        <v>1.0000000000000001E-5</v>
      </c>
      <c r="R172" s="190">
        <f>Q172*H172</f>
        <v>8.0000000000000007E-5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161</v>
      </c>
      <c r="AT172" s="192" t="s">
        <v>156</v>
      </c>
      <c r="AU172" s="192" t="s">
        <v>86</v>
      </c>
      <c r="AY172" s="20" t="s">
        <v>154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84</v>
      </c>
      <c r="BK172" s="193">
        <f>ROUND(I172*H172,2)</f>
        <v>0</v>
      </c>
      <c r="BL172" s="20" t="s">
        <v>161</v>
      </c>
      <c r="BM172" s="192" t="s">
        <v>738</v>
      </c>
    </row>
    <row r="173" spans="1:65" s="2" customFormat="1" ht="19.5">
      <c r="A173" s="37"/>
      <c r="B173" s="38"/>
      <c r="C173" s="39"/>
      <c r="D173" s="194" t="s">
        <v>163</v>
      </c>
      <c r="E173" s="39"/>
      <c r="F173" s="195" t="s">
        <v>739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163</v>
      </c>
      <c r="AU173" s="20" t="s">
        <v>86</v>
      </c>
    </row>
    <row r="174" spans="1:65" s="2" customFormat="1" ht="11.25">
      <c r="A174" s="37"/>
      <c r="B174" s="38"/>
      <c r="C174" s="39"/>
      <c r="D174" s="199" t="s">
        <v>165</v>
      </c>
      <c r="E174" s="39"/>
      <c r="F174" s="200" t="s">
        <v>740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165</v>
      </c>
      <c r="AU174" s="20" t="s">
        <v>86</v>
      </c>
    </row>
    <row r="175" spans="1:65" s="13" customFormat="1" ht="22.5">
      <c r="B175" s="201"/>
      <c r="C175" s="202"/>
      <c r="D175" s="194" t="s">
        <v>167</v>
      </c>
      <c r="E175" s="203" t="s">
        <v>19</v>
      </c>
      <c r="F175" s="204" t="s">
        <v>741</v>
      </c>
      <c r="G175" s="202"/>
      <c r="H175" s="203" t="s">
        <v>19</v>
      </c>
      <c r="I175" s="205"/>
      <c r="J175" s="202"/>
      <c r="K175" s="202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167</v>
      </c>
      <c r="AU175" s="210" t="s">
        <v>86</v>
      </c>
      <c r="AV175" s="13" t="s">
        <v>84</v>
      </c>
      <c r="AW175" s="13" t="s">
        <v>36</v>
      </c>
      <c r="AX175" s="13" t="s">
        <v>76</v>
      </c>
      <c r="AY175" s="210" t="s">
        <v>154</v>
      </c>
    </row>
    <row r="176" spans="1:65" s="13" customFormat="1" ht="11.25">
      <c r="B176" s="201"/>
      <c r="C176" s="202"/>
      <c r="D176" s="194" t="s">
        <v>167</v>
      </c>
      <c r="E176" s="203" t="s">
        <v>19</v>
      </c>
      <c r="F176" s="204" t="s">
        <v>742</v>
      </c>
      <c r="G176" s="202"/>
      <c r="H176" s="203" t="s">
        <v>19</v>
      </c>
      <c r="I176" s="205"/>
      <c r="J176" s="202"/>
      <c r="K176" s="202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167</v>
      </c>
      <c r="AU176" s="210" t="s">
        <v>86</v>
      </c>
      <c r="AV176" s="13" t="s">
        <v>84</v>
      </c>
      <c r="AW176" s="13" t="s">
        <v>36</v>
      </c>
      <c r="AX176" s="13" t="s">
        <v>76</v>
      </c>
      <c r="AY176" s="210" t="s">
        <v>154</v>
      </c>
    </row>
    <row r="177" spans="1:65" s="14" customFormat="1" ht="11.25">
      <c r="B177" s="211"/>
      <c r="C177" s="212"/>
      <c r="D177" s="194" t="s">
        <v>167</v>
      </c>
      <c r="E177" s="213" t="s">
        <v>19</v>
      </c>
      <c r="F177" s="214" t="s">
        <v>743</v>
      </c>
      <c r="G177" s="212"/>
      <c r="H177" s="215">
        <v>8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167</v>
      </c>
      <c r="AU177" s="221" t="s">
        <v>86</v>
      </c>
      <c r="AV177" s="14" t="s">
        <v>86</v>
      </c>
      <c r="AW177" s="14" t="s">
        <v>36</v>
      </c>
      <c r="AX177" s="14" t="s">
        <v>84</v>
      </c>
      <c r="AY177" s="221" t="s">
        <v>154</v>
      </c>
    </row>
    <row r="178" spans="1:65" s="2" customFormat="1" ht="24.2" customHeight="1">
      <c r="A178" s="37"/>
      <c r="B178" s="38"/>
      <c r="C178" s="181" t="s">
        <v>316</v>
      </c>
      <c r="D178" s="181" t="s">
        <v>156</v>
      </c>
      <c r="E178" s="182" t="s">
        <v>744</v>
      </c>
      <c r="F178" s="183" t="s">
        <v>745</v>
      </c>
      <c r="G178" s="184" t="s">
        <v>240</v>
      </c>
      <c r="H178" s="185">
        <v>12</v>
      </c>
      <c r="I178" s="186"/>
      <c r="J178" s="187">
        <f>ROUND(I178*H178,2)</f>
        <v>0</v>
      </c>
      <c r="K178" s="183" t="s">
        <v>173</v>
      </c>
      <c r="L178" s="42"/>
      <c r="M178" s="188" t="s">
        <v>19</v>
      </c>
      <c r="N178" s="189" t="s">
        <v>47</v>
      </c>
      <c r="O178" s="67"/>
      <c r="P178" s="190">
        <f>O178*H178</f>
        <v>0</v>
      </c>
      <c r="Q178" s="190">
        <v>2.0000000000000002E-5</v>
      </c>
      <c r="R178" s="190">
        <f>Q178*H178</f>
        <v>2.4000000000000003E-4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161</v>
      </c>
      <c r="AT178" s="192" t="s">
        <v>156</v>
      </c>
      <c r="AU178" s="192" t="s">
        <v>86</v>
      </c>
      <c r="AY178" s="20" t="s">
        <v>154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84</v>
      </c>
      <c r="BK178" s="193">
        <f>ROUND(I178*H178,2)</f>
        <v>0</v>
      </c>
      <c r="BL178" s="20" t="s">
        <v>161</v>
      </c>
      <c r="BM178" s="192" t="s">
        <v>746</v>
      </c>
    </row>
    <row r="179" spans="1:65" s="2" customFormat="1" ht="19.5">
      <c r="A179" s="37"/>
      <c r="B179" s="38"/>
      <c r="C179" s="39"/>
      <c r="D179" s="194" t="s">
        <v>163</v>
      </c>
      <c r="E179" s="39"/>
      <c r="F179" s="195" t="s">
        <v>747</v>
      </c>
      <c r="G179" s="39"/>
      <c r="H179" s="39"/>
      <c r="I179" s="196"/>
      <c r="J179" s="39"/>
      <c r="K179" s="39"/>
      <c r="L179" s="42"/>
      <c r="M179" s="197"/>
      <c r="N179" s="19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163</v>
      </c>
      <c r="AU179" s="20" t="s">
        <v>86</v>
      </c>
    </row>
    <row r="180" spans="1:65" s="2" customFormat="1" ht="11.25">
      <c r="A180" s="37"/>
      <c r="B180" s="38"/>
      <c r="C180" s="39"/>
      <c r="D180" s="199" t="s">
        <v>165</v>
      </c>
      <c r="E180" s="39"/>
      <c r="F180" s="200" t="s">
        <v>748</v>
      </c>
      <c r="G180" s="39"/>
      <c r="H180" s="39"/>
      <c r="I180" s="196"/>
      <c r="J180" s="39"/>
      <c r="K180" s="39"/>
      <c r="L180" s="42"/>
      <c r="M180" s="197"/>
      <c r="N180" s="198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165</v>
      </c>
      <c r="AU180" s="20" t="s">
        <v>86</v>
      </c>
    </row>
    <row r="181" spans="1:65" s="13" customFormat="1" ht="33.75">
      <c r="B181" s="201"/>
      <c r="C181" s="202"/>
      <c r="D181" s="194" t="s">
        <v>167</v>
      </c>
      <c r="E181" s="203" t="s">
        <v>19</v>
      </c>
      <c r="F181" s="204" t="s">
        <v>749</v>
      </c>
      <c r="G181" s="202"/>
      <c r="H181" s="203" t="s">
        <v>19</v>
      </c>
      <c r="I181" s="205"/>
      <c r="J181" s="202"/>
      <c r="K181" s="202"/>
      <c r="L181" s="206"/>
      <c r="M181" s="207"/>
      <c r="N181" s="208"/>
      <c r="O181" s="208"/>
      <c r="P181" s="208"/>
      <c r="Q181" s="208"/>
      <c r="R181" s="208"/>
      <c r="S181" s="208"/>
      <c r="T181" s="209"/>
      <c r="AT181" s="210" t="s">
        <v>167</v>
      </c>
      <c r="AU181" s="210" t="s">
        <v>86</v>
      </c>
      <c r="AV181" s="13" t="s">
        <v>84</v>
      </c>
      <c r="AW181" s="13" t="s">
        <v>36</v>
      </c>
      <c r="AX181" s="13" t="s">
        <v>76</v>
      </c>
      <c r="AY181" s="210" t="s">
        <v>154</v>
      </c>
    </row>
    <row r="182" spans="1:65" s="13" customFormat="1" ht="11.25">
      <c r="B182" s="201"/>
      <c r="C182" s="202"/>
      <c r="D182" s="194" t="s">
        <v>167</v>
      </c>
      <c r="E182" s="203" t="s">
        <v>19</v>
      </c>
      <c r="F182" s="204" t="s">
        <v>750</v>
      </c>
      <c r="G182" s="202"/>
      <c r="H182" s="203" t="s">
        <v>19</v>
      </c>
      <c r="I182" s="205"/>
      <c r="J182" s="202"/>
      <c r="K182" s="202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167</v>
      </c>
      <c r="AU182" s="210" t="s">
        <v>86</v>
      </c>
      <c r="AV182" s="13" t="s">
        <v>84</v>
      </c>
      <c r="AW182" s="13" t="s">
        <v>36</v>
      </c>
      <c r="AX182" s="13" t="s">
        <v>76</v>
      </c>
      <c r="AY182" s="210" t="s">
        <v>154</v>
      </c>
    </row>
    <row r="183" spans="1:65" s="14" customFormat="1" ht="11.25">
      <c r="B183" s="211"/>
      <c r="C183" s="212"/>
      <c r="D183" s="194" t="s">
        <v>167</v>
      </c>
      <c r="E183" s="213" t="s">
        <v>19</v>
      </c>
      <c r="F183" s="214" t="s">
        <v>8</v>
      </c>
      <c r="G183" s="212"/>
      <c r="H183" s="215">
        <v>12</v>
      </c>
      <c r="I183" s="216"/>
      <c r="J183" s="212"/>
      <c r="K183" s="212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167</v>
      </c>
      <c r="AU183" s="221" t="s">
        <v>86</v>
      </c>
      <c r="AV183" s="14" t="s">
        <v>86</v>
      </c>
      <c r="AW183" s="14" t="s">
        <v>36</v>
      </c>
      <c r="AX183" s="14" t="s">
        <v>84</v>
      </c>
      <c r="AY183" s="221" t="s">
        <v>154</v>
      </c>
    </row>
    <row r="184" spans="1:65" s="2" customFormat="1" ht="21.75" customHeight="1">
      <c r="A184" s="37"/>
      <c r="B184" s="38"/>
      <c r="C184" s="181" t="s">
        <v>326</v>
      </c>
      <c r="D184" s="181" t="s">
        <v>156</v>
      </c>
      <c r="E184" s="182" t="s">
        <v>751</v>
      </c>
      <c r="F184" s="183" t="s">
        <v>752</v>
      </c>
      <c r="G184" s="184" t="s">
        <v>240</v>
      </c>
      <c r="H184" s="185">
        <v>8</v>
      </c>
      <c r="I184" s="186"/>
      <c r="J184" s="187">
        <f>ROUND(I184*H184,2)</f>
        <v>0</v>
      </c>
      <c r="K184" s="183" t="s">
        <v>160</v>
      </c>
      <c r="L184" s="42"/>
      <c r="M184" s="188" t="s">
        <v>19</v>
      </c>
      <c r="N184" s="189" t="s">
        <v>47</v>
      </c>
      <c r="O184" s="67"/>
      <c r="P184" s="190">
        <f>O184*H184</f>
        <v>0</v>
      </c>
      <c r="Q184" s="190">
        <v>2.0000000000000001E-4</v>
      </c>
      <c r="R184" s="190">
        <f>Q184*H184</f>
        <v>1.6000000000000001E-3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161</v>
      </c>
      <c r="AT184" s="192" t="s">
        <v>156</v>
      </c>
      <c r="AU184" s="192" t="s">
        <v>86</v>
      </c>
      <c r="AY184" s="20" t="s">
        <v>154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84</v>
      </c>
      <c r="BK184" s="193">
        <f>ROUND(I184*H184,2)</f>
        <v>0</v>
      </c>
      <c r="BL184" s="20" t="s">
        <v>161</v>
      </c>
      <c r="BM184" s="192" t="s">
        <v>753</v>
      </c>
    </row>
    <row r="185" spans="1:65" s="2" customFormat="1" ht="19.5">
      <c r="A185" s="37"/>
      <c r="B185" s="38"/>
      <c r="C185" s="39"/>
      <c r="D185" s="194" t="s">
        <v>163</v>
      </c>
      <c r="E185" s="39"/>
      <c r="F185" s="195" t="s">
        <v>754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163</v>
      </c>
      <c r="AU185" s="20" t="s">
        <v>86</v>
      </c>
    </row>
    <row r="186" spans="1:65" s="2" customFormat="1" ht="11.25">
      <c r="A186" s="37"/>
      <c r="B186" s="38"/>
      <c r="C186" s="39"/>
      <c r="D186" s="199" t="s">
        <v>165</v>
      </c>
      <c r="E186" s="39"/>
      <c r="F186" s="200" t="s">
        <v>755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165</v>
      </c>
      <c r="AU186" s="20" t="s">
        <v>86</v>
      </c>
    </row>
    <row r="187" spans="1:65" s="13" customFormat="1" ht="22.5">
      <c r="B187" s="201"/>
      <c r="C187" s="202"/>
      <c r="D187" s="194" t="s">
        <v>167</v>
      </c>
      <c r="E187" s="203" t="s">
        <v>19</v>
      </c>
      <c r="F187" s="204" t="s">
        <v>741</v>
      </c>
      <c r="G187" s="202"/>
      <c r="H187" s="203" t="s">
        <v>19</v>
      </c>
      <c r="I187" s="205"/>
      <c r="J187" s="202"/>
      <c r="K187" s="202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167</v>
      </c>
      <c r="AU187" s="210" t="s">
        <v>86</v>
      </c>
      <c r="AV187" s="13" t="s">
        <v>84</v>
      </c>
      <c r="AW187" s="13" t="s">
        <v>36</v>
      </c>
      <c r="AX187" s="13" t="s">
        <v>76</v>
      </c>
      <c r="AY187" s="210" t="s">
        <v>154</v>
      </c>
    </row>
    <row r="188" spans="1:65" s="13" customFormat="1" ht="11.25">
      <c r="B188" s="201"/>
      <c r="C188" s="202"/>
      <c r="D188" s="194" t="s">
        <v>167</v>
      </c>
      <c r="E188" s="203" t="s">
        <v>19</v>
      </c>
      <c r="F188" s="204" t="s">
        <v>756</v>
      </c>
      <c r="G188" s="202"/>
      <c r="H188" s="203" t="s">
        <v>19</v>
      </c>
      <c r="I188" s="205"/>
      <c r="J188" s="202"/>
      <c r="K188" s="202"/>
      <c r="L188" s="206"/>
      <c r="M188" s="207"/>
      <c r="N188" s="208"/>
      <c r="O188" s="208"/>
      <c r="P188" s="208"/>
      <c r="Q188" s="208"/>
      <c r="R188" s="208"/>
      <c r="S188" s="208"/>
      <c r="T188" s="209"/>
      <c r="AT188" s="210" t="s">
        <v>167</v>
      </c>
      <c r="AU188" s="210" t="s">
        <v>86</v>
      </c>
      <c r="AV188" s="13" t="s">
        <v>84</v>
      </c>
      <c r="AW188" s="13" t="s">
        <v>36</v>
      </c>
      <c r="AX188" s="13" t="s">
        <v>76</v>
      </c>
      <c r="AY188" s="210" t="s">
        <v>154</v>
      </c>
    </row>
    <row r="189" spans="1:65" s="14" customFormat="1" ht="11.25">
      <c r="B189" s="211"/>
      <c r="C189" s="212"/>
      <c r="D189" s="194" t="s">
        <v>167</v>
      </c>
      <c r="E189" s="213" t="s">
        <v>19</v>
      </c>
      <c r="F189" s="214" t="s">
        <v>743</v>
      </c>
      <c r="G189" s="212"/>
      <c r="H189" s="215">
        <v>8</v>
      </c>
      <c r="I189" s="216"/>
      <c r="J189" s="212"/>
      <c r="K189" s="212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167</v>
      </c>
      <c r="AU189" s="221" t="s">
        <v>86</v>
      </c>
      <c r="AV189" s="14" t="s">
        <v>86</v>
      </c>
      <c r="AW189" s="14" t="s">
        <v>36</v>
      </c>
      <c r="AX189" s="14" t="s">
        <v>84</v>
      </c>
      <c r="AY189" s="221" t="s">
        <v>154</v>
      </c>
    </row>
    <row r="190" spans="1:65" s="2" customFormat="1" ht="21.75" customHeight="1">
      <c r="A190" s="37"/>
      <c r="B190" s="38"/>
      <c r="C190" s="181" t="s">
        <v>336</v>
      </c>
      <c r="D190" s="181" t="s">
        <v>156</v>
      </c>
      <c r="E190" s="182" t="s">
        <v>757</v>
      </c>
      <c r="F190" s="183" t="s">
        <v>758</v>
      </c>
      <c r="G190" s="184" t="s">
        <v>240</v>
      </c>
      <c r="H190" s="185">
        <v>12</v>
      </c>
      <c r="I190" s="186"/>
      <c r="J190" s="187">
        <f>ROUND(I190*H190,2)</f>
        <v>0</v>
      </c>
      <c r="K190" s="183" t="s">
        <v>160</v>
      </c>
      <c r="L190" s="42"/>
      <c r="M190" s="188" t="s">
        <v>19</v>
      </c>
      <c r="N190" s="189" t="s">
        <v>47</v>
      </c>
      <c r="O190" s="67"/>
      <c r="P190" s="190">
        <f>O190*H190</f>
        <v>0</v>
      </c>
      <c r="Q190" s="190">
        <v>2.3000000000000001E-4</v>
      </c>
      <c r="R190" s="190">
        <f>Q190*H190</f>
        <v>2.7600000000000003E-3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161</v>
      </c>
      <c r="AT190" s="192" t="s">
        <v>156</v>
      </c>
      <c r="AU190" s="192" t="s">
        <v>86</v>
      </c>
      <c r="AY190" s="20" t="s">
        <v>154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0" t="s">
        <v>84</v>
      </c>
      <c r="BK190" s="193">
        <f>ROUND(I190*H190,2)</f>
        <v>0</v>
      </c>
      <c r="BL190" s="20" t="s">
        <v>161</v>
      </c>
      <c r="BM190" s="192" t="s">
        <v>759</v>
      </c>
    </row>
    <row r="191" spans="1:65" s="2" customFormat="1" ht="19.5">
      <c r="A191" s="37"/>
      <c r="B191" s="38"/>
      <c r="C191" s="39"/>
      <c r="D191" s="194" t="s">
        <v>163</v>
      </c>
      <c r="E191" s="39"/>
      <c r="F191" s="195" t="s">
        <v>760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163</v>
      </c>
      <c r="AU191" s="20" t="s">
        <v>86</v>
      </c>
    </row>
    <row r="192" spans="1:65" s="2" customFormat="1" ht="11.25">
      <c r="A192" s="37"/>
      <c r="B192" s="38"/>
      <c r="C192" s="39"/>
      <c r="D192" s="199" t="s">
        <v>165</v>
      </c>
      <c r="E192" s="39"/>
      <c r="F192" s="200" t="s">
        <v>761</v>
      </c>
      <c r="G192" s="39"/>
      <c r="H192" s="39"/>
      <c r="I192" s="196"/>
      <c r="J192" s="39"/>
      <c r="K192" s="39"/>
      <c r="L192" s="42"/>
      <c r="M192" s="197"/>
      <c r="N192" s="198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165</v>
      </c>
      <c r="AU192" s="20" t="s">
        <v>86</v>
      </c>
    </row>
    <row r="193" spans="1:65" s="13" customFormat="1" ht="33.75">
      <c r="B193" s="201"/>
      <c r="C193" s="202"/>
      <c r="D193" s="194" t="s">
        <v>167</v>
      </c>
      <c r="E193" s="203" t="s">
        <v>19</v>
      </c>
      <c r="F193" s="204" t="s">
        <v>749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167</v>
      </c>
      <c r="AU193" s="210" t="s">
        <v>86</v>
      </c>
      <c r="AV193" s="13" t="s">
        <v>84</v>
      </c>
      <c r="AW193" s="13" t="s">
        <v>36</v>
      </c>
      <c r="AX193" s="13" t="s">
        <v>76</v>
      </c>
      <c r="AY193" s="210" t="s">
        <v>154</v>
      </c>
    </row>
    <row r="194" spans="1:65" s="13" customFormat="1" ht="11.25">
      <c r="B194" s="201"/>
      <c r="C194" s="202"/>
      <c r="D194" s="194" t="s">
        <v>167</v>
      </c>
      <c r="E194" s="203" t="s">
        <v>19</v>
      </c>
      <c r="F194" s="204" t="s">
        <v>756</v>
      </c>
      <c r="G194" s="202"/>
      <c r="H194" s="203" t="s">
        <v>19</v>
      </c>
      <c r="I194" s="205"/>
      <c r="J194" s="202"/>
      <c r="K194" s="202"/>
      <c r="L194" s="206"/>
      <c r="M194" s="207"/>
      <c r="N194" s="208"/>
      <c r="O194" s="208"/>
      <c r="P194" s="208"/>
      <c r="Q194" s="208"/>
      <c r="R194" s="208"/>
      <c r="S194" s="208"/>
      <c r="T194" s="209"/>
      <c r="AT194" s="210" t="s">
        <v>167</v>
      </c>
      <c r="AU194" s="210" t="s">
        <v>86</v>
      </c>
      <c r="AV194" s="13" t="s">
        <v>84</v>
      </c>
      <c r="AW194" s="13" t="s">
        <v>36</v>
      </c>
      <c r="AX194" s="13" t="s">
        <v>76</v>
      </c>
      <c r="AY194" s="210" t="s">
        <v>154</v>
      </c>
    </row>
    <row r="195" spans="1:65" s="14" customFormat="1" ht="11.25">
      <c r="B195" s="211"/>
      <c r="C195" s="212"/>
      <c r="D195" s="194" t="s">
        <v>167</v>
      </c>
      <c r="E195" s="213" t="s">
        <v>19</v>
      </c>
      <c r="F195" s="214" t="s">
        <v>8</v>
      </c>
      <c r="G195" s="212"/>
      <c r="H195" s="215">
        <v>12</v>
      </c>
      <c r="I195" s="216"/>
      <c r="J195" s="212"/>
      <c r="K195" s="212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167</v>
      </c>
      <c r="AU195" s="221" t="s">
        <v>86</v>
      </c>
      <c r="AV195" s="14" t="s">
        <v>86</v>
      </c>
      <c r="AW195" s="14" t="s">
        <v>36</v>
      </c>
      <c r="AX195" s="14" t="s">
        <v>84</v>
      </c>
      <c r="AY195" s="221" t="s">
        <v>154</v>
      </c>
    </row>
    <row r="196" spans="1:65" s="12" customFormat="1" ht="22.9" customHeight="1">
      <c r="B196" s="165"/>
      <c r="C196" s="166"/>
      <c r="D196" s="167" t="s">
        <v>75</v>
      </c>
      <c r="E196" s="179" t="s">
        <v>629</v>
      </c>
      <c r="F196" s="179" t="s">
        <v>630</v>
      </c>
      <c r="G196" s="166"/>
      <c r="H196" s="166"/>
      <c r="I196" s="169"/>
      <c r="J196" s="180">
        <f>BK196</f>
        <v>0</v>
      </c>
      <c r="K196" s="166"/>
      <c r="L196" s="171"/>
      <c r="M196" s="172"/>
      <c r="N196" s="173"/>
      <c r="O196" s="173"/>
      <c r="P196" s="174">
        <f>SUM(P197:P199)</f>
        <v>0</v>
      </c>
      <c r="Q196" s="173"/>
      <c r="R196" s="174">
        <f>SUM(R197:R199)</f>
        <v>0</v>
      </c>
      <c r="S196" s="173"/>
      <c r="T196" s="175">
        <f>SUM(T197:T199)</f>
        <v>0</v>
      </c>
      <c r="AR196" s="176" t="s">
        <v>84</v>
      </c>
      <c r="AT196" s="177" t="s">
        <v>75</v>
      </c>
      <c r="AU196" s="177" t="s">
        <v>84</v>
      </c>
      <c r="AY196" s="176" t="s">
        <v>154</v>
      </c>
      <c r="BK196" s="178">
        <f>SUM(BK197:BK199)</f>
        <v>0</v>
      </c>
    </row>
    <row r="197" spans="1:65" s="2" customFormat="1" ht="21.75" customHeight="1">
      <c r="A197" s="37"/>
      <c r="B197" s="38"/>
      <c r="C197" s="181" t="s">
        <v>510</v>
      </c>
      <c r="D197" s="181" t="s">
        <v>156</v>
      </c>
      <c r="E197" s="182" t="s">
        <v>762</v>
      </c>
      <c r="F197" s="183" t="s">
        <v>763</v>
      </c>
      <c r="G197" s="184" t="s">
        <v>263</v>
      </c>
      <c r="H197" s="185">
        <v>1.18</v>
      </c>
      <c r="I197" s="186"/>
      <c r="J197" s="187">
        <f>ROUND(I197*H197,2)</f>
        <v>0</v>
      </c>
      <c r="K197" s="183" t="s">
        <v>160</v>
      </c>
      <c r="L197" s="42"/>
      <c r="M197" s="188" t="s">
        <v>19</v>
      </c>
      <c r="N197" s="189" t="s">
        <v>47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161</v>
      </c>
      <c r="AT197" s="192" t="s">
        <v>156</v>
      </c>
      <c r="AU197" s="192" t="s">
        <v>86</v>
      </c>
      <c r="AY197" s="20" t="s">
        <v>154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84</v>
      </c>
      <c r="BK197" s="193">
        <f>ROUND(I197*H197,2)</f>
        <v>0</v>
      </c>
      <c r="BL197" s="20" t="s">
        <v>161</v>
      </c>
      <c r="BM197" s="192" t="s">
        <v>764</v>
      </c>
    </row>
    <row r="198" spans="1:65" s="2" customFormat="1" ht="29.25">
      <c r="A198" s="37"/>
      <c r="B198" s="38"/>
      <c r="C198" s="39"/>
      <c r="D198" s="194" t="s">
        <v>163</v>
      </c>
      <c r="E198" s="39"/>
      <c r="F198" s="195" t="s">
        <v>765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163</v>
      </c>
      <c r="AU198" s="20" t="s">
        <v>86</v>
      </c>
    </row>
    <row r="199" spans="1:65" s="2" customFormat="1" ht="11.25">
      <c r="A199" s="37"/>
      <c r="B199" s="38"/>
      <c r="C199" s="39"/>
      <c r="D199" s="199" t="s">
        <v>165</v>
      </c>
      <c r="E199" s="39"/>
      <c r="F199" s="200" t="s">
        <v>766</v>
      </c>
      <c r="G199" s="39"/>
      <c r="H199" s="39"/>
      <c r="I199" s="196"/>
      <c r="J199" s="39"/>
      <c r="K199" s="39"/>
      <c r="L199" s="42"/>
      <c r="M199" s="197"/>
      <c r="N199" s="198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165</v>
      </c>
      <c r="AU199" s="20" t="s">
        <v>86</v>
      </c>
    </row>
    <row r="200" spans="1:65" s="12" customFormat="1" ht="25.9" customHeight="1">
      <c r="B200" s="165"/>
      <c r="C200" s="166"/>
      <c r="D200" s="167" t="s">
        <v>75</v>
      </c>
      <c r="E200" s="168" t="s">
        <v>322</v>
      </c>
      <c r="F200" s="168" t="s">
        <v>323</v>
      </c>
      <c r="G200" s="166"/>
      <c r="H200" s="166"/>
      <c r="I200" s="169"/>
      <c r="J200" s="170">
        <f>BK200</f>
        <v>0</v>
      </c>
      <c r="K200" s="166"/>
      <c r="L200" s="171"/>
      <c r="M200" s="172"/>
      <c r="N200" s="173"/>
      <c r="O200" s="173"/>
      <c r="P200" s="174">
        <f>P201+P223+P248+P345</f>
        <v>0</v>
      </c>
      <c r="Q200" s="173"/>
      <c r="R200" s="174">
        <f>R201+R223+R248+R345</f>
        <v>1.22240744</v>
      </c>
      <c r="S200" s="173"/>
      <c r="T200" s="175">
        <f>T201+T223+T248+T345</f>
        <v>0</v>
      </c>
      <c r="AR200" s="176" t="s">
        <v>86</v>
      </c>
      <c r="AT200" s="177" t="s">
        <v>75</v>
      </c>
      <c r="AU200" s="177" t="s">
        <v>76</v>
      </c>
      <c r="AY200" s="176" t="s">
        <v>154</v>
      </c>
      <c r="BK200" s="178">
        <f>BK201+BK223+BK248+BK345</f>
        <v>0</v>
      </c>
    </row>
    <row r="201" spans="1:65" s="12" customFormat="1" ht="22.9" customHeight="1">
      <c r="B201" s="165"/>
      <c r="C201" s="166"/>
      <c r="D201" s="167" t="s">
        <v>75</v>
      </c>
      <c r="E201" s="179" t="s">
        <v>767</v>
      </c>
      <c r="F201" s="179" t="s">
        <v>768</v>
      </c>
      <c r="G201" s="166"/>
      <c r="H201" s="166"/>
      <c r="I201" s="169"/>
      <c r="J201" s="180">
        <f>BK201</f>
        <v>0</v>
      </c>
      <c r="K201" s="166"/>
      <c r="L201" s="171"/>
      <c r="M201" s="172"/>
      <c r="N201" s="173"/>
      <c r="O201" s="173"/>
      <c r="P201" s="174">
        <f>SUM(P202:P222)</f>
        <v>0</v>
      </c>
      <c r="Q201" s="173"/>
      <c r="R201" s="174">
        <f>SUM(R202:R222)</f>
        <v>2.4399999999999998E-2</v>
      </c>
      <c r="S201" s="173"/>
      <c r="T201" s="175">
        <f>SUM(T202:T222)</f>
        <v>0</v>
      </c>
      <c r="AR201" s="176" t="s">
        <v>86</v>
      </c>
      <c r="AT201" s="177" t="s">
        <v>75</v>
      </c>
      <c r="AU201" s="177" t="s">
        <v>84</v>
      </c>
      <c r="AY201" s="176" t="s">
        <v>154</v>
      </c>
      <c r="BK201" s="178">
        <f>SUM(BK202:BK222)</f>
        <v>0</v>
      </c>
    </row>
    <row r="202" spans="1:65" s="2" customFormat="1" ht="33" customHeight="1">
      <c r="A202" s="37"/>
      <c r="B202" s="38"/>
      <c r="C202" s="181" t="s">
        <v>7</v>
      </c>
      <c r="D202" s="181" t="s">
        <v>156</v>
      </c>
      <c r="E202" s="182" t="s">
        <v>769</v>
      </c>
      <c r="F202" s="183" t="s">
        <v>770</v>
      </c>
      <c r="G202" s="184" t="s">
        <v>208</v>
      </c>
      <c r="H202" s="185">
        <v>6</v>
      </c>
      <c r="I202" s="186"/>
      <c r="J202" s="187">
        <f>ROUND(I202*H202,2)</f>
        <v>0</v>
      </c>
      <c r="K202" s="183" t="s">
        <v>160</v>
      </c>
      <c r="L202" s="42"/>
      <c r="M202" s="188" t="s">
        <v>19</v>
      </c>
      <c r="N202" s="189" t="s">
        <v>47</v>
      </c>
      <c r="O202" s="67"/>
      <c r="P202" s="190">
        <f>O202*H202</f>
        <v>0</v>
      </c>
      <c r="Q202" s="190">
        <v>2.2000000000000001E-3</v>
      </c>
      <c r="R202" s="190">
        <f>Q202*H202</f>
        <v>1.32E-2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309</v>
      </c>
      <c r="AT202" s="192" t="s">
        <v>156</v>
      </c>
      <c r="AU202" s="192" t="s">
        <v>86</v>
      </c>
      <c r="AY202" s="20" t="s">
        <v>154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84</v>
      </c>
      <c r="BK202" s="193">
        <f>ROUND(I202*H202,2)</f>
        <v>0</v>
      </c>
      <c r="BL202" s="20" t="s">
        <v>309</v>
      </c>
      <c r="BM202" s="192" t="s">
        <v>771</v>
      </c>
    </row>
    <row r="203" spans="1:65" s="2" customFormat="1" ht="29.25">
      <c r="A203" s="37"/>
      <c r="B203" s="38"/>
      <c r="C203" s="39"/>
      <c r="D203" s="194" t="s">
        <v>163</v>
      </c>
      <c r="E203" s="39"/>
      <c r="F203" s="195" t="s">
        <v>772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163</v>
      </c>
      <c r="AU203" s="20" t="s">
        <v>86</v>
      </c>
    </row>
    <row r="204" spans="1:65" s="2" customFormat="1" ht="11.25">
      <c r="A204" s="37"/>
      <c r="B204" s="38"/>
      <c r="C204" s="39"/>
      <c r="D204" s="199" t="s">
        <v>165</v>
      </c>
      <c r="E204" s="39"/>
      <c r="F204" s="200" t="s">
        <v>773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165</v>
      </c>
      <c r="AU204" s="20" t="s">
        <v>86</v>
      </c>
    </row>
    <row r="205" spans="1:65" s="13" customFormat="1" ht="11.25">
      <c r="B205" s="201"/>
      <c r="C205" s="202"/>
      <c r="D205" s="194" t="s">
        <v>167</v>
      </c>
      <c r="E205" s="203" t="s">
        <v>19</v>
      </c>
      <c r="F205" s="204" t="s">
        <v>774</v>
      </c>
      <c r="G205" s="202"/>
      <c r="H205" s="203" t="s">
        <v>19</v>
      </c>
      <c r="I205" s="205"/>
      <c r="J205" s="202"/>
      <c r="K205" s="202"/>
      <c r="L205" s="206"/>
      <c r="M205" s="207"/>
      <c r="N205" s="208"/>
      <c r="O205" s="208"/>
      <c r="P205" s="208"/>
      <c r="Q205" s="208"/>
      <c r="R205" s="208"/>
      <c r="S205" s="208"/>
      <c r="T205" s="209"/>
      <c r="AT205" s="210" t="s">
        <v>167</v>
      </c>
      <c r="AU205" s="210" t="s">
        <v>86</v>
      </c>
      <c r="AV205" s="13" t="s">
        <v>84</v>
      </c>
      <c r="AW205" s="13" t="s">
        <v>36</v>
      </c>
      <c r="AX205" s="13" t="s">
        <v>76</v>
      </c>
      <c r="AY205" s="210" t="s">
        <v>154</v>
      </c>
    </row>
    <row r="206" spans="1:65" s="14" customFormat="1" ht="11.25">
      <c r="B206" s="211"/>
      <c r="C206" s="212"/>
      <c r="D206" s="194" t="s">
        <v>167</v>
      </c>
      <c r="E206" s="213" t="s">
        <v>19</v>
      </c>
      <c r="F206" s="214" t="s">
        <v>775</v>
      </c>
      <c r="G206" s="212"/>
      <c r="H206" s="215">
        <v>6</v>
      </c>
      <c r="I206" s="216"/>
      <c r="J206" s="212"/>
      <c r="K206" s="212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167</v>
      </c>
      <c r="AU206" s="221" t="s">
        <v>86</v>
      </c>
      <c r="AV206" s="14" t="s">
        <v>86</v>
      </c>
      <c r="AW206" s="14" t="s">
        <v>36</v>
      </c>
      <c r="AX206" s="14" t="s">
        <v>84</v>
      </c>
      <c r="AY206" s="221" t="s">
        <v>154</v>
      </c>
    </row>
    <row r="207" spans="1:65" s="2" customFormat="1" ht="24.2" customHeight="1">
      <c r="A207" s="37"/>
      <c r="B207" s="38"/>
      <c r="C207" s="181" t="s">
        <v>520</v>
      </c>
      <c r="D207" s="181" t="s">
        <v>156</v>
      </c>
      <c r="E207" s="182" t="s">
        <v>776</v>
      </c>
      <c r="F207" s="183" t="s">
        <v>777</v>
      </c>
      <c r="G207" s="184" t="s">
        <v>208</v>
      </c>
      <c r="H207" s="185">
        <v>6</v>
      </c>
      <c r="I207" s="186"/>
      <c r="J207" s="187">
        <f>ROUND(I207*H207,2)</f>
        <v>0</v>
      </c>
      <c r="K207" s="183" t="s">
        <v>173</v>
      </c>
      <c r="L207" s="42"/>
      <c r="M207" s="188" t="s">
        <v>19</v>
      </c>
      <c r="N207" s="189" t="s">
        <v>47</v>
      </c>
      <c r="O207" s="67"/>
      <c r="P207" s="190">
        <f>O207*H207</f>
        <v>0</v>
      </c>
      <c r="Q207" s="190">
        <v>1.6299999999999999E-3</v>
      </c>
      <c r="R207" s="190">
        <f>Q207*H207</f>
        <v>9.7800000000000005E-3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309</v>
      </c>
      <c r="AT207" s="192" t="s">
        <v>156</v>
      </c>
      <c r="AU207" s="192" t="s">
        <v>86</v>
      </c>
      <c r="AY207" s="20" t="s">
        <v>154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84</v>
      </c>
      <c r="BK207" s="193">
        <f>ROUND(I207*H207,2)</f>
        <v>0</v>
      </c>
      <c r="BL207" s="20" t="s">
        <v>309</v>
      </c>
      <c r="BM207" s="192" t="s">
        <v>778</v>
      </c>
    </row>
    <row r="208" spans="1:65" s="2" customFormat="1" ht="19.5">
      <c r="A208" s="37"/>
      <c r="B208" s="38"/>
      <c r="C208" s="39"/>
      <c r="D208" s="194" t="s">
        <v>163</v>
      </c>
      <c r="E208" s="39"/>
      <c r="F208" s="195" t="s">
        <v>779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163</v>
      </c>
      <c r="AU208" s="20" t="s">
        <v>86</v>
      </c>
    </row>
    <row r="209" spans="1:65" s="2" customFormat="1" ht="11.25">
      <c r="A209" s="37"/>
      <c r="B209" s="38"/>
      <c r="C209" s="39"/>
      <c r="D209" s="199" t="s">
        <v>165</v>
      </c>
      <c r="E209" s="39"/>
      <c r="F209" s="200" t="s">
        <v>780</v>
      </c>
      <c r="G209" s="39"/>
      <c r="H209" s="39"/>
      <c r="I209" s="196"/>
      <c r="J209" s="39"/>
      <c r="K209" s="39"/>
      <c r="L209" s="42"/>
      <c r="M209" s="197"/>
      <c r="N209" s="198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165</v>
      </c>
      <c r="AU209" s="20" t="s">
        <v>86</v>
      </c>
    </row>
    <row r="210" spans="1:65" s="2" customFormat="1" ht="24.2" customHeight="1">
      <c r="A210" s="37"/>
      <c r="B210" s="38"/>
      <c r="C210" s="181" t="s">
        <v>523</v>
      </c>
      <c r="D210" s="181" t="s">
        <v>156</v>
      </c>
      <c r="E210" s="182" t="s">
        <v>781</v>
      </c>
      <c r="F210" s="183" t="s">
        <v>782</v>
      </c>
      <c r="G210" s="184" t="s">
        <v>240</v>
      </c>
      <c r="H210" s="185">
        <v>1</v>
      </c>
      <c r="I210" s="186"/>
      <c r="J210" s="187">
        <f>ROUND(I210*H210,2)</f>
        <v>0</v>
      </c>
      <c r="K210" s="183" t="s">
        <v>173</v>
      </c>
      <c r="L210" s="42"/>
      <c r="M210" s="188" t="s">
        <v>19</v>
      </c>
      <c r="N210" s="189" t="s">
        <v>47</v>
      </c>
      <c r="O210" s="67"/>
      <c r="P210" s="190">
        <f>O210*H210</f>
        <v>0</v>
      </c>
      <c r="Q210" s="190">
        <v>2.0000000000000001E-4</v>
      </c>
      <c r="R210" s="190">
        <f>Q210*H210</f>
        <v>2.0000000000000001E-4</v>
      </c>
      <c r="S210" s="190">
        <v>0</v>
      </c>
      <c r="T210" s="19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2" t="s">
        <v>309</v>
      </c>
      <c r="AT210" s="192" t="s">
        <v>156</v>
      </c>
      <c r="AU210" s="192" t="s">
        <v>86</v>
      </c>
      <c r="AY210" s="20" t="s">
        <v>154</v>
      </c>
      <c r="BE210" s="193">
        <f>IF(N210="základní",J210,0)</f>
        <v>0</v>
      </c>
      <c r="BF210" s="193">
        <f>IF(N210="snížená",J210,0)</f>
        <v>0</v>
      </c>
      <c r="BG210" s="193">
        <f>IF(N210="zákl. přenesená",J210,0)</f>
        <v>0</v>
      </c>
      <c r="BH210" s="193">
        <f>IF(N210="sníž. přenesená",J210,0)</f>
        <v>0</v>
      </c>
      <c r="BI210" s="193">
        <f>IF(N210="nulová",J210,0)</f>
        <v>0</v>
      </c>
      <c r="BJ210" s="20" t="s">
        <v>84</v>
      </c>
      <c r="BK210" s="193">
        <f>ROUND(I210*H210,2)</f>
        <v>0</v>
      </c>
      <c r="BL210" s="20" t="s">
        <v>309</v>
      </c>
      <c r="BM210" s="192" t="s">
        <v>783</v>
      </c>
    </row>
    <row r="211" spans="1:65" s="2" customFormat="1" ht="19.5">
      <c r="A211" s="37"/>
      <c r="B211" s="38"/>
      <c r="C211" s="39"/>
      <c r="D211" s="194" t="s">
        <v>163</v>
      </c>
      <c r="E211" s="39"/>
      <c r="F211" s="195" t="s">
        <v>784</v>
      </c>
      <c r="G211" s="39"/>
      <c r="H211" s="39"/>
      <c r="I211" s="196"/>
      <c r="J211" s="39"/>
      <c r="K211" s="39"/>
      <c r="L211" s="42"/>
      <c r="M211" s="197"/>
      <c r="N211" s="198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20" t="s">
        <v>163</v>
      </c>
      <c r="AU211" s="20" t="s">
        <v>86</v>
      </c>
    </row>
    <row r="212" spans="1:65" s="2" customFormat="1" ht="11.25">
      <c r="A212" s="37"/>
      <c r="B212" s="38"/>
      <c r="C212" s="39"/>
      <c r="D212" s="199" t="s">
        <v>165</v>
      </c>
      <c r="E212" s="39"/>
      <c r="F212" s="200" t="s">
        <v>785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165</v>
      </c>
      <c r="AU212" s="20" t="s">
        <v>86</v>
      </c>
    </row>
    <row r="213" spans="1:65" s="2" customFormat="1" ht="24.2" customHeight="1">
      <c r="A213" s="37"/>
      <c r="B213" s="38"/>
      <c r="C213" s="181" t="s">
        <v>526</v>
      </c>
      <c r="D213" s="181" t="s">
        <v>156</v>
      </c>
      <c r="E213" s="182" t="s">
        <v>786</v>
      </c>
      <c r="F213" s="183" t="s">
        <v>787</v>
      </c>
      <c r="G213" s="184" t="s">
        <v>240</v>
      </c>
      <c r="H213" s="185">
        <v>1</v>
      </c>
      <c r="I213" s="186"/>
      <c r="J213" s="187">
        <f>ROUND(I213*H213,2)</f>
        <v>0</v>
      </c>
      <c r="K213" s="183" t="s">
        <v>173</v>
      </c>
      <c r="L213" s="42"/>
      <c r="M213" s="188" t="s">
        <v>19</v>
      </c>
      <c r="N213" s="189" t="s">
        <v>47</v>
      </c>
      <c r="O213" s="67"/>
      <c r="P213" s="190">
        <f>O213*H213</f>
        <v>0</v>
      </c>
      <c r="Q213" s="190">
        <v>2.5000000000000001E-4</v>
      </c>
      <c r="R213" s="190">
        <f>Q213*H213</f>
        <v>2.5000000000000001E-4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309</v>
      </c>
      <c r="AT213" s="192" t="s">
        <v>156</v>
      </c>
      <c r="AU213" s="192" t="s">
        <v>86</v>
      </c>
      <c r="AY213" s="20" t="s">
        <v>154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20" t="s">
        <v>84</v>
      </c>
      <c r="BK213" s="193">
        <f>ROUND(I213*H213,2)</f>
        <v>0</v>
      </c>
      <c r="BL213" s="20" t="s">
        <v>309</v>
      </c>
      <c r="BM213" s="192" t="s">
        <v>788</v>
      </c>
    </row>
    <row r="214" spans="1:65" s="2" customFormat="1" ht="19.5">
      <c r="A214" s="37"/>
      <c r="B214" s="38"/>
      <c r="C214" s="39"/>
      <c r="D214" s="194" t="s">
        <v>163</v>
      </c>
      <c r="E214" s="39"/>
      <c r="F214" s="195" t="s">
        <v>789</v>
      </c>
      <c r="G214" s="39"/>
      <c r="H214" s="39"/>
      <c r="I214" s="196"/>
      <c r="J214" s="39"/>
      <c r="K214" s="39"/>
      <c r="L214" s="42"/>
      <c r="M214" s="197"/>
      <c r="N214" s="198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163</v>
      </c>
      <c r="AU214" s="20" t="s">
        <v>86</v>
      </c>
    </row>
    <row r="215" spans="1:65" s="2" customFormat="1" ht="11.25">
      <c r="A215" s="37"/>
      <c r="B215" s="38"/>
      <c r="C215" s="39"/>
      <c r="D215" s="199" t="s">
        <v>165</v>
      </c>
      <c r="E215" s="39"/>
      <c r="F215" s="200" t="s">
        <v>790</v>
      </c>
      <c r="G215" s="39"/>
      <c r="H215" s="39"/>
      <c r="I215" s="196"/>
      <c r="J215" s="39"/>
      <c r="K215" s="39"/>
      <c r="L215" s="42"/>
      <c r="M215" s="197"/>
      <c r="N215" s="198"/>
      <c r="O215" s="67"/>
      <c r="P215" s="67"/>
      <c r="Q215" s="67"/>
      <c r="R215" s="67"/>
      <c r="S215" s="67"/>
      <c r="T215" s="68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20" t="s">
        <v>165</v>
      </c>
      <c r="AU215" s="20" t="s">
        <v>86</v>
      </c>
    </row>
    <row r="216" spans="1:65" s="2" customFormat="1" ht="37.9" customHeight="1">
      <c r="A216" s="37"/>
      <c r="B216" s="38"/>
      <c r="C216" s="181" t="s">
        <v>531</v>
      </c>
      <c r="D216" s="181" t="s">
        <v>156</v>
      </c>
      <c r="E216" s="182" t="s">
        <v>791</v>
      </c>
      <c r="F216" s="183" t="s">
        <v>792</v>
      </c>
      <c r="G216" s="184" t="s">
        <v>255</v>
      </c>
      <c r="H216" s="185">
        <v>1</v>
      </c>
      <c r="I216" s="186"/>
      <c r="J216" s="187">
        <f>ROUND(I216*H216,2)</f>
        <v>0</v>
      </c>
      <c r="K216" s="183" t="s">
        <v>241</v>
      </c>
      <c r="L216" s="42"/>
      <c r="M216" s="188" t="s">
        <v>19</v>
      </c>
      <c r="N216" s="189" t="s">
        <v>47</v>
      </c>
      <c r="O216" s="67"/>
      <c r="P216" s="190">
        <f>O216*H216</f>
        <v>0</v>
      </c>
      <c r="Q216" s="190">
        <v>9.7000000000000005E-4</v>
      </c>
      <c r="R216" s="190">
        <f>Q216*H216</f>
        <v>9.7000000000000005E-4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309</v>
      </c>
      <c r="AT216" s="192" t="s">
        <v>156</v>
      </c>
      <c r="AU216" s="192" t="s">
        <v>86</v>
      </c>
      <c r="AY216" s="20" t="s">
        <v>154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20" t="s">
        <v>84</v>
      </c>
      <c r="BK216" s="193">
        <f>ROUND(I216*H216,2)</f>
        <v>0</v>
      </c>
      <c r="BL216" s="20" t="s">
        <v>309</v>
      </c>
      <c r="BM216" s="192" t="s">
        <v>793</v>
      </c>
    </row>
    <row r="217" spans="1:65" s="2" customFormat="1" ht="19.5">
      <c r="A217" s="37"/>
      <c r="B217" s="38"/>
      <c r="C217" s="39"/>
      <c r="D217" s="194" t="s">
        <v>163</v>
      </c>
      <c r="E217" s="39"/>
      <c r="F217" s="195" t="s">
        <v>792</v>
      </c>
      <c r="G217" s="39"/>
      <c r="H217" s="39"/>
      <c r="I217" s="196"/>
      <c r="J217" s="39"/>
      <c r="K217" s="39"/>
      <c r="L217" s="42"/>
      <c r="M217" s="197"/>
      <c r="N217" s="19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163</v>
      </c>
      <c r="AU217" s="20" t="s">
        <v>86</v>
      </c>
    </row>
    <row r="218" spans="1:65" s="13" customFormat="1" ht="11.25">
      <c r="B218" s="201"/>
      <c r="C218" s="202"/>
      <c r="D218" s="194" t="s">
        <v>167</v>
      </c>
      <c r="E218" s="203" t="s">
        <v>19</v>
      </c>
      <c r="F218" s="204" t="s">
        <v>794</v>
      </c>
      <c r="G218" s="202"/>
      <c r="H218" s="203" t="s">
        <v>19</v>
      </c>
      <c r="I218" s="205"/>
      <c r="J218" s="202"/>
      <c r="K218" s="202"/>
      <c r="L218" s="206"/>
      <c r="M218" s="207"/>
      <c r="N218" s="208"/>
      <c r="O218" s="208"/>
      <c r="P218" s="208"/>
      <c r="Q218" s="208"/>
      <c r="R218" s="208"/>
      <c r="S218" s="208"/>
      <c r="T218" s="209"/>
      <c r="AT218" s="210" t="s">
        <v>167</v>
      </c>
      <c r="AU218" s="210" t="s">
        <v>86</v>
      </c>
      <c r="AV218" s="13" t="s">
        <v>84</v>
      </c>
      <c r="AW218" s="13" t="s">
        <v>36</v>
      </c>
      <c r="AX218" s="13" t="s">
        <v>76</v>
      </c>
      <c r="AY218" s="210" t="s">
        <v>154</v>
      </c>
    </row>
    <row r="219" spans="1:65" s="14" customFormat="1" ht="11.25">
      <c r="B219" s="211"/>
      <c r="C219" s="212"/>
      <c r="D219" s="194" t="s">
        <v>167</v>
      </c>
      <c r="E219" s="213" t="s">
        <v>19</v>
      </c>
      <c r="F219" s="214" t="s">
        <v>84</v>
      </c>
      <c r="G219" s="212"/>
      <c r="H219" s="215">
        <v>1</v>
      </c>
      <c r="I219" s="216"/>
      <c r="J219" s="212"/>
      <c r="K219" s="212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167</v>
      </c>
      <c r="AU219" s="221" t="s">
        <v>86</v>
      </c>
      <c r="AV219" s="14" t="s">
        <v>86</v>
      </c>
      <c r="AW219" s="14" t="s">
        <v>36</v>
      </c>
      <c r="AX219" s="14" t="s">
        <v>84</v>
      </c>
      <c r="AY219" s="221" t="s">
        <v>154</v>
      </c>
    </row>
    <row r="220" spans="1:65" s="2" customFormat="1" ht="24.2" customHeight="1">
      <c r="A220" s="37"/>
      <c r="B220" s="38"/>
      <c r="C220" s="181" t="s">
        <v>551</v>
      </c>
      <c r="D220" s="181" t="s">
        <v>156</v>
      </c>
      <c r="E220" s="182" t="s">
        <v>795</v>
      </c>
      <c r="F220" s="183" t="s">
        <v>796</v>
      </c>
      <c r="G220" s="184" t="s">
        <v>797</v>
      </c>
      <c r="H220" s="261"/>
      <c r="I220" s="186"/>
      <c r="J220" s="187">
        <f>ROUND(I220*H220,2)</f>
        <v>0</v>
      </c>
      <c r="K220" s="183" t="s">
        <v>160</v>
      </c>
      <c r="L220" s="42"/>
      <c r="M220" s="188" t="s">
        <v>19</v>
      </c>
      <c r="N220" s="189" t="s">
        <v>47</v>
      </c>
      <c r="O220" s="67"/>
      <c r="P220" s="190">
        <f>O220*H220</f>
        <v>0</v>
      </c>
      <c r="Q220" s="190">
        <v>0</v>
      </c>
      <c r="R220" s="190">
        <f>Q220*H220</f>
        <v>0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309</v>
      </c>
      <c r="AT220" s="192" t="s">
        <v>156</v>
      </c>
      <c r="AU220" s="192" t="s">
        <v>86</v>
      </c>
      <c r="AY220" s="20" t="s">
        <v>154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20" t="s">
        <v>84</v>
      </c>
      <c r="BK220" s="193">
        <f>ROUND(I220*H220,2)</f>
        <v>0</v>
      </c>
      <c r="BL220" s="20" t="s">
        <v>309</v>
      </c>
      <c r="BM220" s="192" t="s">
        <v>798</v>
      </c>
    </row>
    <row r="221" spans="1:65" s="2" customFormat="1" ht="29.25">
      <c r="A221" s="37"/>
      <c r="B221" s="38"/>
      <c r="C221" s="39"/>
      <c r="D221" s="194" t="s">
        <v>163</v>
      </c>
      <c r="E221" s="39"/>
      <c r="F221" s="195" t="s">
        <v>799</v>
      </c>
      <c r="G221" s="39"/>
      <c r="H221" s="39"/>
      <c r="I221" s="196"/>
      <c r="J221" s="39"/>
      <c r="K221" s="39"/>
      <c r="L221" s="42"/>
      <c r="M221" s="197"/>
      <c r="N221" s="19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163</v>
      </c>
      <c r="AU221" s="20" t="s">
        <v>86</v>
      </c>
    </row>
    <row r="222" spans="1:65" s="2" customFormat="1" ht="11.25">
      <c r="A222" s="37"/>
      <c r="B222" s="38"/>
      <c r="C222" s="39"/>
      <c r="D222" s="199" t="s">
        <v>165</v>
      </c>
      <c r="E222" s="39"/>
      <c r="F222" s="200" t="s">
        <v>800</v>
      </c>
      <c r="G222" s="39"/>
      <c r="H222" s="39"/>
      <c r="I222" s="196"/>
      <c r="J222" s="39"/>
      <c r="K222" s="39"/>
      <c r="L222" s="42"/>
      <c r="M222" s="197"/>
      <c r="N222" s="198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165</v>
      </c>
      <c r="AU222" s="20" t="s">
        <v>86</v>
      </c>
    </row>
    <row r="223" spans="1:65" s="12" customFormat="1" ht="22.9" customHeight="1">
      <c r="B223" s="165"/>
      <c r="C223" s="166"/>
      <c r="D223" s="167" t="s">
        <v>75</v>
      </c>
      <c r="E223" s="179" t="s">
        <v>801</v>
      </c>
      <c r="F223" s="179" t="s">
        <v>802</v>
      </c>
      <c r="G223" s="166"/>
      <c r="H223" s="166"/>
      <c r="I223" s="169"/>
      <c r="J223" s="180">
        <f>BK223</f>
        <v>0</v>
      </c>
      <c r="K223" s="166"/>
      <c r="L223" s="171"/>
      <c r="M223" s="172"/>
      <c r="N223" s="173"/>
      <c r="O223" s="173"/>
      <c r="P223" s="174">
        <f>SUM(P224:P247)</f>
        <v>0</v>
      </c>
      <c r="Q223" s="173"/>
      <c r="R223" s="174">
        <f>SUM(R224:R247)</f>
        <v>0.38147999999999999</v>
      </c>
      <c r="S223" s="173"/>
      <c r="T223" s="175">
        <f>SUM(T224:T247)</f>
        <v>0</v>
      </c>
      <c r="AR223" s="176" t="s">
        <v>86</v>
      </c>
      <c r="AT223" s="177" t="s">
        <v>75</v>
      </c>
      <c r="AU223" s="177" t="s">
        <v>84</v>
      </c>
      <c r="AY223" s="176" t="s">
        <v>154</v>
      </c>
      <c r="BK223" s="178">
        <f>SUM(BK224:BK247)</f>
        <v>0</v>
      </c>
    </row>
    <row r="224" spans="1:65" s="2" customFormat="1" ht="24.2" customHeight="1">
      <c r="A224" s="37"/>
      <c r="B224" s="38"/>
      <c r="C224" s="181" t="s">
        <v>559</v>
      </c>
      <c r="D224" s="181" t="s">
        <v>156</v>
      </c>
      <c r="E224" s="182" t="s">
        <v>803</v>
      </c>
      <c r="F224" s="183" t="s">
        <v>804</v>
      </c>
      <c r="G224" s="184" t="s">
        <v>208</v>
      </c>
      <c r="H224" s="185">
        <v>11.395</v>
      </c>
      <c r="I224" s="186"/>
      <c r="J224" s="187">
        <f>ROUND(I224*H224,2)</f>
        <v>0</v>
      </c>
      <c r="K224" s="183" t="s">
        <v>241</v>
      </c>
      <c r="L224" s="42"/>
      <c r="M224" s="188" t="s">
        <v>19</v>
      </c>
      <c r="N224" s="189" t="s">
        <v>47</v>
      </c>
      <c r="O224" s="67"/>
      <c r="P224" s="190">
        <f>O224*H224</f>
        <v>0</v>
      </c>
      <c r="Q224" s="190">
        <v>0</v>
      </c>
      <c r="R224" s="190">
        <f>Q224*H224</f>
        <v>0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309</v>
      </c>
      <c r="AT224" s="192" t="s">
        <v>156</v>
      </c>
      <c r="AU224" s="192" t="s">
        <v>86</v>
      </c>
      <c r="AY224" s="20" t="s">
        <v>154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84</v>
      </c>
      <c r="BK224" s="193">
        <f>ROUND(I224*H224,2)</f>
        <v>0</v>
      </c>
      <c r="BL224" s="20" t="s">
        <v>309</v>
      </c>
      <c r="BM224" s="192" t="s">
        <v>805</v>
      </c>
    </row>
    <row r="225" spans="1:65" s="2" customFormat="1" ht="19.5">
      <c r="A225" s="37"/>
      <c r="B225" s="38"/>
      <c r="C225" s="39"/>
      <c r="D225" s="194" t="s">
        <v>163</v>
      </c>
      <c r="E225" s="39"/>
      <c r="F225" s="195" t="s">
        <v>804</v>
      </c>
      <c r="G225" s="39"/>
      <c r="H225" s="39"/>
      <c r="I225" s="196"/>
      <c r="J225" s="39"/>
      <c r="K225" s="39"/>
      <c r="L225" s="42"/>
      <c r="M225" s="197"/>
      <c r="N225" s="198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163</v>
      </c>
      <c r="AU225" s="20" t="s">
        <v>86</v>
      </c>
    </row>
    <row r="226" spans="1:65" s="2" customFormat="1" ht="19.5">
      <c r="A226" s="37"/>
      <c r="B226" s="38"/>
      <c r="C226" s="39"/>
      <c r="D226" s="194" t="s">
        <v>177</v>
      </c>
      <c r="E226" s="39"/>
      <c r="F226" s="222" t="s">
        <v>806</v>
      </c>
      <c r="G226" s="39"/>
      <c r="H226" s="39"/>
      <c r="I226" s="196"/>
      <c r="J226" s="39"/>
      <c r="K226" s="39"/>
      <c r="L226" s="42"/>
      <c r="M226" s="197"/>
      <c r="N226" s="198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20" t="s">
        <v>177</v>
      </c>
      <c r="AU226" s="20" t="s">
        <v>86</v>
      </c>
    </row>
    <row r="227" spans="1:65" s="13" customFormat="1" ht="22.5">
      <c r="B227" s="201"/>
      <c r="C227" s="202"/>
      <c r="D227" s="194" t="s">
        <v>167</v>
      </c>
      <c r="E227" s="203" t="s">
        <v>19</v>
      </c>
      <c r="F227" s="204" t="s">
        <v>807</v>
      </c>
      <c r="G227" s="202"/>
      <c r="H227" s="203" t="s">
        <v>19</v>
      </c>
      <c r="I227" s="205"/>
      <c r="J227" s="202"/>
      <c r="K227" s="202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167</v>
      </c>
      <c r="AU227" s="210" t="s">
        <v>86</v>
      </c>
      <c r="AV227" s="13" t="s">
        <v>84</v>
      </c>
      <c r="AW227" s="13" t="s">
        <v>36</v>
      </c>
      <c r="AX227" s="13" t="s">
        <v>76</v>
      </c>
      <c r="AY227" s="210" t="s">
        <v>154</v>
      </c>
    </row>
    <row r="228" spans="1:65" s="14" customFormat="1" ht="11.25">
      <c r="B228" s="211"/>
      <c r="C228" s="212"/>
      <c r="D228" s="194" t="s">
        <v>167</v>
      </c>
      <c r="E228" s="213" t="s">
        <v>19</v>
      </c>
      <c r="F228" s="214" t="s">
        <v>808</v>
      </c>
      <c r="G228" s="212"/>
      <c r="H228" s="215">
        <v>11.395</v>
      </c>
      <c r="I228" s="216"/>
      <c r="J228" s="212"/>
      <c r="K228" s="212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167</v>
      </c>
      <c r="AU228" s="221" t="s">
        <v>86</v>
      </c>
      <c r="AV228" s="14" t="s">
        <v>86</v>
      </c>
      <c r="AW228" s="14" t="s">
        <v>36</v>
      </c>
      <c r="AX228" s="14" t="s">
        <v>84</v>
      </c>
      <c r="AY228" s="221" t="s">
        <v>154</v>
      </c>
    </row>
    <row r="229" spans="1:65" s="2" customFormat="1" ht="24.2" customHeight="1">
      <c r="A229" s="37"/>
      <c r="B229" s="38"/>
      <c r="C229" s="181" t="s">
        <v>575</v>
      </c>
      <c r="D229" s="181" t="s">
        <v>156</v>
      </c>
      <c r="E229" s="182" t="s">
        <v>809</v>
      </c>
      <c r="F229" s="183" t="s">
        <v>810</v>
      </c>
      <c r="G229" s="184" t="s">
        <v>159</v>
      </c>
      <c r="H229" s="185">
        <v>18</v>
      </c>
      <c r="I229" s="186"/>
      <c r="J229" s="187">
        <f>ROUND(I229*H229,2)</f>
        <v>0</v>
      </c>
      <c r="K229" s="183" t="s">
        <v>241</v>
      </c>
      <c r="L229" s="42"/>
      <c r="M229" s="188" t="s">
        <v>19</v>
      </c>
      <c r="N229" s="189" t="s">
        <v>47</v>
      </c>
      <c r="O229" s="67"/>
      <c r="P229" s="190">
        <f>O229*H229</f>
        <v>0</v>
      </c>
      <c r="Q229" s="190">
        <v>0</v>
      </c>
      <c r="R229" s="190">
        <f>Q229*H229</f>
        <v>0</v>
      </c>
      <c r="S229" s="190">
        <v>0</v>
      </c>
      <c r="T229" s="19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2" t="s">
        <v>309</v>
      </c>
      <c r="AT229" s="192" t="s">
        <v>156</v>
      </c>
      <c r="AU229" s="192" t="s">
        <v>86</v>
      </c>
      <c r="AY229" s="20" t="s">
        <v>154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20" t="s">
        <v>84</v>
      </c>
      <c r="BK229" s="193">
        <f>ROUND(I229*H229,2)</f>
        <v>0</v>
      </c>
      <c r="BL229" s="20" t="s">
        <v>309</v>
      </c>
      <c r="BM229" s="192" t="s">
        <v>811</v>
      </c>
    </row>
    <row r="230" spans="1:65" s="2" customFormat="1" ht="19.5">
      <c r="A230" s="37"/>
      <c r="B230" s="38"/>
      <c r="C230" s="39"/>
      <c r="D230" s="194" t="s">
        <v>163</v>
      </c>
      <c r="E230" s="39"/>
      <c r="F230" s="195" t="s">
        <v>810</v>
      </c>
      <c r="G230" s="39"/>
      <c r="H230" s="39"/>
      <c r="I230" s="196"/>
      <c r="J230" s="39"/>
      <c r="K230" s="39"/>
      <c r="L230" s="42"/>
      <c r="M230" s="197"/>
      <c r="N230" s="198"/>
      <c r="O230" s="67"/>
      <c r="P230" s="67"/>
      <c r="Q230" s="67"/>
      <c r="R230" s="67"/>
      <c r="S230" s="67"/>
      <c r="T230" s="68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20" t="s">
        <v>163</v>
      </c>
      <c r="AU230" s="20" t="s">
        <v>86</v>
      </c>
    </row>
    <row r="231" spans="1:65" s="2" customFormat="1" ht="39">
      <c r="A231" s="37"/>
      <c r="B231" s="38"/>
      <c r="C231" s="39"/>
      <c r="D231" s="194" t="s">
        <v>177</v>
      </c>
      <c r="E231" s="39"/>
      <c r="F231" s="222" t="s">
        <v>812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177</v>
      </c>
      <c r="AU231" s="20" t="s">
        <v>86</v>
      </c>
    </row>
    <row r="232" spans="1:65" s="13" customFormat="1" ht="22.5">
      <c r="B232" s="201"/>
      <c r="C232" s="202"/>
      <c r="D232" s="194" t="s">
        <v>167</v>
      </c>
      <c r="E232" s="203" t="s">
        <v>19</v>
      </c>
      <c r="F232" s="204" t="s">
        <v>813</v>
      </c>
      <c r="G232" s="202"/>
      <c r="H232" s="203" t="s">
        <v>19</v>
      </c>
      <c r="I232" s="205"/>
      <c r="J232" s="202"/>
      <c r="K232" s="202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167</v>
      </c>
      <c r="AU232" s="210" t="s">
        <v>86</v>
      </c>
      <c r="AV232" s="13" t="s">
        <v>84</v>
      </c>
      <c r="AW232" s="13" t="s">
        <v>36</v>
      </c>
      <c r="AX232" s="13" t="s">
        <v>76</v>
      </c>
      <c r="AY232" s="210" t="s">
        <v>154</v>
      </c>
    </row>
    <row r="233" spans="1:65" s="14" customFormat="1" ht="11.25">
      <c r="B233" s="211"/>
      <c r="C233" s="212"/>
      <c r="D233" s="194" t="s">
        <v>167</v>
      </c>
      <c r="E233" s="213" t="s">
        <v>19</v>
      </c>
      <c r="F233" s="214" t="s">
        <v>814</v>
      </c>
      <c r="G233" s="212"/>
      <c r="H233" s="215">
        <v>18</v>
      </c>
      <c r="I233" s="216"/>
      <c r="J233" s="212"/>
      <c r="K233" s="212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167</v>
      </c>
      <c r="AU233" s="221" t="s">
        <v>86</v>
      </c>
      <c r="AV233" s="14" t="s">
        <v>86</v>
      </c>
      <c r="AW233" s="14" t="s">
        <v>36</v>
      </c>
      <c r="AX233" s="14" t="s">
        <v>84</v>
      </c>
      <c r="AY233" s="221" t="s">
        <v>154</v>
      </c>
    </row>
    <row r="234" spans="1:65" s="2" customFormat="1" ht="21.75" customHeight="1">
      <c r="A234" s="37"/>
      <c r="B234" s="38"/>
      <c r="C234" s="248" t="s">
        <v>581</v>
      </c>
      <c r="D234" s="248" t="s">
        <v>491</v>
      </c>
      <c r="E234" s="249" t="s">
        <v>815</v>
      </c>
      <c r="F234" s="250" t="s">
        <v>816</v>
      </c>
      <c r="G234" s="251" t="s">
        <v>218</v>
      </c>
      <c r="H234" s="252">
        <v>0.86699999999999999</v>
      </c>
      <c r="I234" s="253"/>
      <c r="J234" s="254">
        <f>ROUND(I234*H234,2)</f>
        <v>0</v>
      </c>
      <c r="K234" s="250" t="s">
        <v>534</v>
      </c>
      <c r="L234" s="255"/>
      <c r="M234" s="256" t="s">
        <v>19</v>
      </c>
      <c r="N234" s="257" t="s">
        <v>47</v>
      </c>
      <c r="O234" s="67"/>
      <c r="P234" s="190">
        <f>O234*H234</f>
        <v>0</v>
      </c>
      <c r="Q234" s="190">
        <v>0.44</v>
      </c>
      <c r="R234" s="190">
        <f>Q234*H234</f>
        <v>0.38147999999999999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600</v>
      </c>
      <c r="AT234" s="192" t="s">
        <v>491</v>
      </c>
      <c r="AU234" s="192" t="s">
        <v>86</v>
      </c>
      <c r="AY234" s="20" t="s">
        <v>154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84</v>
      </c>
      <c r="BK234" s="193">
        <f>ROUND(I234*H234,2)</f>
        <v>0</v>
      </c>
      <c r="BL234" s="20" t="s">
        <v>309</v>
      </c>
      <c r="BM234" s="192" t="s">
        <v>817</v>
      </c>
    </row>
    <row r="235" spans="1:65" s="2" customFormat="1" ht="11.25">
      <c r="A235" s="37"/>
      <c r="B235" s="38"/>
      <c r="C235" s="39"/>
      <c r="D235" s="194" t="s">
        <v>163</v>
      </c>
      <c r="E235" s="39"/>
      <c r="F235" s="195" t="s">
        <v>816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163</v>
      </c>
      <c r="AU235" s="20" t="s">
        <v>86</v>
      </c>
    </row>
    <row r="236" spans="1:65" s="13" customFormat="1" ht="11.25">
      <c r="B236" s="201"/>
      <c r="C236" s="202"/>
      <c r="D236" s="194" t="s">
        <v>167</v>
      </c>
      <c r="E236" s="203" t="s">
        <v>19</v>
      </c>
      <c r="F236" s="204" t="s">
        <v>818</v>
      </c>
      <c r="G236" s="202"/>
      <c r="H236" s="203" t="s">
        <v>19</v>
      </c>
      <c r="I236" s="205"/>
      <c r="J236" s="202"/>
      <c r="K236" s="202"/>
      <c r="L236" s="206"/>
      <c r="M236" s="207"/>
      <c r="N236" s="208"/>
      <c r="O236" s="208"/>
      <c r="P236" s="208"/>
      <c r="Q236" s="208"/>
      <c r="R236" s="208"/>
      <c r="S236" s="208"/>
      <c r="T236" s="209"/>
      <c r="AT236" s="210" t="s">
        <v>167</v>
      </c>
      <c r="AU236" s="210" t="s">
        <v>86</v>
      </c>
      <c r="AV236" s="13" t="s">
        <v>84</v>
      </c>
      <c r="AW236" s="13" t="s">
        <v>36</v>
      </c>
      <c r="AX236" s="13" t="s">
        <v>76</v>
      </c>
      <c r="AY236" s="210" t="s">
        <v>154</v>
      </c>
    </row>
    <row r="237" spans="1:65" s="13" customFormat="1" ht="22.5">
      <c r="B237" s="201"/>
      <c r="C237" s="202"/>
      <c r="D237" s="194" t="s">
        <v>167</v>
      </c>
      <c r="E237" s="203" t="s">
        <v>19</v>
      </c>
      <c r="F237" s="204" t="s">
        <v>819</v>
      </c>
      <c r="G237" s="202"/>
      <c r="H237" s="203" t="s">
        <v>19</v>
      </c>
      <c r="I237" s="205"/>
      <c r="J237" s="202"/>
      <c r="K237" s="202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167</v>
      </c>
      <c r="AU237" s="210" t="s">
        <v>86</v>
      </c>
      <c r="AV237" s="13" t="s">
        <v>84</v>
      </c>
      <c r="AW237" s="13" t="s">
        <v>36</v>
      </c>
      <c r="AX237" s="13" t="s">
        <v>76</v>
      </c>
      <c r="AY237" s="210" t="s">
        <v>154</v>
      </c>
    </row>
    <row r="238" spans="1:65" s="14" customFormat="1" ht="11.25">
      <c r="B238" s="211"/>
      <c r="C238" s="212"/>
      <c r="D238" s="194" t="s">
        <v>167</v>
      </c>
      <c r="E238" s="213" t="s">
        <v>19</v>
      </c>
      <c r="F238" s="214" t="s">
        <v>820</v>
      </c>
      <c r="G238" s="212"/>
      <c r="H238" s="215">
        <v>3.3000000000000002E-2</v>
      </c>
      <c r="I238" s="216"/>
      <c r="J238" s="212"/>
      <c r="K238" s="212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167</v>
      </c>
      <c r="AU238" s="221" t="s">
        <v>86</v>
      </c>
      <c r="AV238" s="14" t="s">
        <v>86</v>
      </c>
      <c r="AW238" s="14" t="s">
        <v>36</v>
      </c>
      <c r="AX238" s="14" t="s">
        <v>76</v>
      </c>
      <c r="AY238" s="221" t="s">
        <v>154</v>
      </c>
    </row>
    <row r="239" spans="1:65" s="13" customFormat="1" ht="22.5">
      <c r="B239" s="201"/>
      <c r="C239" s="202"/>
      <c r="D239" s="194" t="s">
        <v>167</v>
      </c>
      <c r="E239" s="203" t="s">
        <v>19</v>
      </c>
      <c r="F239" s="204" t="s">
        <v>821</v>
      </c>
      <c r="G239" s="202"/>
      <c r="H239" s="203" t="s">
        <v>19</v>
      </c>
      <c r="I239" s="205"/>
      <c r="J239" s="202"/>
      <c r="K239" s="202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167</v>
      </c>
      <c r="AU239" s="210" t="s">
        <v>86</v>
      </c>
      <c r="AV239" s="13" t="s">
        <v>84</v>
      </c>
      <c r="AW239" s="13" t="s">
        <v>36</v>
      </c>
      <c r="AX239" s="13" t="s">
        <v>76</v>
      </c>
      <c r="AY239" s="210" t="s">
        <v>154</v>
      </c>
    </row>
    <row r="240" spans="1:65" s="14" customFormat="1" ht="11.25">
      <c r="B240" s="211"/>
      <c r="C240" s="212"/>
      <c r="D240" s="194" t="s">
        <v>167</v>
      </c>
      <c r="E240" s="213" t="s">
        <v>19</v>
      </c>
      <c r="F240" s="214" t="s">
        <v>822</v>
      </c>
      <c r="G240" s="212"/>
      <c r="H240" s="215">
        <v>0.72099999999999997</v>
      </c>
      <c r="I240" s="216"/>
      <c r="J240" s="212"/>
      <c r="K240" s="212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167</v>
      </c>
      <c r="AU240" s="221" t="s">
        <v>86</v>
      </c>
      <c r="AV240" s="14" t="s">
        <v>86</v>
      </c>
      <c r="AW240" s="14" t="s">
        <v>36</v>
      </c>
      <c r="AX240" s="14" t="s">
        <v>76</v>
      </c>
      <c r="AY240" s="221" t="s">
        <v>154</v>
      </c>
    </row>
    <row r="241" spans="1:65" s="16" customFormat="1" ht="11.25">
      <c r="B241" s="237"/>
      <c r="C241" s="238"/>
      <c r="D241" s="194" t="s">
        <v>167</v>
      </c>
      <c r="E241" s="239" t="s">
        <v>19</v>
      </c>
      <c r="F241" s="240" t="s">
        <v>361</v>
      </c>
      <c r="G241" s="238"/>
      <c r="H241" s="241">
        <v>0.754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AT241" s="247" t="s">
        <v>167</v>
      </c>
      <c r="AU241" s="247" t="s">
        <v>86</v>
      </c>
      <c r="AV241" s="16" t="s">
        <v>182</v>
      </c>
      <c r="AW241" s="16" t="s">
        <v>36</v>
      </c>
      <c r="AX241" s="16" t="s">
        <v>76</v>
      </c>
      <c r="AY241" s="247" t="s">
        <v>154</v>
      </c>
    </row>
    <row r="242" spans="1:65" s="13" customFormat="1" ht="11.25">
      <c r="B242" s="201"/>
      <c r="C242" s="202"/>
      <c r="D242" s="194" t="s">
        <v>167</v>
      </c>
      <c r="E242" s="203" t="s">
        <v>19</v>
      </c>
      <c r="F242" s="204" t="s">
        <v>823</v>
      </c>
      <c r="G242" s="202"/>
      <c r="H242" s="203" t="s">
        <v>19</v>
      </c>
      <c r="I242" s="205"/>
      <c r="J242" s="202"/>
      <c r="K242" s="202"/>
      <c r="L242" s="206"/>
      <c r="M242" s="207"/>
      <c r="N242" s="208"/>
      <c r="O242" s="208"/>
      <c r="P242" s="208"/>
      <c r="Q242" s="208"/>
      <c r="R242" s="208"/>
      <c r="S242" s="208"/>
      <c r="T242" s="209"/>
      <c r="AT242" s="210" t="s">
        <v>167</v>
      </c>
      <c r="AU242" s="210" t="s">
        <v>86</v>
      </c>
      <c r="AV242" s="13" t="s">
        <v>84</v>
      </c>
      <c r="AW242" s="13" t="s">
        <v>36</v>
      </c>
      <c r="AX242" s="13" t="s">
        <v>76</v>
      </c>
      <c r="AY242" s="210" t="s">
        <v>154</v>
      </c>
    </row>
    <row r="243" spans="1:65" s="14" customFormat="1" ht="11.25">
      <c r="B243" s="211"/>
      <c r="C243" s="212"/>
      <c r="D243" s="194" t="s">
        <v>167</v>
      </c>
      <c r="E243" s="213" t="s">
        <v>19</v>
      </c>
      <c r="F243" s="214" t="s">
        <v>824</v>
      </c>
      <c r="G243" s="212"/>
      <c r="H243" s="215">
        <v>0.113</v>
      </c>
      <c r="I243" s="216"/>
      <c r="J243" s="212"/>
      <c r="K243" s="212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167</v>
      </c>
      <c r="AU243" s="221" t="s">
        <v>86</v>
      </c>
      <c r="AV243" s="14" t="s">
        <v>86</v>
      </c>
      <c r="AW243" s="14" t="s">
        <v>36</v>
      </c>
      <c r="AX243" s="14" t="s">
        <v>76</v>
      </c>
      <c r="AY243" s="221" t="s">
        <v>154</v>
      </c>
    </row>
    <row r="244" spans="1:65" s="15" customFormat="1" ht="11.25">
      <c r="B244" s="223"/>
      <c r="C244" s="224"/>
      <c r="D244" s="194" t="s">
        <v>167</v>
      </c>
      <c r="E244" s="225" t="s">
        <v>19</v>
      </c>
      <c r="F244" s="226" t="s">
        <v>194</v>
      </c>
      <c r="G244" s="224"/>
      <c r="H244" s="227">
        <v>0.86699999999999999</v>
      </c>
      <c r="I244" s="228"/>
      <c r="J244" s="224"/>
      <c r="K244" s="224"/>
      <c r="L244" s="229"/>
      <c r="M244" s="230"/>
      <c r="N244" s="231"/>
      <c r="O244" s="231"/>
      <c r="P244" s="231"/>
      <c r="Q244" s="231"/>
      <c r="R244" s="231"/>
      <c r="S244" s="231"/>
      <c r="T244" s="232"/>
      <c r="AT244" s="233" t="s">
        <v>167</v>
      </c>
      <c r="AU244" s="233" t="s">
        <v>86</v>
      </c>
      <c r="AV244" s="15" t="s">
        <v>161</v>
      </c>
      <c r="AW244" s="15" t="s">
        <v>36</v>
      </c>
      <c r="AX244" s="15" t="s">
        <v>84</v>
      </c>
      <c r="AY244" s="233" t="s">
        <v>154</v>
      </c>
    </row>
    <row r="245" spans="1:65" s="2" customFormat="1" ht="24.2" customHeight="1">
      <c r="A245" s="37"/>
      <c r="B245" s="38"/>
      <c r="C245" s="181" t="s">
        <v>588</v>
      </c>
      <c r="D245" s="181" t="s">
        <v>156</v>
      </c>
      <c r="E245" s="182" t="s">
        <v>825</v>
      </c>
      <c r="F245" s="183" t="s">
        <v>826</v>
      </c>
      <c r="G245" s="184" t="s">
        <v>797</v>
      </c>
      <c r="H245" s="261"/>
      <c r="I245" s="186"/>
      <c r="J245" s="187">
        <f>ROUND(I245*H245,2)</f>
        <v>0</v>
      </c>
      <c r="K245" s="183" t="s">
        <v>160</v>
      </c>
      <c r="L245" s="42"/>
      <c r="M245" s="188" t="s">
        <v>19</v>
      </c>
      <c r="N245" s="189" t="s">
        <v>47</v>
      </c>
      <c r="O245" s="67"/>
      <c r="P245" s="190">
        <f>O245*H245</f>
        <v>0</v>
      </c>
      <c r="Q245" s="190">
        <v>0</v>
      </c>
      <c r="R245" s="190">
        <f>Q245*H245</f>
        <v>0</v>
      </c>
      <c r="S245" s="190">
        <v>0</v>
      </c>
      <c r="T245" s="19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92" t="s">
        <v>309</v>
      </c>
      <c r="AT245" s="192" t="s">
        <v>156</v>
      </c>
      <c r="AU245" s="192" t="s">
        <v>86</v>
      </c>
      <c r="AY245" s="20" t="s">
        <v>154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20" t="s">
        <v>84</v>
      </c>
      <c r="BK245" s="193">
        <f>ROUND(I245*H245,2)</f>
        <v>0</v>
      </c>
      <c r="BL245" s="20" t="s">
        <v>309</v>
      </c>
      <c r="BM245" s="192" t="s">
        <v>827</v>
      </c>
    </row>
    <row r="246" spans="1:65" s="2" customFormat="1" ht="29.25">
      <c r="A246" s="37"/>
      <c r="B246" s="38"/>
      <c r="C246" s="39"/>
      <c r="D246" s="194" t="s">
        <v>163</v>
      </c>
      <c r="E246" s="39"/>
      <c r="F246" s="195" t="s">
        <v>828</v>
      </c>
      <c r="G246" s="39"/>
      <c r="H246" s="39"/>
      <c r="I246" s="196"/>
      <c r="J246" s="39"/>
      <c r="K246" s="39"/>
      <c r="L246" s="42"/>
      <c r="M246" s="197"/>
      <c r="N246" s="198"/>
      <c r="O246" s="67"/>
      <c r="P246" s="67"/>
      <c r="Q246" s="67"/>
      <c r="R246" s="67"/>
      <c r="S246" s="67"/>
      <c r="T246" s="68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20" t="s">
        <v>163</v>
      </c>
      <c r="AU246" s="20" t="s">
        <v>86</v>
      </c>
    </row>
    <row r="247" spans="1:65" s="2" customFormat="1" ht="11.25">
      <c r="A247" s="37"/>
      <c r="B247" s="38"/>
      <c r="C247" s="39"/>
      <c r="D247" s="199" t="s">
        <v>165</v>
      </c>
      <c r="E247" s="39"/>
      <c r="F247" s="200" t="s">
        <v>829</v>
      </c>
      <c r="G247" s="39"/>
      <c r="H247" s="39"/>
      <c r="I247" s="196"/>
      <c r="J247" s="39"/>
      <c r="K247" s="39"/>
      <c r="L247" s="42"/>
      <c r="M247" s="197"/>
      <c r="N247" s="198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165</v>
      </c>
      <c r="AU247" s="20" t="s">
        <v>86</v>
      </c>
    </row>
    <row r="248" spans="1:65" s="12" customFormat="1" ht="22.9" customHeight="1">
      <c r="B248" s="165"/>
      <c r="C248" s="166"/>
      <c r="D248" s="167" t="s">
        <v>75</v>
      </c>
      <c r="E248" s="179" t="s">
        <v>324</v>
      </c>
      <c r="F248" s="179" t="s">
        <v>325</v>
      </c>
      <c r="G248" s="166"/>
      <c r="H248" s="166"/>
      <c r="I248" s="169"/>
      <c r="J248" s="180">
        <f>BK248</f>
        <v>0</v>
      </c>
      <c r="K248" s="166"/>
      <c r="L248" s="171"/>
      <c r="M248" s="172"/>
      <c r="N248" s="173"/>
      <c r="O248" s="173"/>
      <c r="P248" s="174">
        <f>SUM(P249:P344)</f>
        <v>0</v>
      </c>
      <c r="Q248" s="173"/>
      <c r="R248" s="174">
        <f>SUM(R249:R344)</f>
        <v>0.79684544000000013</v>
      </c>
      <c r="S248" s="173"/>
      <c r="T248" s="175">
        <f>SUM(T249:T344)</f>
        <v>0</v>
      </c>
      <c r="AR248" s="176" t="s">
        <v>86</v>
      </c>
      <c r="AT248" s="177" t="s">
        <v>75</v>
      </c>
      <c r="AU248" s="177" t="s">
        <v>84</v>
      </c>
      <c r="AY248" s="176" t="s">
        <v>154</v>
      </c>
      <c r="BK248" s="178">
        <f>SUM(BK249:BK344)</f>
        <v>0</v>
      </c>
    </row>
    <row r="249" spans="1:65" s="2" customFormat="1" ht="16.5" customHeight="1">
      <c r="A249" s="37"/>
      <c r="B249" s="38"/>
      <c r="C249" s="181" t="s">
        <v>595</v>
      </c>
      <c r="D249" s="181" t="s">
        <v>156</v>
      </c>
      <c r="E249" s="182" t="s">
        <v>830</v>
      </c>
      <c r="F249" s="183" t="s">
        <v>831</v>
      </c>
      <c r="G249" s="184" t="s">
        <v>159</v>
      </c>
      <c r="H249" s="185">
        <v>13.002000000000001</v>
      </c>
      <c r="I249" s="186"/>
      <c r="J249" s="187">
        <f>ROUND(I249*H249,2)</f>
        <v>0</v>
      </c>
      <c r="K249" s="183" t="s">
        <v>160</v>
      </c>
      <c r="L249" s="42"/>
      <c r="M249" s="188" t="s">
        <v>19</v>
      </c>
      <c r="N249" s="189" t="s">
        <v>47</v>
      </c>
      <c r="O249" s="67"/>
      <c r="P249" s="190">
        <f>O249*H249</f>
        <v>0</v>
      </c>
      <c r="Q249" s="190">
        <v>2.7999999999999998E-4</v>
      </c>
      <c r="R249" s="190">
        <f>Q249*H249</f>
        <v>3.6405599999999997E-3</v>
      </c>
      <c r="S249" s="190">
        <v>0</v>
      </c>
      <c r="T249" s="19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2" t="s">
        <v>309</v>
      </c>
      <c r="AT249" s="192" t="s">
        <v>156</v>
      </c>
      <c r="AU249" s="192" t="s">
        <v>86</v>
      </c>
      <c r="AY249" s="20" t="s">
        <v>154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20" t="s">
        <v>84</v>
      </c>
      <c r="BK249" s="193">
        <f>ROUND(I249*H249,2)</f>
        <v>0</v>
      </c>
      <c r="BL249" s="20" t="s">
        <v>309</v>
      </c>
      <c r="BM249" s="192" t="s">
        <v>832</v>
      </c>
    </row>
    <row r="250" spans="1:65" s="2" customFormat="1" ht="19.5">
      <c r="A250" s="37"/>
      <c r="B250" s="38"/>
      <c r="C250" s="39"/>
      <c r="D250" s="194" t="s">
        <v>163</v>
      </c>
      <c r="E250" s="39"/>
      <c r="F250" s="195" t="s">
        <v>833</v>
      </c>
      <c r="G250" s="39"/>
      <c r="H250" s="39"/>
      <c r="I250" s="196"/>
      <c r="J250" s="39"/>
      <c r="K250" s="39"/>
      <c r="L250" s="42"/>
      <c r="M250" s="197"/>
      <c r="N250" s="198"/>
      <c r="O250" s="67"/>
      <c r="P250" s="67"/>
      <c r="Q250" s="67"/>
      <c r="R250" s="67"/>
      <c r="S250" s="67"/>
      <c r="T250" s="68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20" t="s">
        <v>163</v>
      </c>
      <c r="AU250" s="20" t="s">
        <v>86</v>
      </c>
    </row>
    <row r="251" spans="1:65" s="2" customFormat="1" ht="11.25">
      <c r="A251" s="37"/>
      <c r="B251" s="38"/>
      <c r="C251" s="39"/>
      <c r="D251" s="199" t="s">
        <v>165</v>
      </c>
      <c r="E251" s="39"/>
      <c r="F251" s="200" t="s">
        <v>834</v>
      </c>
      <c r="G251" s="39"/>
      <c r="H251" s="39"/>
      <c r="I251" s="196"/>
      <c r="J251" s="39"/>
      <c r="K251" s="39"/>
      <c r="L251" s="42"/>
      <c r="M251" s="197"/>
      <c r="N251" s="198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165</v>
      </c>
      <c r="AU251" s="20" t="s">
        <v>86</v>
      </c>
    </row>
    <row r="252" spans="1:65" s="13" customFormat="1" ht="22.5">
      <c r="B252" s="201"/>
      <c r="C252" s="202"/>
      <c r="D252" s="194" t="s">
        <v>167</v>
      </c>
      <c r="E252" s="203" t="s">
        <v>19</v>
      </c>
      <c r="F252" s="204" t="s">
        <v>835</v>
      </c>
      <c r="G252" s="202"/>
      <c r="H252" s="203" t="s">
        <v>19</v>
      </c>
      <c r="I252" s="205"/>
      <c r="J252" s="202"/>
      <c r="K252" s="202"/>
      <c r="L252" s="206"/>
      <c r="M252" s="207"/>
      <c r="N252" s="208"/>
      <c r="O252" s="208"/>
      <c r="P252" s="208"/>
      <c r="Q252" s="208"/>
      <c r="R252" s="208"/>
      <c r="S252" s="208"/>
      <c r="T252" s="209"/>
      <c r="AT252" s="210" t="s">
        <v>167</v>
      </c>
      <c r="AU252" s="210" t="s">
        <v>86</v>
      </c>
      <c r="AV252" s="13" t="s">
        <v>84</v>
      </c>
      <c r="AW252" s="13" t="s">
        <v>36</v>
      </c>
      <c r="AX252" s="13" t="s">
        <v>76</v>
      </c>
      <c r="AY252" s="210" t="s">
        <v>154</v>
      </c>
    </row>
    <row r="253" spans="1:65" s="14" customFormat="1" ht="11.25">
      <c r="B253" s="211"/>
      <c r="C253" s="212"/>
      <c r="D253" s="194" t="s">
        <v>167</v>
      </c>
      <c r="E253" s="213" t="s">
        <v>19</v>
      </c>
      <c r="F253" s="214" t="s">
        <v>836</v>
      </c>
      <c r="G253" s="212"/>
      <c r="H253" s="215">
        <v>13.002000000000001</v>
      </c>
      <c r="I253" s="216"/>
      <c r="J253" s="212"/>
      <c r="K253" s="212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167</v>
      </c>
      <c r="AU253" s="221" t="s">
        <v>86</v>
      </c>
      <c r="AV253" s="14" t="s">
        <v>86</v>
      </c>
      <c r="AW253" s="14" t="s">
        <v>36</v>
      </c>
      <c r="AX253" s="14" t="s">
        <v>84</v>
      </c>
      <c r="AY253" s="221" t="s">
        <v>154</v>
      </c>
    </row>
    <row r="254" spans="1:65" s="2" customFormat="1" ht="16.5" customHeight="1">
      <c r="A254" s="37"/>
      <c r="B254" s="38"/>
      <c r="C254" s="248" t="s">
        <v>600</v>
      </c>
      <c r="D254" s="248" t="s">
        <v>491</v>
      </c>
      <c r="E254" s="249" t="s">
        <v>837</v>
      </c>
      <c r="F254" s="250" t="s">
        <v>838</v>
      </c>
      <c r="G254" s="251" t="s">
        <v>159</v>
      </c>
      <c r="H254" s="252">
        <v>14.952</v>
      </c>
      <c r="I254" s="253"/>
      <c r="J254" s="254">
        <f>ROUND(I254*H254,2)</f>
        <v>0</v>
      </c>
      <c r="K254" s="250" t="s">
        <v>160</v>
      </c>
      <c r="L254" s="255"/>
      <c r="M254" s="256" t="s">
        <v>19</v>
      </c>
      <c r="N254" s="257" t="s">
        <v>47</v>
      </c>
      <c r="O254" s="67"/>
      <c r="P254" s="190">
        <f>O254*H254</f>
        <v>0</v>
      </c>
      <c r="Q254" s="190">
        <v>9.9000000000000008E-3</v>
      </c>
      <c r="R254" s="190">
        <f>Q254*H254</f>
        <v>0.14802480000000001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600</v>
      </c>
      <c r="AT254" s="192" t="s">
        <v>491</v>
      </c>
      <c r="AU254" s="192" t="s">
        <v>86</v>
      </c>
      <c r="AY254" s="20" t="s">
        <v>154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20" t="s">
        <v>84</v>
      </c>
      <c r="BK254" s="193">
        <f>ROUND(I254*H254,2)</f>
        <v>0</v>
      </c>
      <c r="BL254" s="20" t="s">
        <v>309</v>
      </c>
      <c r="BM254" s="192" t="s">
        <v>839</v>
      </c>
    </row>
    <row r="255" spans="1:65" s="2" customFormat="1" ht="11.25">
      <c r="A255" s="37"/>
      <c r="B255" s="38"/>
      <c r="C255" s="39"/>
      <c r="D255" s="194" t="s">
        <v>163</v>
      </c>
      <c r="E255" s="39"/>
      <c r="F255" s="195" t="s">
        <v>838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163</v>
      </c>
      <c r="AU255" s="20" t="s">
        <v>86</v>
      </c>
    </row>
    <row r="256" spans="1:65" s="14" customFormat="1" ht="11.25">
      <c r="B256" s="211"/>
      <c r="C256" s="212"/>
      <c r="D256" s="194" t="s">
        <v>167</v>
      </c>
      <c r="E256" s="212"/>
      <c r="F256" s="214" t="s">
        <v>840</v>
      </c>
      <c r="G256" s="212"/>
      <c r="H256" s="215">
        <v>14.952</v>
      </c>
      <c r="I256" s="216"/>
      <c r="J256" s="212"/>
      <c r="K256" s="212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167</v>
      </c>
      <c r="AU256" s="221" t="s">
        <v>86</v>
      </c>
      <c r="AV256" s="14" t="s">
        <v>86</v>
      </c>
      <c r="AW256" s="14" t="s">
        <v>4</v>
      </c>
      <c r="AX256" s="14" t="s">
        <v>84</v>
      </c>
      <c r="AY256" s="221" t="s">
        <v>154</v>
      </c>
    </row>
    <row r="257" spans="1:65" s="2" customFormat="1" ht="24.2" customHeight="1">
      <c r="A257" s="37"/>
      <c r="B257" s="38"/>
      <c r="C257" s="181" t="s">
        <v>609</v>
      </c>
      <c r="D257" s="181" t="s">
        <v>156</v>
      </c>
      <c r="E257" s="182" t="s">
        <v>841</v>
      </c>
      <c r="F257" s="183" t="s">
        <v>842</v>
      </c>
      <c r="G257" s="184" t="s">
        <v>843</v>
      </c>
      <c r="H257" s="185">
        <v>562.81799999999998</v>
      </c>
      <c r="I257" s="186"/>
      <c r="J257" s="187">
        <f>ROUND(I257*H257,2)</f>
        <v>0</v>
      </c>
      <c r="K257" s="183" t="s">
        <v>160</v>
      </c>
      <c r="L257" s="42"/>
      <c r="M257" s="188" t="s">
        <v>19</v>
      </c>
      <c r="N257" s="189" t="s">
        <v>47</v>
      </c>
      <c r="O257" s="67"/>
      <c r="P257" s="190">
        <f>O257*H257</f>
        <v>0</v>
      </c>
      <c r="Q257" s="190">
        <v>6.0000000000000002E-5</v>
      </c>
      <c r="R257" s="190">
        <f>Q257*H257</f>
        <v>3.376908E-2</v>
      </c>
      <c r="S257" s="190">
        <v>0</v>
      </c>
      <c r="T257" s="19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309</v>
      </c>
      <c r="AT257" s="192" t="s">
        <v>156</v>
      </c>
      <c r="AU257" s="192" t="s">
        <v>86</v>
      </c>
      <c r="AY257" s="20" t="s">
        <v>154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20" t="s">
        <v>84</v>
      </c>
      <c r="BK257" s="193">
        <f>ROUND(I257*H257,2)</f>
        <v>0</v>
      </c>
      <c r="BL257" s="20" t="s">
        <v>309</v>
      </c>
      <c r="BM257" s="192" t="s">
        <v>844</v>
      </c>
    </row>
    <row r="258" spans="1:65" s="2" customFormat="1" ht="19.5">
      <c r="A258" s="37"/>
      <c r="B258" s="38"/>
      <c r="C258" s="39"/>
      <c r="D258" s="194" t="s">
        <v>163</v>
      </c>
      <c r="E258" s="39"/>
      <c r="F258" s="195" t="s">
        <v>845</v>
      </c>
      <c r="G258" s="39"/>
      <c r="H258" s="39"/>
      <c r="I258" s="196"/>
      <c r="J258" s="39"/>
      <c r="K258" s="39"/>
      <c r="L258" s="42"/>
      <c r="M258" s="197"/>
      <c r="N258" s="198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163</v>
      </c>
      <c r="AU258" s="20" t="s">
        <v>86</v>
      </c>
    </row>
    <row r="259" spans="1:65" s="2" customFormat="1" ht="11.25">
      <c r="A259" s="37"/>
      <c r="B259" s="38"/>
      <c r="C259" s="39"/>
      <c r="D259" s="199" t="s">
        <v>165</v>
      </c>
      <c r="E259" s="39"/>
      <c r="F259" s="200" t="s">
        <v>846</v>
      </c>
      <c r="G259" s="39"/>
      <c r="H259" s="39"/>
      <c r="I259" s="196"/>
      <c r="J259" s="39"/>
      <c r="K259" s="39"/>
      <c r="L259" s="42"/>
      <c r="M259" s="197"/>
      <c r="N259" s="198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165</v>
      </c>
      <c r="AU259" s="20" t="s">
        <v>86</v>
      </c>
    </row>
    <row r="260" spans="1:65" s="13" customFormat="1" ht="11.25">
      <c r="B260" s="201"/>
      <c r="C260" s="202"/>
      <c r="D260" s="194" t="s">
        <v>167</v>
      </c>
      <c r="E260" s="203" t="s">
        <v>19</v>
      </c>
      <c r="F260" s="204" t="s">
        <v>847</v>
      </c>
      <c r="G260" s="202"/>
      <c r="H260" s="203" t="s">
        <v>19</v>
      </c>
      <c r="I260" s="205"/>
      <c r="J260" s="202"/>
      <c r="K260" s="202"/>
      <c r="L260" s="206"/>
      <c r="M260" s="207"/>
      <c r="N260" s="208"/>
      <c r="O260" s="208"/>
      <c r="P260" s="208"/>
      <c r="Q260" s="208"/>
      <c r="R260" s="208"/>
      <c r="S260" s="208"/>
      <c r="T260" s="209"/>
      <c r="AT260" s="210" t="s">
        <v>167</v>
      </c>
      <c r="AU260" s="210" t="s">
        <v>86</v>
      </c>
      <c r="AV260" s="13" t="s">
        <v>84</v>
      </c>
      <c r="AW260" s="13" t="s">
        <v>36</v>
      </c>
      <c r="AX260" s="13" t="s">
        <v>76</v>
      </c>
      <c r="AY260" s="210" t="s">
        <v>154</v>
      </c>
    </row>
    <row r="261" spans="1:65" s="13" customFormat="1" ht="11.25">
      <c r="B261" s="201"/>
      <c r="C261" s="202"/>
      <c r="D261" s="194" t="s">
        <v>167</v>
      </c>
      <c r="E261" s="203" t="s">
        <v>19</v>
      </c>
      <c r="F261" s="204" t="s">
        <v>848</v>
      </c>
      <c r="G261" s="202"/>
      <c r="H261" s="203" t="s">
        <v>19</v>
      </c>
      <c r="I261" s="205"/>
      <c r="J261" s="202"/>
      <c r="K261" s="202"/>
      <c r="L261" s="206"/>
      <c r="M261" s="207"/>
      <c r="N261" s="208"/>
      <c r="O261" s="208"/>
      <c r="P261" s="208"/>
      <c r="Q261" s="208"/>
      <c r="R261" s="208"/>
      <c r="S261" s="208"/>
      <c r="T261" s="209"/>
      <c r="AT261" s="210" t="s">
        <v>167</v>
      </c>
      <c r="AU261" s="210" t="s">
        <v>86</v>
      </c>
      <c r="AV261" s="13" t="s">
        <v>84</v>
      </c>
      <c r="AW261" s="13" t="s">
        <v>36</v>
      </c>
      <c r="AX261" s="13" t="s">
        <v>76</v>
      </c>
      <c r="AY261" s="210" t="s">
        <v>154</v>
      </c>
    </row>
    <row r="262" spans="1:65" s="13" customFormat="1" ht="22.5">
      <c r="B262" s="201"/>
      <c r="C262" s="202"/>
      <c r="D262" s="194" t="s">
        <v>167</v>
      </c>
      <c r="E262" s="203" t="s">
        <v>19</v>
      </c>
      <c r="F262" s="204" t="s">
        <v>849</v>
      </c>
      <c r="G262" s="202"/>
      <c r="H262" s="203" t="s">
        <v>19</v>
      </c>
      <c r="I262" s="205"/>
      <c r="J262" s="202"/>
      <c r="K262" s="202"/>
      <c r="L262" s="206"/>
      <c r="M262" s="207"/>
      <c r="N262" s="208"/>
      <c r="O262" s="208"/>
      <c r="P262" s="208"/>
      <c r="Q262" s="208"/>
      <c r="R262" s="208"/>
      <c r="S262" s="208"/>
      <c r="T262" s="209"/>
      <c r="AT262" s="210" t="s">
        <v>167</v>
      </c>
      <c r="AU262" s="210" t="s">
        <v>86</v>
      </c>
      <c r="AV262" s="13" t="s">
        <v>84</v>
      </c>
      <c r="AW262" s="13" t="s">
        <v>36</v>
      </c>
      <c r="AX262" s="13" t="s">
        <v>76</v>
      </c>
      <c r="AY262" s="210" t="s">
        <v>154</v>
      </c>
    </row>
    <row r="263" spans="1:65" s="14" customFormat="1" ht="11.25">
      <c r="B263" s="211"/>
      <c r="C263" s="212"/>
      <c r="D263" s="194" t="s">
        <v>167</v>
      </c>
      <c r="E263" s="213" t="s">
        <v>19</v>
      </c>
      <c r="F263" s="214" t="s">
        <v>850</v>
      </c>
      <c r="G263" s="212"/>
      <c r="H263" s="215">
        <v>54.646999999999998</v>
      </c>
      <c r="I263" s="216"/>
      <c r="J263" s="212"/>
      <c r="K263" s="212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167</v>
      </c>
      <c r="AU263" s="221" t="s">
        <v>86</v>
      </c>
      <c r="AV263" s="14" t="s">
        <v>86</v>
      </c>
      <c r="AW263" s="14" t="s">
        <v>36</v>
      </c>
      <c r="AX263" s="14" t="s">
        <v>76</v>
      </c>
      <c r="AY263" s="221" t="s">
        <v>154</v>
      </c>
    </row>
    <row r="264" spans="1:65" s="13" customFormat="1" ht="22.5">
      <c r="B264" s="201"/>
      <c r="C264" s="202"/>
      <c r="D264" s="194" t="s">
        <v>167</v>
      </c>
      <c r="E264" s="203" t="s">
        <v>19</v>
      </c>
      <c r="F264" s="204" t="s">
        <v>851</v>
      </c>
      <c r="G264" s="202"/>
      <c r="H264" s="203" t="s">
        <v>19</v>
      </c>
      <c r="I264" s="205"/>
      <c r="J264" s="202"/>
      <c r="K264" s="202"/>
      <c r="L264" s="206"/>
      <c r="M264" s="207"/>
      <c r="N264" s="208"/>
      <c r="O264" s="208"/>
      <c r="P264" s="208"/>
      <c r="Q264" s="208"/>
      <c r="R264" s="208"/>
      <c r="S264" s="208"/>
      <c r="T264" s="209"/>
      <c r="AT264" s="210" t="s">
        <v>167</v>
      </c>
      <c r="AU264" s="210" t="s">
        <v>86</v>
      </c>
      <c r="AV264" s="13" t="s">
        <v>84</v>
      </c>
      <c r="AW264" s="13" t="s">
        <v>36</v>
      </c>
      <c r="AX264" s="13" t="s">
        <v>76</v>
      </c>
      <c r="AY264" s="210" t="s">
        <v>154</v>
      </c>
    </row>
    <row r="265" spans="1:65" s="14" customFormat="1" ht="11.25">
      <c r="B265" s="211"/>
      <c r="C265" s="212"/>
      <c r="D265" s="194" t="s">
        <v>167</v>
      </c>
      <c r="E265" s="213" t="s">
        <v>19</v>
      </c>
      <c r="F265" s="214" t="s">
        <v>852</v>
      </c>
      <c r="G265" s="212"/>
      <c r="H265" s="215">
        <v>41.488999999999997</v>
      </c>
      <c r="I265" s="216"/>
      <c r="J265" s="212"/>
      <c r="K265" s="212"/>
      <c r="L265" s="217"/>
      <c r="M265" s="218"/>
      <c r="N265" s="219"/>
      <c r="O265" s="219"/>
      <c r="P265" s="219"/>
      <c r="Q265" s="219"/>
      <c r="R265" s="219"/>
      <c r="S265" s="219"/>
      <c r="T265" s="220"/>
      <c r="AT265" s="221" t="s">
        <v>167</v>
      </c>
      <c r="AU265" s="221" t="s">
        <v>86</v>
      </c>
      <c r="AV265" s="14" t="s">
        <v>86</v>
      </c>
      <c r="AW265" s="14" t="s">
        <v>36</v>
      </c>
      <c r="AX265" s="14" t="s">
        <v>76</v>
      </c>
      <c r="AY265" s="221" t="s">
        <v>154</v>
      </c>
    </row>
    <row r="266" spans="1:65" s="13" customFormat="1" ht="22.5">
      <c r="B266" s="201"/>
      <c r="C266" s="202"/>
      <c r="D266" s="194" t="s">
        <v>167</v>
      </c>
      <c r="E266" s="203" t="s">
        <v>19</v>
      </c>
      <c r="F266" s="204" t="s">
        <v>853</v>
      </c>
      <c r="G266" s="202"/>
      <c r="H266" s="203" t="s">
        <v>19</v>
      </c>
      <c r="I266" s="205"/>
      <c r="J266" s="202"/>
      <c r="K266" s="202"/>
      <c r="L266" s="206"/>
      <c r="M266" s="207"/>
      <c r="N266" s="208"/>
      <c r="O266" s="208"/>
      <c r="P266" s="208"/>
      <c r="Q266" s="208"/>
      <c r="R266" s="208"/>
      <c r="S266" s="208"/>
      <c r="T266" s="209"/>
      <c r="AT266" s="210" t="s">
        <v>167</v>
      </c>
      <c r="AU266" s="210" t="s">
        <v>86</v>
      </c>
      <c r="AV266" s="13" t="s">
        <v>84</v>
      </c>
      <c r="AW266" s="13" t="s">
        <v>36</v>
      </c>
      <c r="AX266" s="13" t="s">
        <v>76</v>
      </c>
      <c r="AY266" s="210" t="s">
        <v>154</v>
      </c>
    </row>
    <row r="267" spans="1:65" s="14" customFormat="1" ht="11.25">
      <c r="B267" s="211"/>
      <c r="C267" s="212"/>
      <c r="D267" s="194" t="s">
        <v>167</v>
      </c>
      <c r="E267" s="213" t="s">
        <v>19</v>
      </c>
      <c r="F267" s="214" t="s">
        <v>854</v>
      </c>
      <c r="G267" s="212"/>
      <c r="H267" s="215">
        <v>25.510999999999999</v>
      </c>
      <c r="I267" s="216"/>
      <c r="J267" s="212"/>
      <c r="K267" s="212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167</v>
      </c>
      <c r="AU267" s="221" t="s">
        <v>86</v>
      </c>
      <c r="AV267" s="14" t="s">
        <v>86</v>
      </c>
      <c r="AW267" s="14" t="s">
        <v>36</v>
      </c>
      <c r="AX267" s="14" t="s">
        <v>76</v>
      </c>
      <c r="AY267" s="221" t="s">
        <v>154</v>
      </c>
    </row>
    <row r="268" spans="1:65" s="13" customFormat="1" ht="22.5">
      <c r="B268" s="201"/>
      <c r="C268" s="202"/>
      <c r="D268" s="194" t="s">
        <v>167</v>
      </c>
      <c r="E268" s="203" t="s">
        <v>19</v>
      </c>
      <c r="F268" s="204" t="s">
        <v>855</v>
      </c>
      <c r="G268" s="202"/>
      <c r="H268" s="203" t="s">
        <v>19</v>
      </c>
      <c r="I268" s="205"/>
      <c r="J268" s="202"/>
      <c r="K268" s="202"/>
      <c r="L268" s="206"/>
      <c r="M268" s="207"/>
      <c r="N268" s="208"/>
      <c r="O268" s="208"/>
      <c r="P268" s="208"/>
      <c r="Q268" s="208"/>
      <c r="R268" s="208"/>
      <c r="S268" s="208"/>
      <c r="T268" s="209"/>
      <c r="AT268" s="210" t="s">
        <v>167</v>
      </c>
      <c r="AU268" s="210" t="s">
        <v>86</v>
      </c>
      <c r="AV268" s="13" t="s">
        <v>84</v>
      </c>
      <c r="AW268" s="13" t="s">
        <v>36</v>
      </c>
      <c r="AX268" s="13" t="s">
        <v>76</v>
      </c>
      <c r="AY268" s="210" t="s">
        <v>154</v>
      </c>
    </row>
    <row r="269" spans="1:65" s="14" customFormat="1" ht="11.25">
      <c r="B269" s="211"/>
      <c r="C269" s="212"/>
      <c r="D269" s="194" t="s">
        <v>167</v>
      </c>
      <c r="E269" s="213" t="s">
        <v>19</v>
      </c>
      <c r="F269" s="214" t="s">
        <v>856</v>
      </c>
      <c r="G269" s="212"/>
      <c r="H269" s="215">
        <v>54.726999999999997</v>
      </c>
      <c r="I269" s="216"/>
      <c r="J269" s="212"/>
      <c r="K269" s="212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167</v>
      </c>
      <c r="AU269" s="221" t="s">
        <v>86</v>
      </c>
      <c r="AV269" s="14" t="s">
        <v>86</v>
      </c>
      <c r="AW269" s="14" t="s">
        <v>36</v>
      </c>
      <c r="AX269" s="14" t="s">
        <v>76</v>
      </c>
      <c r="AY269" s="221" t="s">
        <v>154</v>
      </c>
    </row>
    <row r="270" spans="1:65" s="13" customFormat="1" ht="22.5">
      <c r="B270" s="201"/>
      <c r="C270" s="202"/>
      <c r="D270" s="194" t="s">
        <v>167</v>
      </c>
      <c r="E270" s="203" t="s">
        <v>19</v>
      </c>
      <c r="F270" s="204" t="s">
        <v>857</v>
      </c>
      <c r="G270" s="202"/>
      <c r="H270" s="203" t="s">
        <v>19</v>
      </c>
      <c r="I270" s="205"/>
      <c r="J270" s="202"/>
      <c r="K270" s="202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167</v>
      </c>
      <c r="AU270" s="210" t="s">
        <v>86</v>
      </c>
      <c r="AV270" s="13" t="s">
        <v>84</v>
      </c>
      <c r="AW270" s="13" t="s">
        <v>36</v>
      </c>
      <c r="AX270" s="13" t="s">
        <v>76</v>
      </c>
      <c r="AY270" s="210" t="s">
        <v>154</v>
      </c>
    </row>
    <row r="271" spans="1:65" s="14" customFormat="1" ht="11.25">
      <c r="B271" s="211"/>
      <c r="C271" s="212"/>
      <c r="D271" s="194" t="s">
        <v>167</v>
      </c>
      <c r="E271" s="213" t="s">
        <v>19</v>
      </c>
      <c r="F271" s="214" t="s">
        <v>858</v>
      </c>
      <c r="G271" s="212"/>
      <c r="H271" s="215">
        <v>3.14</v>
      </c>
      <c r="I271" s="216"/>
      <c r="J271" s="212"/>
      <c r="K271" s="212"/>
      <c r="L271" s="217"/>
      <c r="M271" s="218"/>
      <c r="N271" s="219"/>
      <c r="O271" s="219"/>
      <c r="P271" s="219"/>
      <c r="Q271" s="219"/>
      <c r="R271" s="219"/>
      <c r="S271" s="219"/>
      <c r="T271" s="220"/>
      <c r="AT271" s="221" t="s">
        <v>167</v>
      </c>
      <c r="AU271" s="221" t="s">
        <v>86</v>
      </c>
      <c r="AV271" s="14" t="s">
        <v>86</v>
      </c>
      <c r="AW271" s="14" t="s">
        <v>36</v>
      </c>
      <c r="AX271" s="14" t="s">
        <v>76</v>
      </c>
      <c r="AY271" s="221" t="s">
        <v>154</v>
      </c>
    </row>
    <row r="272" spans="1:65" s="13" customFormat="1" ht="22.5">
      <c r="B272" s="201"/>
      <c r="C272" s="202"/>
      <c r="D272" s="194" t="s">
        <v>167</v>
      </c>
      <c r="E272" s="203" t="s">
        <v>19</v>
      </c>
      <c r="F272" s="204" t="s">
        <v>859</v>
      </c>
      <c r="G272" s="202"/>
      <c r="H272" s="203" t="s">
        <v>19</v>
      </c>
      <c r="I272" s="205"/>
      <c r="J272" s="202"/>
      <c r="K272" s="202"/>
      <c r="L272" s="206"/>
      <c r="M272" s="207"/>
      <c r="N272" s="208"/>
      <c r="O272" s="208"/>
      <c r="P272" s="208"/>
      <c r="Q272" s="208"/>
      <c r="R272" s="208"/>
      <c r="S272" s="208"/>
      <c r="T272" s="209"/>
      <c r="AT272" s="210" t="s">
        <v>167</v>
      </c>
      <c r="AU272" s="210" t="s">
        <v>86</v>
      </c>
      <c r="AV272" s="13" t="s">
        <v>84</v>
      </c>
      <c r="AW272" s="13" t="s">
        <v>36</v>
      </c>
      <c r="AX272" s="13" t="s">
        <v>76</v>
      </c>
      <c r="AY272" s="210" t="s">
        <v>154</v>
      </c>
    </row>
    <row r="273" spans="1:65" s="14" customFormat="1" ht="11.25">
      <c r="B273" s="211"/>
      <c r="C273" s="212"/>
      <c r="D273" s="194" t="s">
        <v>167</v>
      </c>
      <c r="E273" s="213" t="s">
        <v>19</v>
      </c>
      <c r="F273" s="214" t="s">
        <v>860</v>
      </c>
      <c r="G273" s="212"/>
      <c r="H273" s="215">
        <v>121.553</v>
      </c>
      <c r="I273" s="216"/>
      <c r="J273" s="212"/>
      <c r="K273" s="212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167</v>
      </c>
      <c r="AU273" s="221" t="s">
        <v>86</v>
      </c>
      <c r="AV273" s="14" t="s">
        <v>86</v>
      </c>
      <c r="AW273" s="14" t="s">
        <v>36</v>
      </c>
      <c r="AX273" s="14" t="s">
        <v>76</v>
      </c>
      <c r="AY273" s="221" t="s">
        <v>154</v>
      </c>
    </row>
    <row r="274" spans="1:65" s="13" customFormat="1" ht="22.5">
      <c r="B274" s="201"/>
      <c r="C274" s="202"/>
      <c r="D274" s="194" t="s">
        <v>167</v>
      </c>
      <c r="E274" s="203" t="s">
        <v>19</v>
      </c>
      <c r="F274" s="204" t="s">
        <v>861</v>
      </c>
      <c r="G274" s="202"/>
      <c r="H274" s="203" t="s">
        <v>19</v>
      </c>
      <c r="I274" s="205"/>
      <c r="J274" s="202"/>
      <c r="K274" s="202"/>
      <c r="L274" s="206"/>
      <c r="M274" s="207"/>
      <c r="N274" s="208"/>
      <c r="O274" s="208"/>
      <c r="P274" s="208"/>
      <c r="Q274" s="208"/>
      <c r="R274" s="208"/>
      <c r="S274" s="208"/>
      <c r="T274" s="209"/>
      <c r="AT274" s="210" t="s">
        <v>167</v>
      </c>
      <c r="AU274" s="210" t="s">
        <v>86</v>
      </c>
      <c r="AV274" s="13" t="s">
        <v>84</v>
      </c>
      <c r="AW274" s="13" t="s">
        <v>36</v>
      </c>
      <c r="AX274" s="13" t="s">
        <v>76</v>
      </c>
      <c r="AY274" s="210" t="s">
        <v>154</v>
      </c>
    </row>
    <row r="275" spans="1:65" s="14" customFormat="1" ht="11.25">
      <c r="B275" s="211"/>
      <c r="C275" s="212"/>
      <c r="D275" s="194" t="s">
        <v>167</v>
      </c>
      <c r="E275" s="213" t="s">
        <v>19</v>
      </c>
      <c r="F275" s="214" t="s">
        <v>862</v>
      </c>
      <c r="G275" s="212"/>
      <c r="H275" s="215">
        <v>12.712999999999999</v>
      </c>
      <c r="I275" s="216"/>
      <c r="J275" s="212"/>
      <c r="K275" s="212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167</v>
      </c>
      <c r="AU275" s="221" t="s">
        <v>86</v>
      </c>
      <c r="AV275" s="14" t="s">
        <v>86</v>
      </c>
      <c r="AW275" s="14" t="s">
        <v>36</v>
      </c>
      <c r="AX275" s="14" t="s">
        <v>76</v>
      </c>
      <c r="AY275" s="221" t="s">
        <v>154</v>
      </c>
    </row>
    <row r="276" spans="1:65" s="13" customFormat="1" ht="22.5">
      <c r="B276" s="201"/>
      <c r="C276" s="202"/>
      <c r="D276" s="194" t="s">
        <v>167</v>
      </c>
      <c r="E276" s="203" t="s">
        <v>19</v>
      </c>
      <c r="F276" s="204" t="s">
        <v>863</v>
      </c>
      <c r="G276" s="202"/>
      <c r="H276" s="203" t="s">
        <v>19</v>
      </c>
      <c r="I276" s="205"/>
      <c r="J276" s="202"/>
      <c r="K276" s="202"/>
      <c r="L276" s="206"/>
      <c r="M276" s="207"/>
      <c r="N276" s="208"/>
      <c r="O276" s="208"/>
      <c r="P276" s="208"/>
      <c r="Q276" s="208"/>
      <c r="R276" s="208"/>
      <c r="S276" s="208"/>
      <c r="T276" s="209"/>
      <c r="AT276" s="210" t="s">
        <v>167</v>
      </c>
      <c r="AU276" s="210" t="s">
        <v>86</v>
      </c>
      <c r="AV276" s="13" t="s">
        <v>84</v>
      </c>
      <c r="AW276" s="13" t="s">
        <v>36</v>
      </c>
      <c r="AX276" s="13" t="s">
        <v>76</v>
      </c>
      <c r="AY276" s="210" t="s">
        <v>154</v>
      </c>
    </row>
    <row r="277" spans="1:65" s="14" customFormat="1" ht="11.25">
      <c r="B277" s="211"/>
      <c r="C277" s="212"/>
      <c r="D277" s="194" t="s">
        <v>167</v>
      </c>
      <c r="E277" s="213" t="s">
        <v>19</v>
      </c>
      <c r="F277" s="214" t="s">
        <v>864</v>
      </c>
      <c r="G277" s="212"/>
      <c r="H277" s="215">
        <v>175.62700000000001</v>
      </c>
      <c r="I277" s="216"/>
      <c r="J277" s="212"/>
      <c r="K277" s="212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167</v>
      </c>
      <c r="AU277" s="221" t="s">
        <v>86</v>
      </c>
      <c r="AV277" s="14" t="s">
        <v>86</v>
      </c>
      <c r="AW277" s="14" t="s">
        <v>36</v>
      </c>
      <c r="AX277" s="14" t="s">
        <v>76</v>
      </c>
      <c r="AY277" s="221" t="s">
        <v>154</v>
      </c>
    </row>
    <row r="278" spans="1:65" s="16" customFormat="1" ht="11.25">
      <c r="B278" s="237"/>
      <c r="C278" s="238"/>
      <c r="D278" s="194" t="s">
        <v>167</v>
      </c>
      <c r="E278" s="239" t="s">
        <v>19</v>
      </c>
      <c r="F278" s="240" t="s">
        <v>361</v>
      </c>
      <c r="G278" s="238"/>
      <c r="H278" s="241">
        <v>489.40699999999998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AT278" s="247" t="s">
        <v>167</v>
      </c>
      <c r="AU278" s="247" t="s">
        <v>86</v>
      </c>
      <c r="AV278" s="16" t="s">
        <v>182</v>
      </c>
      <c r="AW278" s="16" t="s">
        <v>36</v>
      </c>
      <c r="AX278" s="16" t="s">
        <v>76</v>
      </c>
      <c r="AY278" s="247" t="s">
        <v>154</v>
      </c>
    </row>
    <row r="279" spans="1:65" s="13" customFormat="1" ht="22.5">
      <c r="B279" s="201"/>
      <c r="C279" s="202"/>
      <c r="D279" s="194" t="s">
        <v>167</v>
      </c>
      <c r="E279" s="203" t="s">
        <v>19</v>
      </c>
      <c r="F279" s="204" t="s">
        <v>865</v>
      </c>
      <c r="G279" s="202"/>
      <c r="H279" s="203" t="s">
        <v>19</v>
      </c>
      <c r="I279" s="205"/>
      <c r="J279" s="202"/>
      <c r="K279" s="202"/>
      <c r="L279" s="206"/>
      <c r="M279" s="207"/>
      <c r="N279" s="208"/>
      <c r="O279" s="208"/>
      <c r="P279" s="208"/>
      <c r="Q279" s="208"/>
      <c r="R279" s="208"/>
      <c r="S279" s="208"/>
      <c r="T279" s="209"/>
      <c r="AT279" s="210" t="s">
        <v>167</v>
      </c>
      <c r="AU279" s="210" t="s">
        <v>86</v>
      </c>
      <c r="AV279" s="13" t="s">
        <v>84</v>
      </c>
      <c r="AW279" s="13" t="s">
        <v>36</v>
      </c>
      <c r="AX279" s="13" t="s">
        <v>76</v>
      </c>
      <c r="AY279" s="210" t="s">
        <v>154</v>
      </c>
    </row>
    <row r="280" spans="1:65" s="14" customFormat="1" ht="11.25">
      <c r="B280" s="211"/>
      <c r="C280" s="212"/>
      <c r="D280" s="194" t="s">
        <v>167</v>
      </c>
      <c r="E280" s="213" t="s">
        <v>19</v>
      </c>
      <c r="F280" s="214" t="s">
        <v>866</v>
      </c>
      <c r="G280" s="212"/>
      <c r="H280" s="215">
        <v>73.411000000000001</v>
      </c>
      <c r="I280" s="216"/>
      <c r="J280" s="212"/>
      <c r="K280" s="212"/>
      <c r="L280" s="217"/>
      <c r="M280" s="218"/>
      <c r="N280" s="219"/>
      <c r="O280" s="219"/>
      <c r="P280" s="219"/>
      <c r="Q280" s="219"/>
      <c r="R280" s="219"/>
      <c r="S280" s="219"/>
      <c r="T280" s="220"/>
      <c r="AT280" s="221" t="s">
        <v>167</v>
      </c>
      <c r="AU280" s="221" t="s">
        <v>86</v>
      </c>
      <c r="AV280" s="14" t="s">
        <v>86</v>
      </c>
      <c r="AW280" s="14" t="s">
        <v>36</v>
      </c>
      <c r="AX280" s="14" t="s">
        <v>76</v>
      </c>
      <c r="AY280" s="221" t="s">
        <v>154</v>
      </c>
    </row>
    <row r="281" spans="1:65" s="15" customFormat="1" ht="11.25">
      <c r="B281" s="223"/>
      <c r="C281" s="224"/>
      <c r="D281" s="194" t="s">
        <v>167</v>
      </c>
      <c r="E281" s="225" t="s">
        <v>19</v>
      </c>
      <c r="F281" s="226" t="s">
        <v>194</v>
      </c>
      <c r="G281" s="224"/>
      <c r="H281" s="227">
        <v>562.81799999999998</v>
      </c>
      <c r="I281" s="228"/>
      <c r="J281" s="224"/>
      <c r="K281" s="224"/>
      <c r="L281" s="229"/>
      <c r="M281" s="230"/>
      <c r="N281" s="231"/>
      <c r="O281" s="231"/>
      <c r="P281" s="231"/>
      <c r="Q281" s="231"/>
      <c r="R281" s="231"/>
      <c r="S281" s="231"/>
      <c r="T281" s="232"/>
      <c r="AT281" s="233" t="s">
        <v>167</v>
      </c>
      <c r="AU281" s="233" t="s">
        <v>86</v>
      </c>
      <c r="AV281" s="15" t="s">
        <v>161</v>
      </c>
      <c r="AW281" s="15" t="s">
        <v>36</v>
      </c>
      <c r="AX281" s="15" t="s">
        <v>84</v>
      </c>
      <c r="AY281" s="233" t="s">
        <v>154</v>
      </c>
    </row>
    <row r="282" spans="1:65" s="2" customFormat="1" ht="24.2" customHeight="1">
      <c r="A282" s="37"/>
      <c r="B282" s="38"/>
      <c r="C282" s="248" t="s">
        <v>617</v>
      </c>
      <c r="D282" s="248" t="s">
        <v>491</v>
      </c>
      <c r="E282" s="249" t="s">
        <v>867</v>
      </c>
      <c r="F282" s="250" t="s">
        <v>868</v>
      </c>
      <c r="G282" s="251" t="s">
        <v>263</v>
      </c>
      <c r="H282" s="252">
        <v>0.06</v>
      </c>
      <c r="I282" s="253"/>
      <c r="J282" s="254">
        <f>ROUND(I282*H282,2)</f>
        <v>0</v>
      </c>
      <c r="K282" s="250" t="s">
        <v>160</v>
      </c>
      <c r="L282" s="255"/>
      <c r="M282" s="256" t="s">
        <v>19</v>
      </c>
      <c r="N282" s="257" t="s">
        <v>47</v>
      </c>
      <c r="O282" s="67"/>
      <c r="P282" s="190">
        <f>O282*H282</f>
        <v>0</v>
      </c>
      <c r="Q282" s="190">
        <v>1</v>
      </c>
      <c r="R282" s="190">
        <f>Q282*H282</f>
        <v>0.06</v>
      </c>
      <c r="S282" s="190">
        <v>0</v>
      </c>
      <c r="T282" s="19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92" t="s">
        <v>600</v>
      </c>
      <c r="AT282" s="192" t="s">
        <v>491</v>
      </c>
      <c r="AU282" s="192" t="s">
        <v>86</v>
      </c>
      <c r="AY282" s="20" t="s">
        <v>154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20" t="s">
        <v>84</v>
      </c>
      <c r="BK282" s="193">
        <f>ROUND(I282*H282,2)</f>
        <v>0</v>
      </c>
      <c r="BL282" s="20" t="s">
        <v>309</v>
      </c>
      <c r="BM282" s="192" t="s">
        <v>869</v>
      </c>
    </row>
    <row r="283" spans="1:65" s="2" customFormat="1" ht="19.5">
      <c r="A283" s="37"/>
      <c r="B283" s="38"/>
      <c r="C283" s="39"/>
      <c r="D283" s="194" t="s">
        <v>163</v>
      </c>
      <c r="E283" s="39"/>
      <c r="F283" s="195" t="s">
        <v>868</v>
      </c>
      <c r="G283" s="39"/>
      <c r="H283" s="39"/>
      <c r="I283" s="196"/>
      <c r="J283" s="39"/>
      <c r="K283" s="39"/>
      <c r="L283" s="42"/>
      <c r="M283" s="197"/>
      <c r="N283" s="198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20" t="s">
        <v>163</v>
      </c>
      <c r="AU283" s="20" t="s">
        <v>86</v>
      </c>
    </row>
    <row r="284" spans="1:65" s="2" customFormat="1" ht="19.5">
      <c r="A284" s="37"/>
      <c r="B284" s="38"/>
      <c r="C284" s="39"/>
      <c r="D284" s="194" t="s">
        <v>177</v>
      </c>
      <c r="E284" s="39"/>
      <c r="F284" s="222" t="s">
        <v>870</v>
      </c>
      <c r="G284" s="39"/>
      <c r="H284" s="39"/>
      <c r="I284" s="196"/>
      <c r="J284" s="39"/>
      <c r="K284" s="39"/>
      <c r="L284" s="42"/>
      <c r="M284" s="197"/>
      <c r="N284" s="198"/>
      <c r="O284" s="67"/>
      <c r="P284" s="67"/>
      <c r="Q284" s="67"/>
      <c r="R284" s="67"/>
      <c r="S284" s="67"/>
      <c r="T284" s="68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20" t="s">
        <v>177</v>
      </c>
      <c r="AU284" s="20" t="s">
        <v>86</v>
      </c>
    </row>
    <row r="285" spans="1:65" s="13" customFormat="1" ht="11.25">
      <c r="B285" s="201"/>
      <c r="C285" s="202"/>
      <c r="D285" s="194" t="s">
        <v>167</v>
      </c>
      <c r="E285" s="203" t="s">
        <v>19</v>
      </c>
      <c r="F285" s="204" t="s">
        <v>871</v>
      </c>
      <c r="G285" s="202"/>
      <c r="H285" s="203" t="s">
        <v>19</v>
      </c>
      <c r="I285" s="205"/>
      <c r="J285" s="202"/>
      <c r="K285" s="202"/>
      <c r="L285" s="206"/>
      <c r="M285" s="207"/>
      <c r="N285" s="208"/>
      <c r="O285" s="208"/>
      <c r="P285" s="208"/>
      <c r="Q285" s="208"/>
      <c r="R285" s="208"/>
      <c r="S285" s="208"/>
      <c r="T285" s="209"/>
      <c r="AT285" s="210" t="s">
        <v>167</v>
      </c>
      <c r="AU285" s="210" t="s">
        <v>86</v>
      </c>
      <c r="AV285" s="13" t="s">
        <v>84</v>
      </c>
      <c r="AW285" s="13" t="s">
        <v>36</v>
      </c>
      <c r="AX285" s="13" t="s">
        <v>76</v>
      </c>
      <c r="AY285" s="210" t="s">
        <v>154</v>
      </c>
    </row>
    <row r="286" spans="1:65" s="13" customFormat="1" ht="11.25">
      <c r="B286" s="201"/>
      <c r="C286" s="202"/>
      <c r="D286" s="194" t="s">
        <v>167</v>
      </c>
      <c r="E286" s="203" t="s">
        <v>19</v>
      </c>
      <c r="F286" s="204" t="s">
        <v>537</v>
      </c>
      <c r="G286" s="202"/>
      <c r="H286" s="203" t="s">
        <v>19</v>
      </c>
      <c r="I286" s="205"/>
      <c r="J286" s="202"/>
      <c r="K286" s="202"/>
      <c r="L286" s="206"/>
      <c r="M286" s="207"/>
      <c r="N286" s="208"/>
      <c r="O286" s="208"/>
      <c r="P286" s="208"/>
      <c r="Q286" s="208"/>
      <c r="R286" s="208"/>
      <c r="S286" s="208"/>
      <c r="T286" s="209"/>
      <c r="AT286" s="210" t="s">
        <v>167</v>
      </c>
      <c r="AU286" s="210" t="s">
        <v>86</v>
      </c>
      <c r="AV286" s="13" t="s">
        <v>84</v>
      </c>
      <c r="AW286" s="13" t="s">
        <v>36</v>
      </c>
      <c r="AX286" s="13" t="s">
        <v>76</v>
      </c>
      <c r="AY286" s="210" t="s">
        <v>154</v>
      </c>
    </row>
    <row r="287" spans="1:65" s="13" customFormat="1" ht="11.25">
      <c r="B287" s="201"/>
      <c r="C287" s="202"/>
      <c r="D287" s="194" t="s">
        <v>167</v>
      </c>
      <c r="E287" s="203" t="s">
        <v>19</v>
      </c>
      <c r="F287" s="204" t="s">
        <v>872</v>
      </c>
      <c r="G287" s="202"/>
      <c r="H287" s="203" t="s">
        <v>19</v>
      </c>
      <c r="I287" s="205"/>
      <c r="J287" s="202"/>
      <c r="K287" s="202"/>
      <c r="L287" s="206"/>
      <c r="M287" s="207"/>
      <c r="N287" s="208"/>
      <c r="O287" s="208"/>
      <c r="P287" s="208"/>
      <c r="Q287" s="208"/>
      <c r="R287" s="208"/>
      <c r="S287" s="208"/>
      <c r="T287" s="209"/>
      <c r="AT287" s="210" t="s">
        <v>167</v>
      </c>
      <c r="AU287" s="210" t="s">
        <v>86</v>
      </c>
      <c r="AV287" s="13" t="s">
        <v>84</v>
      </c>
      <c r="AW287" s="13" t="s">
        <v>36</v>
      </c>
      <c r="AX287" s="13" t="s">
        <v>76</v>
      </c>
      <c r="AY287" s="210" t="s">
        <v>154</v>
      </c>
    </row>
    <row r="288" spans="1:65" s="14" customFormat="1" ht="11.25">
      <c r="B288" s="211"/>
      <c r="C288" s="212"/>
      <c r="D288" s="194" t="s">
        <v>167</v>
      </c>
      <c r="E288" s="213" t="s">
        <v>19</v>
      </c>
      <c r="F288" s="214" t="s">
        <v>873</v>
      </c>
      <c r="G288" s="212"/>
      <c r="H288" s="215">
        <v>0.06</v>
      </c>
      <c r="I288" s="216"/>
      <c r="J288" s="212"/>
      <c r="K288" s="212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167</v>
      </c>
      <c r="AU288" s="221" t="s">
        <v>86</v>
      </c>
      <c r="AV288" s="14" t="s">
        <v>86</v>
      </c>
      <c r="AW288" s="14" t="s">
        <v>36</v>
      </c>
      <c r="AX288" s="14" t="s">
        <v>84</v>
      </c>
      <c r="AY288" s="221" t="s">
        <v>154</v>
      </c>
    </row>
    <row r="289" spans="1:65" s="2" customFormat="1" ht="24.2" customHeight="1">
      <c r="A289" s="37"/>
      <c r="B289" s="38"/>
      <c r="C289" s="248" t="s">
        <v>622</v>
      </c>
      <c r="D289" s="248" t="s">
        <v>491</v>
      </c>
      <c r="E289" s="249" t="s">
        <v>874</v>
      </c>
      <c r="F289" s="250" t="s">
        <v>875</v>
      </c>
      <c r="G289" s="251" t="s">
        <v>263</v>
      </c>
      <c r="H289" s="252">
        <v>4.5999999999999999E-2</v>
      </c>
      <c r="I289" s="253"/>
      <c r="J289" s="254">
        <f>ROUND(I289*H289,2)</f>
        <v>0</v>
      </c>
      <c r="K289" s="250" t="s">
        <v>160</v>
      </c>
      <c r="L289" s="255"/>
      <c r="M289" s="256" t="s">
        <v>19</v>
      </c>
      <c r="N289" s="257" t="s">
        <v>47</v>
      </c>
      <c r="O289" s="67"/>
      <c r="P289" s="190">
        <f>O289*H289</f>
        <v>0</v>
      </c>
      <c r="Q289" s="190">
        <v>1</v>
      </c>
      <c r="R289" s="190">
        <f>Q289*H289</f>
        <v>4.5999999999999999E-2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600</v>
      </c>
      <c r="AT289" s="192" t="s">
        <v>491</v>
      </c>
      <c r="AU289" s="192" t="s">
        <v>86</v>
      </c>
      <c r="AY289" s="20" t="s">
        <v>154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84</v>
      </c>
      <c r="BK289" s="193">
        <f>ROUND(I289*H289,2)</f>
        <v>0</v>
      </c>
      <c r="BL289" s="20" t="s">
        <v>309</v>
      </c>
      <c r="BM289" s="192" t="s">
        <v>876</v>
      </c>
    </row>
    <row r="290" spans="1:65" s="2" customFormat="1" ht="11.25">
      <c r="A290" s="37"/>
      <c r="B290" s="38"/>
      <c r="C290" s="39"/>
      <c r="D290" s="194" t="s">
        <v>163</v>
      </c>
      <c r="E290" s="39"/>
      <c r="F290" s="195" t="s">
        <v>875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163</v>
      </c>
      <c r="AU290" s="20" t="s">
        <v>86</v>
      </c>
    </row>
    <row r="291" spans="1:65" s="2" customFormat="1" ht="19.5">
      <c r="A291" s="37"/>
      <c r="B291" s="38"/>
      <c r="C291" s="39"/>
      <c r="D291" s="194" t="s">
        <v>177</v>
      </c>
      <c r="E291" s="39"/>
      <c r="F291" s="222" t="s">
        <v>877</v>
      </c>
      <c r="G291" s="39"/>
      <c r="H291" s="39"/>
      <c r="I291" s="196"/>
      <c r="J291" s="39"/>
      <c r="K291" s="39"/>
      <c r="L291" s="42"/>
      <c r="M291" s="197"/>
      <c r="N291" s="198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177</v>
      </c>
      <c r="AU291" s="20" t="s">
        <v>86</v>
      </c>
    </row>
    <row r="292" spans="1:65" s="13" customFormat="1" ht="11.25">
      <c r="B292" s="201"/>
      <c r="C292" s="202"/>
      <c r="D292" s="194" t="s">
        <v>167</v>
      </c>
      <c r="E292" s="203" t="s">
        <v>19</v>
      </c>
      <c r="F292" s="204" t="s">
        <v>871</v>
      </c>
      <c r="G292" s="202"/>
      <c r="H292" s="203" t="s">
        <v>19</v>
      </c>
      <c r="I292" s="205"/>
      <c r="J292" s="202"/>
      <c r="K292" s="202"/>
      <c r="L292" s="206"/>
      <c r="M292" s="207"/>
      <c r="N292" s="208"/>
      <c r="O292" s="208"/>
      <c r="P292" s="208"/>
      <c r="Q292" s="208"/>
      <c r="R292" s="208"/>
      <c r="S292" s="208"/>
      <c r="T292" s="209"/>
      <c r="AT292" s="210" t="s">
        <v>167</v>
      </c>
      <c r="AU292" s="210" t="s">
        <v>86</v>
      </c>
      <c r="AV292" s="13" t="s">
        <v>84</v>
      </c>
      <c r="AW292" s="13" t="s">
        <v>36</v>
      </c>
      <c r="AX292" s="13" t="s">
        <v>76</v>
      </c>
      <c r="AY292" s="210" t="s">
        <v>154</v>
      </c>
    </row>
    <row r="293" spans="1:65" s="13" customFormat="1" ht="11.25">
      <c r="B293" s="201"/>
      <c r="C293" s="202"/>
      <c r="D293" s="194" t="s">
        <v>167</v>
      </c>
      <c r="E293" s="203" t="s">
        <v>19</v>
      </c>
      <c r="F293" s="204" t="s">
        <v>537</v>
      </c>
      <c r="G293" s="202"/>
      <c r="H293" s="203" t="s">
        <v>19</v>
      </c>
      <c r="I293" s="205"/>
      <c r="J293" s="202"/>
      <c r="K293" s="202"/>
      <c r="L293" s="206"/>
      <c r="M293" s="207"/>
      <c r="N293" s="208"/>
      <c r="O293" s="208"/>
      <c r="P293" s="208"/>
      <c r="Q293" s="208"/>
      <c r="R293" s="208"/>
      <c r="S293" s="208"/>
      <c r="T293" s="209"/>
      <c r="AT293" s="210" t="s">
        <v>167</v>
      </c>
      <c r="AU293" s="210" t="s">
        <v>86</v>
      </c>
      <c r="AV293" s="13" t="s">
        <v>84</v>
      </c>
      <c r="AW293" s="13" t="s">
        <v>36</v>
      </c>
      <c r="AX293" s="13" t="s">
        <v>76</v>
      </c>
      <c r="AY293" s="210" t="s">
        <v>154</v>
      </c>
    </row>
    <row r="294" spans="1:65" s="13" customFormat="1" ht="11.25">
      <c r="B294" s="201"/>
      <c r="C294" s="202"/>
      <c r="D294" s="194" t="s">
        <v>167</v>
      </c>
      <c r="E294" s="203" t="s">
        <v>19</v>
      </c>
      <c r="F294" s="204" t="s">
        <v>878</v>
      </c>
      <c r="G294" s="202"/>
      <c r="H294" s="203" t="s">
        <v>19</v>
      </c>
      <c r="I294" s="205"/>
      <c r="J294" s="202"/>
      <c r="K294" s="202"/>
      <c r="L294" s="206"/>
      <c r="M294" s="207"/>
      <c r="N294" s="208"/>
      <c r="O294" s="208"/>
      <c r="P294" s="208"/>
      <c r="Q294" s="208"/>
      <c r="R294" s="208"/>
      <c r="S294" s="208"/>
      <c r="T294" s="209"/>
      <c r="AT294" s="210" t="s">
        <v>167</v>
      </c>
      <c r="AU294" s="210" t="s">
        <v>86</v>
      </c>
      <c r="AV294" s="13" t="s">
        <v>84</v>
      </c>
      <c r="AW294" s="13" t="s">
        <v>36</v>
      </c>
      <c r="AX294" s="13" t="s">
        <v>76</v>
      </c>
      <c r="AY294" s="210" t="s">
        <v>154</v>
      </c>
    </row>
    <row r="295" spans="1:65" s="14" customFormat="1" ht="11.25">
      <c r="B295" s="211"/>
      <c r="C295" s="212"/>
      <c r="D295" s="194" t="s">
        <v>167</v>
      </c>
      <c r="E295" s="213" t="s">
        <v>19</v>
      </c>
      <c r="F295" s="214" t="s">
        <v>879</v>
      </c>
      <c r="G295" s="212"/>
      <c r="H295" s="215">
        <v>4.5999999999999999E-2</v>
      </c>
      <c r="I295" s="216"/>
      <c r="J295" s="212"/>
      <c r="K295" s="212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167</v>
      </c>
      <c r="AU295" s="221" t="s">
        <v>86</v>
      </c>
      <c r="AV295" s="14" t="s">
        <v>86</v>
      </c>
      <c r="AW295" s="14" t="s">
        <v>36</v>
      </c>
      <c r="AX295" s="14" t="s">
        <v>84</v>
      </c>
      <c r="AY295" s="221" t="s">
        <v>154</v>
      </c>
    </row>
    <row r="296" spans="1:65" s="2" customFormat="1" ht="24.2" customHeight="1">
      <c r="A296" s="37"/>
      <c r="B296" s="38"/>
      <c r="C296" s="248" t="s">
        <v>631</v>
      </c>
      <c r="D296" s="248" t="s">
        <v>491</v>
      </c>
      <c r="E296" s="249" t="s">
        <v>880</v>
      </c>
      <c r="F296" s="250" t="s">
        <v>881</v>
      </c>
      <c r="G296" s="251" t="s">
        <v>263</v>
      </c>
      <c r="H296" s="252">
        <v>2.8000000000000001E-2</v>
      </c>
      <c r="I296" s="253"/>
      <c r="J296" s="254">
        <f>ROUND(I296*H296,2)</f>
        <v>0</v>
      </c>
      <c r="K296" s="250" t="s">
        <v>173</v>
      </c>
      <c r="L296" s="255"/>
      <c r="M296" s="256" t="s">
        <v>19</v>
      </c>
      <c r="N296" s="257" t="s">
        <v>47</v>
      </c>
      <c r="O296" s="67"/>
      <c r="P296" s="190">
        <f>O296*H296</f>
        <v>0</v>
      </c>
      <c r="Q296" s="190">
        <v>1</v>
      </c>
      <c r="R296" s="190">
        <f>Q296*H296</f>
        <v>2.8000000000000001E-2</v>
      </c>
      <c r="S296" s="190">
        <v>0</v>
      </c>
      <c r="T296" s="19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92" t="s">
        <v>600</v>
      </c>
      <c r="AT296" s="192" t="s">
        <v>491</v>
      </c>
      <c r="AU296" s="192" t="s">
        <v>86</v>
      </c>
      <c r="AY296" s="20" t="s">
        <v>154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20" t="s">
        <v>84</v>
      </c>
      <c r="BK296" s="193">
        <f>ROUND(I296*H296,2)</f>
        <v>0</v>
      </c>
      <c r="BL296" s="20" t="s">
        <v>309</v>
      </c>
      <c r="BM296" s="192" t="s">
        <v>882</v>
      </c>
    </row>
    <row r="297" spans="1:65" s="2" customFormat="1" ht="19.5">
      <c r="A297" s="37"/>
      <c r="B297" s="38"/>
      <c r="C297" s="39"/>
      <c r="D297" s="194" t="s">
        <v>163</v>
      </c>
      <c r="E297" s="39"/>
      <c r="F297" s="195" t="s">
        <v>883</v>
      </c>
      <c r="G297" s="39"/>
      <c r="H297" s="39"/>
      <c r="I297" s="196"/>
      <c r="J297" s="39"/>
      <c r="K297" s="39"/>
      <c r="L297" s="42"/>
      <c r="M297" s="197"/>
      <c r="N297" s="198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163</v>
      </c>
      <c r="AU297" s="20" t="s">
        <v>86</v>
      </c>
    </row>
    <row r="298" spans="1:65" s="2" customFormat="1" ht="19.5">
      <c r="A298" s="37"/>
      <c r="B298" s="38"/>
      <c r="C298" s="39"/>
      <c r="D298" s="194" t="s">
        <v>177</v>
      </c>
      <c r="E298" s="39"/>
      <c r="F298" s="222" t="s">
        <v>884</v>
      </c>
      <c r="G298" s="39"/>
      <c r="H298" s="39"/>
      <c r="I298" s="196"/>
      <c r="J298" s="39"/>
      <c r="K298" s="39"/>
      <c r="L298" s="42"/>
      <c r="M298" s="197"/>
      <c r="N298" s="198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177</v>
      </c>
      <c r="AU298" s="20" t="s">
        <v>86</v>
      </c>
    </row>
    <row r="299" spans="1:65" s="13" customFormat="1" ht="11.25">
      <c r="B299" s="201"/>
      <c r="C299" s="202"/>
      <c r="D299" s="194" t="s">
        <v>167</v>
      </c>
      <c r="E299" s="203" t="s">
        <v>19</v>
      </c>
      <c r="F299" s="204" t="s">
        <v>871</v>
      </c>
      <c r="G299" s="202"/>
      <c r="H299" s="203" t="s">
        <v>19</v>
      </c>
      <c r="I299" s="205"/>
      <c r="J299" s="202"/>
      <c r="K299" s="202"/>
      <c r="L299" s="206"/>
      <c r="M299" s="207"/>
      <c r="N299" s="208"/>
      <c r="O299" s="208"/>
      <c r="P299" s="208"/>
      <c r="Q299" s="208"/>
      <c r="R299" s="208"/>
      <c r="S299" s="208"/>
      <c r="T299" s="209"/>
      <c r="AT299" s="210" t="s">
        <v>167</v>
      </c>
      <c r="AU299" s="210" t="s">
        <v>86</v>
      </c>
      <c r="AV299" s="13" t="s">
        <v>84</v>
      </c>
      <c r="AW299" s="13" t="s">
        <v>36</v>
      </c>
      <c r="AX299" s="13" t="s">
        <v>76</v>
      </c>
      <c r="AY299" s="210" t="s">
        <v>154</v>
      </c>
    </row>
    <row r="300" spans="1:65" s="13" customFormat="1" ht="11.25">
      <c r="B300" s="201"/>
      <c r="C300" s="202"/>
      <c r="D300" s="194" t="s">
        <v>167</v>
      </c>
      <c r="E300" s="203" t="s">
        <v>19</v>
      </c>
      <c r="F300" s="204" t="s">
        <v>537</v>
      </c>
      <c r="G300" s="202"/>
      <c r="H300" s="203" t="s">
        <v>19</v>
      </c>
      <c r="I300" s="205"/>
      <c r="J300" s="202"/>
      <c r="K300" s="202"/>
      <c r="L300" s="206"/>
      <c r="M300" s="207"/>
      <c r="N300" s="208"/>
      <c r="O300" s="208"/>
      <c r="P300" s="208"/>
      <c r="Q300" s="208"/>
      <c r="R300" s="208"/>
      <c r="S300" s="208"/>
      <c r="T300" s="209"/>
      <c r="AT300" s="210" t="s">
        <v>167</v>
      </c>
      <c r="AU300" s="210" t="s">
        <v>86</v>
      </c>
      <c r="AV300" s="13" t="s">
        <v>84</v>
      </c>
      <c r="AW300" s="13" t="s">
        <v>36</v>
      </c>
      <c r="AX300" s="13" t="s">
        <v>76</v>
      </c>
      <c r="AY300" s="210" t="s">
        <v>154</v>
      </c>
    </row>
    <row r="301" spans="1:65" s="13" customFormat="1" ht="11.25">
      <c r="B301" s="201"/>
      <c r="C301" s="202"/>
      <c r="D301" s="194" t="s">
        <v>167</v>
      </c>
      <c r="E301" s="203" t="s">
        <v>19</v>
      </c>
      <c r="F301" s="204" t="s">
        <v>885</v>
      </c>
      <c r="G301" s="202"/>
      <c r="H301" s="203" t="s">
        <v>19</v>
      </c>
      <c r="I301" s="205"/>
      <c r="J301" s="202"/>
      <c r="K301" s="202"/>
      <c r="L301" s="206"/>
      <c r="M301" s="207"/>
      <c r="N301" s="208"/>
      <c r="O301" s="208"/>
      <c r="P301" s="208"/>
      <c r="Q301" s="208"/>
      <c r="R301" s="208"/>
      <c r="S301" s="208"/>
      <c r="T301" s="209"/>
      <c r="AT301" s="210" t="s">
        <v>167</v>
      </c>
      <c r="AU301" s="210" t="s">
        <v>86</v>
      </c>
      <c r="AV301" s="13" t="s">
        <v>84</v>
      </c>
      <c r="AW301" s="13" t="s">
        <v>36</v>
      </c>
      <c r="AX301" s="13" t="s">
        <v>76</v>
      </c>
      <c r="AY301" s="210" t="s">
        <v>154</v>
      </c>
    </row>
    <row r="302" spans="1:65" s="14" customFormat="1" ht="11.25">
      <c r="B302" s="211"/>
      <c r="C302" s="212"/>
      <c r="D302" s="194" t="s">
        <v>167</v>
      </c>
      <c r="E302" s="213" t="s">
        <v>19</v>
      </c>
      <c r="F302" s="214" t="s">
        <v>886</v>
      </c>
      <c r="G302" s="212"/>
      <c r="H302" s="215">
        <v>2.8000000000000001E-2</v>
      </c>
      <c r="I302" s="216"/>
      <c r="J302" s="212"/>
      <c r="K302" s="212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167</v>
      </c>
      <c r="AU302" s="221" t="s">
        <v>86</v>
      </c>
      <c r="AV302" s="14" t="s">
        <v>86</v>
      </c>
      <c r="AW302" s="14" t="s">
        <v>36</v>
      </c>
      <c r="AX302" s="14" t="s">
        <v>84</v>
      </c>
      <c r="AY302" s="221" t="s">
        <v>154</v>
      </c>
    </row>
    <row r="303" spans="1:65" s="2" customFormat="1" ht="24.2" customHeight="1">
      <c r="A303" s="37"/>
      <c r="B303" s="38"/>
      <c r="C303" s="248" t="s">
        <v>641</v>
      </c>
      <c r="D303" s="248" t="s">
        <v>491</v>
      </c>
      <c r="E303" s="249" t="s">
        <v>887</v>
      </c>
      <c r="F303" s="250" t="s">
        <v>888</v>
      </c>
      <c r="G303" s="251" t="s">
        <v>263</v>
      </c>
      <c r="H303" s="252">
        <v>0.06</v>
      </c>
      <c r="I303" s="253"/>
      <c r="J303" s="254">
        <f>ROUND(I303*H303,2)</f>
        <v>0</v>
      </c>
      <c r="K303" s="250" t="s">
        <v>160</v>
      </c>
      <c r="L303" s="255"/>
      <c r="M303" s="256" t="s">
        <v>19</v>
      </c>
      <c r="N303" s="257" t="s">
        <v>47</v>
      </c>
      <c r="O303" s="67"/>
      <c r="P303" s="190">
        <f>O303*H303</f>
        <v>0</v>
      </c>
      <c r="Q303" s="190">
        <v>1</v>
      </c>
      <c r="R303" s="190">
        <f>Q303*H303</f>
        <v>0.06</v>
      </c>
      <c r="S303" s="190">
        <v>0</v>
      </c>
      <c r="T303" s="191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92" t="s">
        <v>600</v>
      </c>
      <c r="AT303" s="192" t="s">
        <v>491</v>
      </c>
      <c r="AU303" s="192" t="s">
        <v>86</v>
      </c>
      <c r="AY303" s="20" t="s">
        <v>154</v>
      </c>
      <c r="BE303" s="193">
        <f>IF(N303="základní",J303,0)</f>
        <v>0</v>
      </c>
      <c r="BF303" s="193">
        <f>IF(N303="snížená",J303,0)</f>
        <v>0</v>
      </c>
      <c r="BG303" s="193">
        <f>IF(N303="zákl. přenesená",J303,0)</f>
        <v>0</v>
      </c>
      <c r="BH303" s="193">
        <f>IF(N303="sníž. přenesená",J303,0)</f>
        <v>0</v>
      </c>
      <c r="BI303" s="193">
        <f>IF(N303="nulová",J303,0)</f>
        <v>0</v>
      </c>
      <c r="BJ303" s="20" t="s">
        <v>84</v>
      </c>
      <c r="BK303" s="193">
        <f>ROUND(I303*H303,2)</f>
        <v>0</v>
      </c>
      <c r="BL303" s="20" t="s">
        <v>309</v>
      </c>
      <c r="BM303" s="192" t="s">
        <v>889</v>
      </c>
    </row>
    <row r="304" spans="1:65" s="2" customFormat="1" ht="19.5">
      <c r="A304" s="37"/>
      <c r="B304" s="38"/>
      <c r="C304" s="39"/>
      <c r="D304" s="194" t="s">
        <v>163</v>
      </c>
      <c r="E304" s="39"/>
      <c r="F304" s="195" t="s">
        <v>888</v>
      </c>
      <c r="G304" s="39"/>
      <c r="H304" s="39"/>
      <c r="I304" s="196"/>
      <c r="J304" s="39"/>
      <c r="K304" s="39"/>
      <c r="L304" s="42"/>
      <c r="M304" s="197"/>
      <c r="N304" s="198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20" t="s">
        <v>163</v>
      </c>
      <c r="AU304" s="20" t="s">
        <v>86</v>
      </c>
    </row>
    <row r="305" spans="1:65" s="2" customFormat="1" ht="19.5">
      <c r="A305" s="37"/>
      <c r="B305" s="38"/>
      <c r="C305" s="39"/>
      <c r="D305" s="194" t="s">
        <v>177</v>
      </c>
      <c r="E305" s="39"/>
      <c r="F305" s="222" t="s">
        <v>890</v>
      </c>
      <c r="G305" s="39"/>
      <c r="H305" s="39"/>
      <c r="I305" s="196"/>
      <c r="J305" s="39"/>
      <c r="K305" s="39"/>
      <c r="L305" s="42"/>
      <c r="M305" s="197"/>
      <c r="N305" s="198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177</v>
      </c>
      <c r="AU305" s="20" t="s">
        <v>86</v>
      </c>
    </row>
    <row r="306" spans="1:65" s="13" customFormat="1" ht="11.25">
      <c r="B306" s="201"/>
      <c r="C306" s="202"/>
      <c r="D306" s="194" t="s">
        <v>167</v>
      </c>
      <c r="E306" s="203" t="s">
        <v>19</v>
      </c>
      <c r="F306" s="204" t="s">
        <v>871</v>
      </c>
      <c r="G306" s="202"/>
      <c r="H306" s="203" t="s">
        <v>19</v>
      </c>
      <c r="I306" s="205"/>
      <c r="J306" s="202"/>
      <c r="K306" s="202"/>
      <c r="L306" s="206"/>
      <c r="M306" s="207"/>
      <c r="N306" s="208"/>
      <c r="O306" s="208"/>
      <c r="P306" s="208"/>
      <c r="Q306" s="208"/>
      <c r="R306" s="208"/>
      <c r="S306" s="208"/>
      <c r="T306" s="209"/>
      <c r="AT306" s="210" t="s">
        <v>167</v>
      </c>
      <c r="AU306" s="210" t="s">
        <v>86</v>
      </c>
      <c r="AV306" s="13" t="s">
        <v>84</v>
      </c>
      <c r="AW306" s="13" t="s">
        <v>36</v>
      </c>
      <c r="AX306" s="13" t="s">
        <v>76</v>
      </c>
      <c r="AY306" s="210" t="s">
        <v>154</v>
      </c>
    </row>
    <row r="307" spans="1:65" s="13" customFormat="1" ht="11.25">
      <c r="B307" s="201"/>
      <c r="C307" s="202"/>
      <c r="D307" s="194" t="s">
        <v>167</v>
      </c>
      <c r="E307" s="203" t="s">
        <v>19</v>
      </c>
      <c r="F307" s="204" t="s">
        <v>537</v>
      </c>
      <c r="G307" s="202"/>
      <c r="H307" s="203" t="s">
        <v>19</v>
      </c>
      <c r="I307" s="205"/>
      <c r="J307" s="202"/>
      <c r="K307" s="202"/>
      <c r="L307" s="206"/>
      <c r="M307" s="207"/>
      <c r="N307" s="208"/>
      <c r="O307" s="208"/>
      <c r="P307" s="208"/>
      <c r="Q307" s="208"/>
      <c r="R307" s="208"/>
      <c r="S307" s="208"/>
      <c r="T307" s="209"/>
      <c r="AT307" s="210" t="s">
        <v>167</v>
      </c>
      <c r="AU307" s="210" t="s">
        <v>86</v>
      </c>
      <c r="AV307" s="13" t="s">
        <v>84</v>
      </c>
      <c r="AW307" s="13" t="s">
        <v>36</v>
      </c>
      <c r="AX307" s="13" t="s">
        <v>76</v>
      </c>
      <c r="AY307" s="210" t="s">
        <v>154</v>
      </c>
    </row>
    <row r="308" spans="1:65" s="13" customFormat="1" ht="22.5">
      <c r="B308" s="201"/>
      <c r="C308" s="202"/>
      <c r="D308" s="194" t="s">
        <v>167</v>
      </c>
      <c r="E308" s="203" t="s">
        <v>19</v>
      </c>
      <c r="F308" s="204" t="s">
        <v>891</v>
      </c>
      <c r="G308" s="202"/>
      <c r="H308" s="203" t="s">
        <v>19</v>
      </c>
      <c r="I308" s="205"/>
      <c r="J308" s="202"/>
      <c r="K308" s="202"/>
      <c r="L308" s="206"/>
      <c r="M308" s="207"/>
      <c r="N308" s="208"/>
      <c r="O308" s="208"/>
      <c r="P308" s="208"/>
      <c r="Q308" s="208"/>
      <c r="R308" s="208"/>
      <c r="S308" s="208"/>
      <c r="T308" s="209"/>
      <c r="AT308" s="210" t="s">
        <v>167</v>
      </c>
      <c r="AU308" s="210" t="s">
        <v>86</v>
      </c>
      <c r="AV308" s="13" t="s">
        <v>84</v>
      </c>
      <c r="AW308" s="13" t="s">
        <v>36</v>
      </c>
      <c r="AX308" s="13" t="s">
        <v>76</v>
      </c>
      <c r="AY308" s="210" t="s">
        <v>154</v>
      </c>
    </row>
    <row r="309" spans="1:65" s="14" customFormat="1" ht="11.25">
      <c r="B309" s="211"/>
      <c r="C309" s="212"/>
      <c r="D309" s="194" t="s">
        <v>167</v>
      </c>
      <c r="E309" s="213" t="s">
        <v>19</v>
      </c>
      <c r="F309" s="214" t="s">
        <v>892</v>
      </c>
      <c r="G309" s="212"/>
      <c r="H309" s="215">
        <v>0.06</v>
      </c>
      <c r="I309" s="216"/>
      <c r="J309" s="212"/>
      <c r="K309" s="212"/>
      <c r="L309" s="217"/>
      <c r="M309" s="218"/>
      <c r="N309" s="219"/>
      <c r="O309" s="219"/>
      <c r="P309" s="219"/>
      <c r="Q309" s="219"/>
      <c r="R309" s="219"/>
      <c r="S309" s="219"/>
      <c r="T309" s="220"/>
      <c r="AT309" s="221" t="s">
        <v>167</v>
      </c>
      <c r="AU309" s="221" t="s">
        <v>86</v>
      </c>
      <c r="AV309" s="14" t="s">
        <v>86</v>
      </c>
      <c r="AW309" s="14" t="s">
        <v>36</v>
      </c>
      <c r="AX309" s="14" t="s">
        <v>84</v>
      </c>
      <c r="AY309" s="221" t="s">
        <v>154</v>
      </c>
    </row>
    <row r="310" spans="1:65" s="2" customFormat="1" ht="16.5" customHeight="1">
      <c r="A310" s="37"/>
      <c r="B310" s="38"/>
      <c r="C310" s="248" t="s">
        <v>650</v>
      </c>
      <c r="D310" s="248" t="s">
        <v>491</v>
      </c>
      <c r="E310" s="249" t="s">
        <v>893</v>
      </c>
      <c r="F310" s="250" t="s">
        <v>894</v>
      </c>
      <c r="G310" s="251" t="s">
        <v>263</v>
      </c>
      <c r="H310" s="252">
        <v>3.0000000000000001E-3</v>
      </c>
      <c r="I310" s="253"/>
      <c r="J310" s="254">
        <f>ROUND(I310*H310,2)</f>
        <v>0</v>
      </c>
      <c r="K310" s="250" t="s">
        <v>160</v>
      </c>
      <c r="L310" s="255"/>
      <c r="M310" s="256" t="s">
        <v>19</v>
      </c>
      <c r="N310" s="257" t="s">
        <v>47</v>
      </c>
      <c r="O310" s="67"/>
      <c r="P310" s="190">
        <f>O310*H310</f>
        <v>0</v>
      </c>
      <c r="Q310" s="190">
        <v>1</v>
      </c>
      <c r="R310" s="190">
        <f>Q310*H310</f>
        <v>3.0000000000000001E-3</v>
      </c>
      <c r="S310" s="190">
        <v>0</v>
      </c>
      <c r="T310" s="191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92" t="s">
        <v>600</v>
      </c>
      <c r="AT310" s="192" t="s">
        <v>491</v>
      </c>
      <c r="AU310" s="192" t="s">
        <v>86</v>
      </c>
      <c r="AY310" s="20" t="s">
        <v>154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20" t="s">
        <v>84</v>
      </c>
      <c r="BK310" s="193">
        <f>ROUND(I310*H310,2)</f>
        <v>0</v>
      </c>
      <c r="BL310" s="20" t="s">
        <v>309</v>
      </c>
      <c r="BM310" s="192" t="s">
        <v>895</v>
      </c>
    </row>
    <row r="311" spans="1:65" s="2" customFormat="1" ht="11.25">
      <c r="A311" s="37"/>
      <c r="B311" s="38"/>
      <c r="C311" s="39"/>
      <c r="D311" s="194" t="s">
        <v>163</v>
      </c>
      <c r="E311" s="39"/>
      <c r="F311" s="195" t="s">
        <v>894</v>
      </c>
      <c r="G311" s="39"/>
      <c r="H311" s="39"/>
      <c r="I311" s="196"/>
      <c r="J311" s="39"/>
      <c r="K311" s="39"/>
      <c r="L311" s="42"/>
      <c r="M311" s="197"/>
      <c r="N311" s="198"/>
      <c r="O311" s="67"/>
      <c r="P311" s="67"/>
      <c r="Q311" s="67"/>
      <c r="R311" s="67"/>
      <c r="S311" s="67"/>
      <c r="T311" s="68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20" t="s">
        <v>163</v>
      </c>
      <c r="AU311" s="20" t="s">
        <v>86</v>
      </c>
    </row>
    <row r="312" spans="1:65" s="2" customFormat="1" ht="19.5">
      <c r="A312" s="37"/>
      <c r="B312" s="38"/>
      <c r="C312" s="39"/>
      <c r="D312" s="194" t="s">
        <v>177</v>
      </c>
      <c r="E312" s="39"/>
      <c r="F312" s="222" t="s">
        <v>896</v>
      </c>
      <c r="G312" s="39"/>
      <c r="H312" s="39"/>
      <c r="I312" s="196"/>
      <c r="J312" s="39"/>
      <c r="K312" s="39"/>
      <c r="L312" s="42"/>
      <c r="M312" s="197"/>
      <c r="N312" s="198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177</v>
      </c>
      <c r="AU312" s="20" t="s">
        <v>86</v>
      </c>
    </row>
    <row r="313" spans="1:65" s="13" customFormat="1" ht="11.25">
      <c r="B313" s="201"/>
      <c r="C313" s="202"/>
      <c r="D313" s="194" t="s">
        <v>167</v>
      </c>
      <c r="E313" s="203" t="s">
        <v>19</v>
      </c>
      <c r="F313" s="204" t="s">
        <v>871</v>
      </c>
      <c r="G313" s="202"/>
      <c r="H313" s="203" t="s">
        <v>19</v>
      </c>
      <c r="I313" s="205"/>
      <c r="J313" s="202"/>
      <c r="K313" s="202"/>
      <c r="L313" s="206"/>
      <c r="M313" s="207"/>
      <c r="N313" s="208"/>
      <c r="O313" s="208"/>
      <c r="P313" s="208"/>
      <c r="Q313" s="208"/>
      <c r="R313" s="208"/>
      <c r="S313" s="208"/>
      <c r="T313" s="209"/>
      <c r="AT313" s="210" t="s">
        <v>167</v>
      </c>
      <c r="AU313" s="210" t="s">
        <v>86</v>
      </c>
      <c r="AV313" s="13" t="s">
        <v>84</v>
      </c>
      <c r="AW313" s="13" t="s">
        <v>36</v>
      </c>
      <c r="AX313" s="13" t="s">
        <v>76</v>
      </c>
      <c r="AY313" s="210" t="s">
        <v>154</v>
      </c>
    </row>
    <row r="314" spans="1:65" s="13" customFormat="1" ht="11.25">
      <c r="B314" s="201"/>
      <c r="C314" s="202"/>
      <c r="D314" s="194" t="s">
        <v>167</v>
      </c>
      <c r="E314" s="203" t="s">
        <v>19</v>
      </c>
      <c r="F314" s="204" t="s">
        <v>537</v>
      </c>
      <c r="G314" s="202"/>
      <c r="H314" s="203" t="s">
        <v>19</v>
      </c>
      <c r="I314" s="205"/>
      <c r="J314" s="202"/>
      <c r="K314" s="202"/>
      <c r="L314" s="206"/>
      <c r="M314" s="207"/>
      <c r="N314" s="208"/>
      <c r="O314" s="208"/>
      <c r="P314" s="208"/>
      <c r="Q314" s="208"/>
      <c r="R314" s="208"/>
      <c r="S314" s="208"/>
      <c r="T314" s="209"/>
      <c r="AT314" s="210" t="s">
        <v>167</v>
      </c>
      <c r="AU314" s="210" t="s">
        <v>86</v>
      </c>
      <c r="AV314" s="13" t="s">
        <v>84</v>
      </c>
      <c r="AW314" s="13" t="s">
        <v>36</v>
      </c>
      <c r="AX314" s="13" t="s">
        <v>76</v>
      </c>
      <c r="AY314" s="210" t="s">
        <v>154</v>
      </c>
    </row>
    <row r="315" spans="1:65" s="13" customFormat="1" ht="11.25">
      <c r="B315" s="201"/>
      <c r="C315" s="202"/>
      <c r="D315" s="194" t="s">
        <v>167</v>
      </c>
      <c r="E315" s="203" t="s">
        <v>19</v>
      </c>
      <c r="F315" s="204" t="s">
        <v>897</v>
      </c>
      <c r="G315" s="202"/>
      <c r="H315" s="203" t="s">
        <v>19</v>
      </c>
      <c r="I315" s="205"/>
      <c r="J315" s="202"/>
      <c r="K315" s="202"/>
      <c r="L315" s="206"/>
      <c r="M315" s="207"/>
      <c r="N315" s="208"/>
      <c r="O315" s="208"/>
      <c r="P315" s="208"/>
      <c r="Q315" s="208"/>
      <c r="R315" s="208"/>
      <c r="S315" s="208"/>
      <c r="T315" s="209"/>
      <c r="AT315" s="210" t="s">
        <v>167</v>
      </c>
      <c r="AU315" s="210" t="s">
        <v>86</v>
      </c>
      <c r="AV315" s="13" t="s">
        <v>84</v>
      </c>
      <c r="AW315" s="13" t="s">
        <v>36</v>
      </c>
      <c r="AX315" s="13" t="s">
        <v>76</v>
      </c>
      <c r="AY315" s="210" t="s">
        <v>154</v>
      </c>
    </row>
    <row r="316" spans="1:65" s="14" customFormat="1" ht="11.25">
      <c r="B316" s="211"/>
      <c r="C316" s="212"/>
      <c r="D316" s="194" t="s">
        <v>167</v>
      </c>
      <c r="E316" s="213" t="s">
        <v>19</v>
      </c>
      <c r="F316" s="214" t="s">
        <v>898</v>
      </c>
      <c r="G316" s="212"/>
      <c r="H316" s="215">
        <v>3.0000000000000001E-3</v>
      </c>
      <c r="I316" s="216"/>
      <c r="J316" s="212"/>
      <c r="K316" s="212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167</v>
      </c>
      <c r="AU316" s="221" t="s">
        <v>86</v>
      </c>
      <c r="AV316" s="14" t="s">
        <v>86</v>
      </c>
      <c r="AW316" s="14" t="s">
        <v>36</v>
      </c>
      <c r="AX316" s="14" t="s">
        <v>84</v>
      </c>
      <c r="AY316" s="221" t="s">
        <v>154</v>
      </c>
    </row>
    <row r="317" spans="1:65" s="2" customFormat="1" ht="24.2" customHeight="1">
      <c r="A317" s="37"/>
      <c r="B317" s="38"/>
      <c r="C317" s="248" t="s">
        <v>899</v>
      </c>
      <c r="D317" s="248" t="s">
        <v>491</v>
      </c>
      <c r="E317" s="249" t="s">
        <v>900</v>
      </c>
      <c r="F317" s="250" t="s">
        <v>901</v>
      </c>
      <c r="G317" s="251" t="s">
        <v>263</v>
      </c>
      <c r="H317" s="252">
        <v>0.13400000000000001</v>
      </c>
      <c r="I317" s="253"/>
      <c r="J317" s="254">
        <f>ROUND(I317*H317,2)</f>
        <v>0</v>
      </c>
      <c r="K317" s="250" t="s">
        <v>173</v>
      </c>
      <c r="L317" s="255"/>
      <c r="M317" s="256" t="s">
        <v>19</v>
      </c>
      <c r="N317" s="257" t="s">
        <v>47</v>
      </c>
      <c r="O317" s="67"/>
      <c r="P317" s="190">
        <f>O317*H317</f>
        <v>0</v>
      </c>
      <c r="Q317" s="190">
        <v>1</v>
      </c>
      <c r="R317" s="190">
        <f>Q317*H317</f>
        <v>0.13400000000000001</v>
      </c>
      <c r="S317" s="190">
        <v>0</v>
      </c>
      <c r="T317" s="191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92" t="s">
        <v>600</v>
      </c>
      <c r="AT317" s="192" t="s">
        <v>491</v>
      </c>
      <c r="AU317" s="192" t="s">
        <v>86</v>
      </c>
      <c r="AY317" s="20" t="s">
        <v>154</v>
      </c>
      <c r="BE317" s="193">
        <f>IF(N317="základní",J317,0)</f>
        <v>0</v>
      </c>
      <c r="BF317" s="193">
        <f>IF(N317="snížená",J317,0)</f>
        <v>0</v>
      </c>
      <c r="BG317" s="193">
        <f>IF(N317="zákl. přenesená",J317,0)</f>
        <v>0</v>
      </c>
      <c r="BH317" s="193">
        <f>IF(N317="sníž. přenesená",J317,0)</f>
        <v>0</v>
      </c>
      <c r="BI317" s="193">
        <f>IF(N317="nulová",J317,0)</f>
        <v>0</v>
      </c>
      <c r="BJ317" s="20" t="s">
        <v>84</v>
      </c>
      <c r="BK317" s="193">
        <f>ROUND(I317*H317,2)</f>
        <v>0</v>
      </c>
      <c r="BL317" s="20" t="s">
        <v>309</v>
      </c>
      <c r="BM317" s="192" t="s">
        <v>902</v>
      </c>
    </row>
    <row r="318" spans="1:65" s="2" customFormat="1" ht="11.25">
      <c r="A318" s="37"/>
      <c r="B318" s="38"/>
      <c r="C318" s="39"/>
      <c r="D318" s="194" t="s">
        <v>163</v>
      </c>
      <c r="E318" s="39"/>
      <c r="F318" s="195" t="s">
        <v>901</v>
      </c>
      <c r="G318" s="39"/>
      <c r="H318" s="39"/>
      <c r="I318" s="196"/>
      <c r="J318" s="39"/>
      <c r="K318" s="39"/>
      <c r="L318" s="42"/>
      <c r="M318" s="197"/>
      <c r="N318" s="198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163</v>
      </c>
      <c r="AU318" s="20" t="s">
        <v>86</v>
      </c>
    </row>
    <row r="319" spans="1:65" s="2" customFormat="1" ht="19.5">
      <c r="A319" s="37"/>
      <c r="B319" s="38"/>
      <c r="C319" s="39"/>
      <c r="D319" s="194" t="s">
        <v>177</v>
      </c>
      <c r="E319" s="39"/>
      <c r="F319" s="222" t="s">
        <v>903</v>
      </c>
      <c r="G319" s="39"/>
      <c r="H319" s="39"/>
      <c r="I319" s="196"/>
      <c r="J319" s="39"/>
      <c r="K319" s="39"/>
      <c r="L319" s="42"/>
      <c r="M319" s="197"/>
      <c r="N319" s="198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177</v>
      </c>
      <c r="AU319" s="20" t="s">
        <v>86</v>
      </c>
    </row>
    <row r="320" spans="1:65" s="13" customFormat="1" ht="11.25">
      <c r="B320" s="201"/>
      <c r="C320" s="202"/>
      <c r="D320" s="194" t="s">
        <v>167</v>
      </c>
      <c r="E320" s="203" t="s">
        <v>19</v>
      </c>
      <c r="F320" s="204" t="s">
        <v>871</v>
      </c>
      <c r="G320" s="202"/>
      <c r="H320" s="203" t="s">
        <v>19</v>
      </c>
      <c r="I320" s="205"/>
      <c r="J320" s="202"/>
      <c r="K320" s="202"/>
      <c r="L320" s="206"/>
      <c r="M320" s="207"/>
      <c r="N320" s="208"/>
      <c r="O320" s="208"/>
      <c r="P320" s="208"/>
      <c r="Q320" s="208"/>
      <c r="R320" s="208"/>
      <c r="S320" s="208"/>
      <c r="T320" s="209"/>
      <c r="AT320" s="210" t="s">
        <v>167</v>
      </c>
      <c r="AU320" s="210" t="s">
        <v>86</v>
      </c>
      <c r="AV320" s="13" t="s">
        <v>84</v>
      </c>
      <c r="AW320" s="13" t="s">
        <v>36</v>
      </c>
      <c r="AX320" s="13" t="s">
        <v>76</v>
      </c>
      <c r="AY320" s="210" t="s">
        <v>154</v>
      </c>
    </row>
    <row r="321" spans="1:65" s="13" customFormat="1" ht="11.25">
      <c r="B321" s="201"/>
      <c r="C321" s="202"/>
      <c r="D321" s="194" t="s">
        <v>167</v>
      </c>
      <c r="E321" s="203" t="s">
        <v>19</v>
      </c>
      <c r="F321" s="204" t="s">
        <v>537</v>
      </c>
      <c r="G321" s="202"/>
      <c r="H321" s="203" t="s">
        <v>19</v>
      </c>
      <c r="I321" s="205"/>
      <c r="J321" s="202"/>
      <c r="K321" s="202"/>
      <c r="L321" s="206"/>
      <c r="M321" s="207"/>
      <c r="N321" s="208"/>
      <c r="O321" s="208"/>
      <c r="P321" s="208"/>
      <c r="Q321" s="208"/>
      <c r="R321" s="208"/>
      <c r="S321" s="208"/>
      <c r="T321" s="209"/>
      <c r="AT321" s="210" t="s">
        <v>167</v>
      </c>
      <c r="AU321" s="210" t="s">
        <v>86</v>
      </c>
      <c r="AV321" s="13" t="s">
        <v>84</v>
      </c>
      <c r="AW321" s="13" t="s">
        <v>36</v>
      </c>
      <c r="AX321" s="13" t="s">
        <v>76</v>
      </c>
      <c r="AY321" s="210" t="s">
        <v>154</v>
      </c>
    </row>
    <row r="322" spans="1:65" s="13" customFormat="1" ht="11.25">
      <c r="B322" s="201"/>
      <c r="C322" s="202"/>
      <c r="D322" s="194" t="s">
        <v>167</v>
      </c>
      <c r="E322" s="203" t="s">
        <v>19</v>
      </c>
      <c r="F322" s="204" t="s">
        <v>904</v>
      </c>
      <c r="G322" s="202"/>
      <c r="H322" s="203" t="s">
        <v>19</v>
      </c>
      <c r="I322" s="205"/>
      <c r="J322" s="202"/>
      <c r="K322" s="202"/>
      <c r="L322" s="206"/>
      <c r="M322" s="207"/>
      <c r="N322" s="208"/>
      <c r="O322" s="208"/>
      <c r="P322" s="208"/>
      <c r="Q322" s="208"/>
      <c r="R322" s="208"/>
      <c r="S322" s="208"/>
      <c r="T322" s="209"/>
      <c r="AT322" s="210" t="s">
        <v>167</v>
      </c>
      <c r="AU322" s="210" t="s">
        <v>86</v>
      </c>
      <c r="AV322" s="13" t="s">
        <v>84</v>
      </c>
      <c r="AW322" s="13" t="s">
        <v>36</v>
      </c>
      <c r="AX322" s="13" t="s">
        <v>76</v>
      </c>
      <c r="AY322" s="210" t="s">
        <v>154</v>
      </c>
    </row>
    <row r="323" spans="1:65" s="14" customFormat="1" ht="11.25">
      <c r="B323" s="211"/>
      <c r="C323" s="212"/>
      <c r="D323" s="194" t="s">
        <v>167</v>
      </c>
      <c r="E323" s="213" t="s">
        <v>19</v>
      </c>
      <c r="F323" s="214" t="s">
        <v>905</v>
      </c>
      <c r="G323" s="212"/>
      <c r="H323" s="215">
        <v>0.13400000000000001</v>
      </c>
      <c r="I323" s="216"/>
      <c r="J323" s="212"/>
      <c r="K323" s="212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167</v>
      </c>
      <c r="AU323" s="221" t="s">
        <v>86</v>
      </c>
      <c r="AV323" s="14" t="s">
        <v>86</v>
      </c>
      <c r="AW323" s="14" t="s">
        <v>36</v>
      </c>
      <c r="AX323" s="14" t="s">
        <v>84</v>
      </c>
      <c r="AY323" s="221" t="s">
        <v>154</v>
      </c>
    </row>
    <row r="324" spans="1:65" s="2" customFormat="1" ht="21.75" customHeight="1">
      <c r="A324" s="37"/>
      <c r="B324" s="38"/>
      <c r="C324" s="248" t="s">
        <v>906</v>
      </c>
      <c r="D324" s="248" t="s">
        <v>491</v>
      </c>
      <c r="E324" s="249" t="s">
        <v>907</v>
      </c>
      <c r="F324" s="250" t="s">
        <v>908</v>
      </c>
      <c r="G324" s="251" t="s">
        <v>263</v>
      </c>
      <c r="H324" s="252">
        <v>1.4E-2</v>
      </c>
      <c r="I324" s="253"/>
      <c r="J324" s="254">
        <f>ROUND(I324*H324,2)</f>
        <v>0</v>
      </c>
      <c r="K324" s="250" t="s">
        <v>160</v>
      </c>
      <c r="L324" s="255"/>
      <c r="M324" s="256" t="s">
        <v>19</v>
      </c>
      <c r="N324" s="257" t="s">
        <v>47</v>
      </c>
      <c r="O324" s="67"/>
      <c r="P324" s="190">
        <f>O324*H324</f>
        <v>0</v>
      </c>
      <c r="Q324" s="190">
        <v>1</v>
      </c>
      <c r="R324" s="190">
        <f>Q324*H324</f>
        <v>1.4E-2</v>
      </c>
      <c r="S324" s="190">
        <v>0</v>
      </c>
      <c r="T324" s="19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92" t="s">
        <v>600</v>
      </c>
      <c r="AT324" s="192" t="s">
        <v>491</v>
      </c>
      <c r="AU324" s="192" t="s">
        <v>86</v>
      </c>
      <c r="AY324" s="20" t="s">
        <v>154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20" t="s">
        <v>84</v>
      </c>
      <c r="BK324" s="193">
        <f>ROUND(I324*H324,2)</f>
        <v>0</v>
      </c>
      <c r="BL324" s="20" t="s">
        <v>309</v>
      </c>
      <c r="BM324" s="192" t="s">
        <v>909</v>
      </c>
    </row>
    <row r="325" spans="1:65" s="2" customFormat="1" ht="11.25">
      <c r="A325" s="37"/>
      <c r="B325" s="38"/>
      <c r="C325" s="39"/>
      <c r="D325" s="194" t="s">
        <v>163</v>
      </c>
      <c r="E325" s="39"/>
      <c r="F325" s="195" t="s">
        <v>908</v>
      </c>
      <c r="G325" s="39"/>
      <c r="H325" s="39"/>
      <c r="I325" s="196"/>
      <c r="J325" s="39"/>
      <c r="K325" s="39"/>
      <c r="L325" s="42"/>
      <c r="M325" s="197"/>
      <c r="N325" s="19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163</v>
      </c>
      <c r="AU325" s="20" t="s">
        <v>86</v>
      </c>
    </row>
    <row r="326" spans="1:65" s="2" customFormat="1" ht="19.5">
      <c r="A326" s="37"/>
      <c r="B326" s="38"/>
      <c r="C326" s="39"/>
      <c r="D326" s="194" t="s">
        <v>177</v>
      </c>
      <c r="E326" s="39"/>
      <c r="F326" s="222" t="s">
        <v>910</v>
      </c>
      <c r="G326" s="39"/>
      <c r="H326" s="39"/>
      <c r="I326" s="196"/>
      <c r="J326" s="39"/>
      <c r="K326" s="39"/>
      <c r="L326" s="42"/>
      <c r="M326" s="197"/>
      <c r="N326" s="198"/>
      <c r="O326" s="67"/>
      <c r="P326" s="67"/>
      <c r="Q326" s="67"/>
      <c r="R326" s="67"/>
      <c r="S326" s="67"/>
      <c r="T326" s="68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20" t="s">
        <v>177</v>
      </c>
      <c r="AU326" s="20" t="s">
        <v>86</v>
      </c>
    </row>
    <row r="327" spans="1:65" s="13" customFormat="1" ht="11.25">
      <c r="B327" s="201"/>
      <c r="C327" s="202"/>
      <c r="D327" s="194" t="s">
        <v>167</v>
      </c>
      <c r="E327" s="203" t="s">
        <v>19</v>
      </c>
      <c r="F327" s="204" t="s">
        <v>871</v>
      </c>
      <c r="G327" s="202"/>
      <c r="H327" s="203" t="s">
        <v>19</v>
      </c>
      <c r="I327" s="205"/>
      <c r="J327" s="202"/>
      <c r="K327" s="202"/>
      <c r="L327" s="206"/>
      <c r="M327" s="207"/>
      <c r="N327" s="208"/>
      <c r="O327" s="208"/>
      <c r="P327" s="208"/>
      <c r="Q327" s="208"/>
      <c r="R327" s="208"/>
      <c r="S327" s="208"/>
      <c r="T327" s="209"/>
      <c r="AT327" s="210" t="s">
        <v>167</v>
      </c>
      <c r="AU327" s="210" t="s">
        <v>86</v>
      </c>
      <c r="AV327" s="13" t="s">
        <v>84</v>
      </c>
      <c r="AW327" s="13" t="s">
        <v>36</v>
      </c>
      <c r="AX327" s="13" t="s">
        <v>76</v>
      </c>
      <c r="AY327" s="210" t="s">
        <v>154</v>
      </c>
    </row>
    <row r="328" spans="1:65" s="13" customFormat="1" ht="11.25">
      <c r="B328" s="201"/>
      <c r="C328" s="202"/>
      <c r="D328" s="194" t="s">
        <v>167</v>
      </c>
      <c r="E328" s="203" t="s">
        <v>19</v>
      </c>
      <c r="F328" s="204" t="s">
        <v>537</v>
      </c>
      <c r="G328" s="202"/>
      <c r="H328" s="203" t="s">
        <v>19</v>
      </c>
      <c r="I328" s="205"/>
      <c r="J328" s="202"/>
      <c r="K328" s="202"/>
      <c r="L328" s="206"/>
      <c r="M328" s="207"/>
      <c r="N328" s="208"/>
      <c r="O328" s="208"/>
      <c r="P328" s="208"/>
      <c r="Q328" s="208"/>
      <c r="R328" s="208"/>
      <c r="S328" s="208"/>
      <c r="T328" s="209"/>
      <c r="AT328" s="210" t="s">
        <v>167</v>
      </c>
      <c r="AU328" s="210" t="s">
        <v>86</v>
      </c>
      <c r="AV328" s="13" t="s">
        <v>84</v>
      </c>
      <c r="AW328" s="13" t="s">
        <v>36</v>
      </c>
      <c r="AX328" s="13" t="s">
        <v>76</v>
      </c>
      <c r="AY328" s="210" t="s">
        <v>154</v>
      </c>
    </row>
    <row r="329" spans="1:65" s="13" customFormat="1" ht="22.5">
      <c r="B329" s="201"/>
      <c r="C329" s="202"/>
      <c r="D329" s="194" t="s">
        <v>167</v>
      </c>
      <c r="E329" s="203" t="s">
        <v>19</v>
      </c>
      <c r="F329" s="204" t="s">
        <v>861</v>
      </c>
      <c r="G329" s="202"/>
      <c r="H329" s="203" t="s">
        <v>19</v>
      </c>
      <c r="I329" s="205"/>
      <c r="J329" s="202"/>
      <c r="K329" s="202"/>
      <c r="L329" s="206"/>
      <c r="M329" s="207"/>
      <c r="N329" s="208"/>
      <c r="O329" s="208"/>
      <c r="P329" s="208"/>
      <c r="Q329" s="208"/>
      <c r="R329" s="208"/>
      <c r="S329" s="208"/>
      <c r="T329" s="209"/>
      <c r="AT329" s="210" t="s">
        <v>167</v>
      </c>
      <c r="AU329" s="210" t="s">
        <v>86</v>
      </c>
      <c r="AV329" s="13" t="s">
        <v>84</v>
      </c>
      <c r="AW329" s="13" t="s">
        <v>36</v>
      </c>
      <c r="AX329" s="13" t="s">
        <v>76</v>
      </c>
      <c r="AY329" s="210" t="s">
        <v>154</v>
      </c>
    </row>
    <row r="330" spans="1:65" s="14" customFormat="1" ht="11.25">
      <c r="B330" s="211"/>
      <c r="C330" s="212"/>
      <c r="D330" s="194" t="s">
        <v>167</v>
      </c>
      <c r="E330" s="213" t="s">
        <v>19</v>
      </c>
      <c r="F330" s="214" t="s">
        <v>911</v>
      </c>
      <c r="G330" s="212"/>
      <c r="H330" s="215">
        <v>1.4E-2</v>
      </c>
      <c r="I330" s="216"/>
      <c r="J330" s="212"/>
      <c r="K330" s="212"/>
      <c r="L330" s="217"/>
      <c r="M330" s="218"/>
      <c r="N330" s="219"/>
      <c r="O330" s="219"/>
      <c r="P330" s="219"/>
      <c r="Q330" s="219"/>
      <c r="R330" s="219"/>
      <c r="S330" s="219"/>
      <c r="T330" s="220"/>
      <c r="AT330" s="221" t="s">
        <v>167</v>
      </c>
      <c r="AU330" s="221" t="s">
        <v>86</v>
      </c>
      <c r="AV330" s="14" t="s">
        <v>86</v>
      </c>
      <c r="AW330" s="14" t="s">
        <v>36</v>
      </c>
      <c r="AX330" s="14" t="s">
        <v>84</v>
      </c>
      <c r="AY330" s="221" t="s">
        <v>154</v>
      </c>
    </row>
    <row r="331" spans="1:65" s="2" customFormat="1" ht="21.75" customHeight="1">
      <c r="A331" s="37"/>
      <c r="B331" s="38"/>
      <c r="C331" s="248" t="s">
        <v>912</v>
      </c>
      <c r="D331" s="248" t="s">
        <v>491</v>
      </c>
      <c r="E331" s="249" t="s">
        <v>913</v>
      </c>
      <c r="F331" s="250" t="s">
        <v>914</v>
      </c>
      <c r="G331" s="251" t="s">
        <v>263</v>
      </c>
      <c r="H331" s="252">
        <v>0.193</v>
      </c>
      <c r="I331" s="253"/>
      <c r="J331" s="254">
        <f>ROUND(I331*H331,2)</f>
        <v>0</v>
      </c>
      <c r="K331" s="250" t="s">
        <v>160</v>
      </c>
      <c r="L331" s="255"/>
      <c r="M331" s="256" t="s">
        <v>19</v>
      </c>
      <c r="N331" s="257" t="s">
        <v>47</v>
      </c>
      <c r="O331" s="67"/>
      <c r="P331" s="190">
        <f>O331*H331</f>
        <v>0</v>
      </c>
      <c r="Q331" s="190">
        <v>1</v>
      </c>
      <c r="R331" s="190">
        <f>Q331*H331</f>
        <v>0.193</v>
      </c>
      <c r="S331" s="190">
        <v>0</v>
      </c>
      <c r="T331" s="191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92" t="s">
        <v>600</v>
      </c>
      <c r="AT331" s="192" t="s">
        <v>491</v>
      </c>
      <c r="AU331" s="192" t="s">
        <v>86</v>
      </c>
      <c r="AY331" s="20" t="s">
        <v>154</v>
      </c>
      <c r="BE331" s="193">
        <f>IF(N331="základní",J331,0)</f>
        <v>0</v>
      </c>
      <c r="BF331" s="193">
        <f>IF(N331="snížená",J331,0)</f>
        <v>0</v>
      </c>
      <c r="BG331" s="193">
        <f>IF(N331="zákl. přenesená",J331,0)</f>
        <v>0</v>
      </c>
      <c r="BH331" s="193">
        <f>IF(N331="sníž. přenesená",J331,0)</f>
        <v>0</v>
      </c>
      <c r="BI331" s="193">
        <f>IF(N331="nulová",J331,0)</f>
        <v>0</v>
      </c>
      <c r="BJ331" s="20" t="s">
        <v>84</v>
      </c>
      <c r="BK331" s="193">
        <f>ROUND(I331*H331,2)</f>
        <v>0</v>
      </c>
      <c r="BL331" s="20" t="s">
        <v>309</v>
      </c>
      <c r="BM331" s="192" t="s">
        <v>915</v>
      </c>
    </row>
    <row r="332" spans="1:65" s="2" customFormat="1" ht="11.25">
      <c r="A332" s="37"/>
      <c r="B332" s="38"/>
      <c r="C332" s="39"/>
      <c r="D332" s="194" t="s">
        <v>163</v>
      </c>
      <c r="E332" s="39"/>
      <c r="F332" s="195" t="s">
        <v>914</v>
      </c>
      <c r="G332" s="39"/>
      <c r="H332" s="39"/>
      <c r="I332" s="196"/>
      <c r="J332" s="39"/>
      <c r="K332" s="39"/>
      <c r="L332" s="42"/>
      <c r="M332" s="197"/>
      <c r="N332" s="198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163</v>
      </c>
      <c r="AU332" s="20" t="s">
        <v>86</v>
      </c>
    </row>
    <row r="333" spans="1:65" s="2" customFormat="1" ht="19.5">
      <c r="A333" s="37"/>
      <c r="B333" s="38"/>
      <c r="C333" s="39"/>
      <c r="D333" s="194" t="s">
        <v>177</v>
      </c>
      <c r="E333" s="39"/>
      <c r="F333" s="222" t="s">
        <v>916</v>
      </c>
      <c r="G333" s="39"/>
      <c r="H333" s="39"/>
      <c r="I333" s="196"/>
      <c r="J333" s="39"/>
      <c r="K333" s="39"/>
      <c r="L333" s="42"/>
      <c r="M333" s="197"/>
      <c r="N333" s="198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20" t="s">
        <v>177</v>
      </c>
      <c r="AU333" s="20" t="s">
        <v>86</v>
      </c>
    </row>
    <row r="334" spans="1:65" s="13" customFormat="1" ht="11.25">
      <c r="B334" s="201"/>
      <c r="C334" s="202"/>
      <c r="D334" s="194" t="s">
        <v>167</v>
      </c>
      <c r="E334" s="203" t="s">
        <v>19</v>
      </c>
      <c r="F334" s="204" t="s">
        <v>871</v>
      </c>
      <c r="G334" s="202"/>
      <c r="H334" s="203" t="s">
        <v>19</v>
      </c>
      <c r="I334" s="205"/>
      <c r="J334" s="202"/>
      <c r="K334" s="202"/>
      <c r="L334" s="206"/>
      <c r="M334" s="207"/>
      <c r="N334" s="208"/>
      <c r="O334" s="208"/>
      <c r="P334" s="208"/>
      <c r="Q334" s="208"/>
      <c r="R334" s="208"/>
      <c r="S334" s="208"/>
      <c r="T334" s="209"/>
      <c r="AT334" s="210" t="s">
        <v>167</v>
      </c>
      <c r="AU334" s="210" t="s">
        <v>86</v>
      </c>
      <c r="AV334" s="13" t="s">
        <v>84</v>
      </c>
      <c r="AW334" s="13" t="s">
        <v>36</v>
      </c>
      <c r="AX334" s="13" t="s">
        <v>76</v>
      </c>
      <c r="AY334" s="210" t="s">
        <v>154</v>
      </c>
    </row>
    <row r="335" spans="1:65" s="13" customFormat="1" ht="11.25">
      <c r="B335" s="201"/>
      <c r="C335" s="202"/>
      <c r="D335" s="194" t="s">
        <v>167</v>
      </c>
      <c r="E335" s="203" t="s">
        <v>19</v>
      </c>
      <c r="F335" s="204" t="s">
        <v>537</v>
      </c>
      <c r="G335" s="202"/>
      <c r="H335" s="203" t="s">
        <v>19</v>
      </c>
      <c r="I335" s="205"/>
      <c r="J335" s="202"/>
      <c r="K335" s="202"/>
      <c r="L335" s="206"/>
      <c r="M335" s="207"/>
      <c r="N335" s="208"/>
      <c r="O335" s="208"/>
      <c r="P335" s="208"/>
      <c r="Q335" s="208"/>
      <c r="R335" s="208"/>
      <c r="S335" s="208"/>
      <c r="T335" s="209"/>
      <c r="AT335" s="210" t="s">
        <v>167</v>
      </c>
      <c r="AU335" s="210" t="s">
        <v>86</v>
      </c>
      <c r="AV335" s="13" t="s">
        <v>84</v>
      </c>
      <c r="AW335" s="13" t="s">
        <v>36</v>
      </c>
      <c r="AX335" s="13" t="s">
        <v>76</v>
      </c>
      <c r="AY335" s="210" t="s">
        <v>154</v>
      </c>
    </row>
    <row r="336" spans="1:65" s="13" customFormat="1" ht="11.25">
      <c r="B336" s="201"/>
      <c r="C336" s="202"/>
      <c r="D336" s="194" t="s">
        <v>167</v>
      </c>
      <c r="E336" s="203" t="s">
        <v>19</v>
      </c>
      <c r="F336" s="204" t="s">
        <v>917</v>
      </c>
      <c r="G336" s="202"/>
      <c r="H336" s="203" t="s">
        <v>19</v>
      </c>
      <c r="I336" s="205"/>
      <c r="J336" s="202"/>
      <c r="K336" s="202"/>
      <c r="L336" s="206"/>
      <c r="M336" s="207"/>
      <c r="N336" s="208"/>
      <c r="O336" s="208"/>
      <c r="P336" s="208"/>
      <c r="Q336" s="208"/>
      <c r="R336" s="208"/>
      <c r="S336" s="208"/>
      <c r="T336" s="209"/>
      <c r="AT336" s="210" t="s">
        <v>167</v>
      </c>
      <c r="AU336" s="210" t="s">
        <v>86</v>
      </c>
      <c r="AV336" s="13" t="s">
        <v>84</v>
      </c>
      <c r="AW336" s="13" t="s">
        <v>36</v>
      </c>
      <c r="AX336" s="13" t="s">
        <v>76</v>
      </c>
      <c r="AY336" s="210" t="s">
        <v>154</v>
      </c>
    </row>
    <row r="337" spans="1:65" s="14" customFormat="1" ht="11.25">
      <c r="B337" s="211"/>
      <c r="C337" s="212"/>
      <c r="D337" s="194" t="s">
        <v>167</v>
      </c>
      <c r="E337" s="213" t="s">
        <v>19</v>
      </c>
      <c r="F337" s="214" t="s">
        <v>918</v>
      </c>
      <c r="G337" s="212"/>
      <c r="H337" s="215">
        <v>0.193</v>
      </c>
      <c r="I337" s="216"/>
      <c r="J337" s="212"/>
      <c r="K337" s="212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167</v>
      </c>
      <c r="AU337" s="221" t="s">
        <v>86</v>
      </c>
      <c r="AV337" s="14" t="s">
        <v>86</v>
      </c>
      <c r="AW337" s="14" t="s">
        <v>36</v>
      </c>
      <c r="AX337" s="14" t="s">
        <v>84</v>
      </c>
      <c r="AY337" s="221" t="s">
        <v>154</v>
      </c>
    </row>
    <row r="338" spans="1:65" s="2" customFormat="1" ht="16.5" customHeight="1">
      <c r="A338" s="37"/>
      <c r="B338" s="38"/>
      <c r="C338" s="248" t="s">
        <v>919</v>
      </c>
      <c r="D338" s="248" t="s">
        <v>491</v>
      </c>
      <c r="E338" s="249" t="s">
        <v>920</v>
      </c>
      <c r="F338" s="250" t="s">
        <v>921</v>
      </c>
      <c r="G338" s="251" t="s">
        <v>843</v>
      </c>
      <c r="H338" s="252">
        <v>73.411000000000001</v>
      </c>
      <c r="I338" s="253"/>
      <c r="J338" s="254">
        <f>ROUND(I338*H338,2)</f>
        <v>0</v>
      </c>
      <c r="K338" s="250" t="s">
        <v>534</v>
      </c>
      <c r="L338" s="255"/>
      <c r="M338" s="256" t="s">
        <v>19</v>
      </c>
      <c r="N338" s="257" t="s">
        <v>47</v>
      </c>
      <c r="O338" s="67"/>
      <c r="P338" s="190">
        <f>O338*H338</f>
        <v>0</v>
      </c>
      <c r="Q338" s="190">
        <v>1E-3</v>
      </c>
      <c r="R338" s="190">
        <f>Q338*H338</f>
        <v>7.3411000000000004E-2</v>
      </c>
      <c r="S338" s="190">
        <v>0</v>
      </c>
      <c r="T338" s="191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92" t="s">
        <v>600</v>
      </c>
      <c r="AT338" s="192" t="s">
        <v>491</v>
      </c>
      <c r="AU338" s="192" t="s">
        <v>86</v>
      </c>
      <c r="AY338" s="20" t="s">
        <v>154</v>
      </c>
      <c r="BE338" s="193">
        <f>IF(N338="základní",J338,0)</f>
        <v>0</v>
      </c>
      <c r="BF338" s="193">
        <f>IF(N338="snížená",J338,0)</f>
        <v>0</v>
      </c>
      <c r="BG338" s="193">
        <f>IF(N338="zákl. přenesená",J338,0)</f>
        <v>0</v>
      </c>
      <c r="BH338" s="193">
        <f>IF(N338="sníž. přenesená",J338,0)</f>
        <v>0</v>
      </c>
      <c r="BI338" s="193">
        <f>IF(N338="nulová",J338,0)</f>
        <v>0</v>
      </c>
      <c r="BJ338" s="20" t="s">
        <v>84</v>
      </c>
      <c r="BK338" s="193">
        <f>ROUND(I338*H338,2)</f>
        <v>0</v>
      </c>
      <c r="BL338" s="20" t="s">
        <v>309</v>
      </c>
      <c r="BM338" s="192" t="s">
        <v>922</v>
      </c>
    </row>
    <row r="339" spans="1:65" s="2" customFormat="1" ht="11.25">
      <c r="A339" s="37"/>
      <c r="B339" s="38"/>
      <c r="C339" s="39"/>
      <c r="D339" s="194" t="s">
        <v>163</v>
      </c>
      <c r="E339" s="39"/>
      <c r="F339" s="195" t="s">
        <v>921</v>
      </c>
      <c r="G339" s="39"/>
      <c r="H339" s="39"/>
      <c r="I339" s="196"/>
      <c r="J339" s="39"/>
      <c r="K339" s="39"/>
      <c r="L339" s="42"/>
      <c r="M339" s="197"/>
      <c r="N339" s="198"/>
      <c r="O339" s="67"/>
      <c r="P339" s="67"/>
      <c r="Q339" s="67"/>
      <c r="R339" s="67"/>
      <c r="S339" s="67"/>
      <c r="T339" s="68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20" t="s">
        <v>163</v>
      </c>
      <c r="AU339" s="20" t="s">
        <v>86</v>
      </c>
    </row>
    <row r="340" spans="1:65" s="13" customFormat="1" ht="22.5">
      <c r="B340" s="201"/>
      <c r="C340" s="202"/>
      <c r="D340" s="194" t="s">
        <v>167</v>
      </c>
      <c r="E340" s="203" t="s">
        <v>19</v>
      </c>
      <c r="F340" s="204" t="s">
        <v>865</v>
      </c>
      <c r="G340" s="202"/>
      <c r="H340" s="203" t="s">
        <v>19</v>
      </c>
      <c r="I340" s="205"/>
      <c r="J340" s="202"/>
      <c r="K340" s="202"/>
      <c r="L340" s="206"/>
      <c r="M340" s="207"/>
      <c r="N340" s="208"/>
      <c r="O340" s="208"/>
      <c r="P340" s="208"/>
      <c r="Q340" s="208"/>
      <c r="R340" s="208"/>
      <c r="S340" s="208"/>
      <c r="T340" s="209"/>
      <c r="AT340" s="210" t="s">
        <v>167</v>
      </c>
      <c r="AU340" s="210" t="s">
        <v>86</v>
      </c>
      <c r="AV340" s="13" t="s">
        <v>84</v>
      </c>
      <c r="AW340" s="13" t="s">
        <v>36</v>
      </c>
      <c r="AX340" s="13" t="s">
        <v>76</v>
      </c>
      <c r="AY340" s="210" t="s">
        <v>154</v>
      </c>
    </row>
    <row r="341" spans="1:65" s="14" customFormat="1" ht="11.25">
      <c r="B341" s="211"/>
      <c r="C341" s="212"/>
      <c r="D341" s="194" t="s">
        <v>167</v>
      </c>
      <c r="E341" s="213" t="s">
        <v>19</v>
      </c>
      <c r="F341" s="214" t="s">
        <v>866</v>
      </c>
      <c r="G341" s="212"/>
      <c r="H341" s="215">
        <v>73.411000000000001</v>
      </c>
      <c r="I341" s="216"/>
      <c r="J341" s="212"/>
      <c r="K341" s="212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167</v>
      </c>
      <c r="AU341" s="221" t="s">
        <v>86</v>
      </c>
      <c r="AV341" s="14" t="s">
        <v>86</v>
      </c>
      <c r="AW341" s="14" t="s">
        <v>36</v>
      </c>
      <c r="AX341" s="14" t="s">
        <v>84</v>
      </c>
      <c r="AY341" s="221" t="s">
        <v>154</v>
      </c>
    </row>
    <row r="342" spans="1:65" s="2" customFormat="1" ht="24.2" customHeight="1">
      <c r="A342" s="37"/>
      <c r="B342" s="38"/>
      <c r="C342" s="181" t="s">
        <v>923</v>
      </c>
      <c r="D342" s="181" t="s">
        <v>156</v>
      </c>
      <c r="E342" s="182" t="s">
        <v>924</v>
      </c>
      <c r="F342" s="183" t="s">
        <v>925</v>
      </c>
      <c r="G342" s="184" t="s">
        <v>797</v>
      </c>
      <c r="H342" s="261"/>
      <c r="I342" s="186"/>
      <c r="J342" s="187">
        <f>ROUND(I342*H342,2)</f>
        <v>0</v>
      </c>
      <c r="K342" s="183" t="s">
        <v>160</v>
      </c>
      <c r="L342" s="42"/>
      <c r="M342" s="188" t="s">
        <v>19</v>
      </c>
      <c r="N342" s="189" t="s">
        <v>47</v>
      </c>
      <c r="O342" s="67"/>
      <c r="P342" s="190">
        <f>O342*H342</f>
        <v>0</v>
      </c>
      <c r="Q342" s="190">
        <v>0</v>
      </c>
      <c r="R342" s="190">
        <f>Q342*H342</f>
        <v>0</v>
      </c>
      <c r="S342" s="190">
        <v>0</v>
      </c>
      <c r="T342" s="191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92" t="s">
        <v>309</v>
      </c>
      <c r="AT342" s="192" t="s">
        <v>156</v>
      </c>
      <c r="AU342" s="192" t="s">
        <v>86</v>
      </c>
      <c r="AY342" s="20" t="s">
        <v>154</v>
      </c>
      <c r="BE342" s="193">
        <f>IF(N342="základní",J342,0)</f>
        <v>0</v>
      </c>
      <c r="BF342" s="193">
        <f>IF(N342="snížená",J342,0)</f>
        <v>0</v>
      </c>
      <c r="BG342" s="193">
        <f>IF(N342="zákl. přenesená",J342,0)</f>
        <v>0</v>
      </c>
      <c r="BH342" s="193">
        <f>IF(N342="sníž. přenesená",J342,0)</f>
        <v>0</v>
      </c>
      <c r="BI342" s="193">
        <f>IF(N342="nulová",J342,0)</f>
        <v>0</v>
      </c>
      <c r="BJ342" s="20" t="s">
        <v>84</v>
      </c>
      <c r="BK342" s="193">
        <f>ROUND(I342*H342,2)</f>
        <v>0</v>
      </c>
      <c r="BL342" s="20" t="s">
        <v>309</v>
      </c>
      <c r="BM342" s="192" t="s">
        <v>926</v>
      </c>
    </row>
    <row r="343" spans="1:65" s="2" customFormat="1" ht="29.25">
      <c r="A343" s="37"/>
      <c r="B343" s="38"/>
      <c r="C343" s="39"/>
      <c r="D343" s="194" t="s">
        <v>163</v>
      </c>
      <c r="E343" s="39"/>
      <c r="F343" s="195" t="s">
        <v>927</v>
      </c>
      <c r="G343" s="39"/>
      <c r="H343" s="39"/>
      <c r="I343" s="196"/>
      <c r="J343" s="39"/>
      <c r="K343" s="39"/>
      <c r="L343" s="42"/>
      <c r="M343" s="197"/>
      <c r="N343" s="198"/>
      <c r="O343" s="67"/>
      <c r="P343" s="67"/>
      <c r="Q343" s="67"/>
      <c r="R343" s="67"/>
      <c r="S343" s="67"/>
      <c r="T343" s="68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20" t="s">
        <v>163</v>
      </c>
      <c r="AU343" s="20" t="s">
        <v>86</v>
      </c>
    </row>
    <row r="344" spans="1:65" s="2" customFormat="1" ht="11.25">
      <c r="A344" s="37"/>
      <c r="B344" s="38"/>
      <c r="C344" s="39"/>
      <c r="D344" s="199" t="s">
        <v>165</v>
      </c>
      <c r="E344" s="39"/>
      <c r="F344" s="200" t="s">
        <v>928</v>
      </c>
      <c r="G344" s="39"/>
      <c r="H344" s="39"/>
      <c r="I344" s="196"/>
      <c r="J344" s="39"/>
      <c r="K344" s="39"/>
      <c r="L344" s="42"/>
      <c r="M344" s="197"/>
      <c r="N344" s="198"/>
      <c r="O344" s="67"/>
      <c r="P344" s="67"/>
      <c r="Q344" s="67"/>
      <c r="R344" s="67"/>
      <c r="S344" s="67"/>
      <c r="T344" s="68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20" t="s">
        <v>165</v>
      </c>
      <c r="AU344" s="20" t="s">
        <v>86</v>
      </c>
    </row>
    <row r="345" spans="1:65" s="12" customFormat="1" ht="22.9" customHeight="1">
      <c r="B345" s="165"/>
      <c r="C345" s="166"/>
      <c r="D345" s="167" t="s">
        <v>75</v>
      </c>
      <c r="E345" s="179" t="s">
        <v>929</v>
      </c>
      <c r="F345" s="179" t="s">
        <v>930</v>
      </c>
      <c r="G345" s="166"/>
      <c r="H345" s="166"/>
      <c r="I345" s="169"/>
      <c r="J345" s="180">
        <f>BK345</f>
        <v>0</v>
      </c>
      <c r="K345" s="166"/>
      <c r="L345" s="171"/>
      <c r="M345" s="172"/>
      <c r="N345" s="173"/>
      <c r="O345" s="173"/>
      <c r="P345" s="174">
        <f>SUM(P346:P378)</f>
        <v>0</v>
      </c>
      <c r="Q345" s="173"/>
      <c r="R345" s="174">
        <f>SUM(R346:R378)</f>
        <v>1.9681999999999998E-2</v>
      </c>
      <c r="S345" s="173"/>
      <c r="T345" s="175">
        <f>SUM(T346:T378)</f>
        <v>0</v>
      </c>
      <c r="AR345" s="176" t="s">
        <v>86</v>
      </c>
      <c r="AT345" s="177" t="s">
        <v>75</v>
      </c>
      <c r="AU345" s="177" t="s">
        <v>84</v>
      </c>
      <c r="AY345" s="176" t="s">
        <v>154</v>
      </c>
      <c r="BK345" s="178">
        <f>SUM(BK346:BK378)</f>
        <v>0</v>
      </c>
    </row>
    <row r="346" spans="1:65" s="2" customFormat="1" ht="49.15" customHeight="1">
      <c r="A346" s="37"/>
      <c r="B346" s="38"/>
      <c r="C346" s="181" t="s">
        <v>931</v>
      </c>
      <c r="D346" s="181" t="s">
        <v>156</v>
      </c>
      <c r="E346" s="182" t="s">
        <v>932</v>
      </c>
      <c r="F346" s="183" t="s">
        <v>933</v>
      </c>
      <c r="G346" s="184" t="s">
        <v>159</v>
      </c>
      <c r="H346" s="185">
        <v>9.8409999999999993</v>
      </c>
      <c r="I346" s="186"/>
      <c r="J346" s="187">
        <f>ROUND(I346*H346,2)</f>
        <v>0</v>
      </c>
      <c r="K346" s="183" t="s">
        <v>241</v>
      </c>
      <c r="L346" s="42"/>
      <c r="M346" s="188" t="s">
        <v>19</v>
      </c>
      <c r="N346" s="189" t="s">
        <v>47</v>
      </c>
      <c r="O346" s="67"/>
      <c r="P346" s="190">
        <f>O346*H346</f>
        <v>0</v>
      </c>
      <c r="Q346" s="190">
        <v>2E-3</v>
      </c>
      <c r="R346" s="190">
        <f>Q346*H346</f>
        <v>1.9681999999999998E-2</v>
      </c>
      <c r="S346" s="190">
        <v>0</v>
      </c>
      <c r="T346" s="191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92" t="s">
        <v>309</v>
      </c>
      <c r="AT346" s="192" t="s">
        <v>156</v>
      </c>
      <c r="AU346" s="192" t="s">
        <v>86</v>
      </c>
      <c r="AY346" s="20" t="s">
        <v>154</v>
      </c>
      <c r="BE346" s="193">
        <f>IF(N346="základní",J346,0)</f>
        <v>0</v>
      </c>
      <c r="BF346" s="193">
        <f>IF(N346="snížená",J346,0)</f>
        <v>0</v>
      </c>
      <c r="BG346" s="193">
        <f>IF(N346="zákl. přenesená",J346,0)</f>
        <v>0</v>
      </c>
      <c r="BH346" s="193">
        <f>IF(N346="sníž. přenesená",J346,0)</f>
        <v>0</v>
      </c>
      <c r="BI346" s="193">
        <f>IF(N346="nulová",J346,0)</f>
        <v>0</v>
      </c>
      <c r="BJ346" s="20" t="s">
        <v>84</v>
      </c>
      <c r="BK346" s="193">
        <f>ROUND(I346*H346,2)</f>
        <v>0</v>
      </c>
      <c r="BL346" s="20" t="s">
        <v>309</v>
      </c>
      <c r="BM346" s="192" t="s">
        <v>934</v>
      </c>
    </row>
    <row r="347" spans="1:65" s="2" customFormat="1" ht="29.25">
      <c r="A347" s="37"/>
      <c r="B347" s="38"/>
      <c r="C347" s="39"/>
      <c r="D347" s="194" t="s">
        <v>163</v>
      </c>
      <c r="E347" s="39"/>
      <c r="F347" s="195" t="s">
        <v>933</v>
      </c>
      <c r="G347" s="39"/>
      <c r="H347" s="39"/>
      <c r="I347" s="196"/>
      <c r="J347" s="39"/>
      <c r="K347" s="39"/>
      <c r="L347" s="42"/>
      <c r="M347" s="197"/>
      <c r="N347" s="198"/>
      <c r="O347" s="67"/>
      <c r="P347" s="67"/>
      <c r="Q347" s="67"/>
      <c r="R347" s="67"/>
      <c r="S347" s="67"/>
      <c r="T347" s="68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20" t="s">
        <v>163</v>
      </c>
      <c r="AU347" s="20" t="s">
        <v>86</v>
      </c>
    </row>
    <row r="348" spans="1:65" s="2" customFormat="1" ht="58.5">
      <c r="A348" s="37"/>
      <c r="B348" s="38"/>
      <c r="C348" s="39"/>
      <c r="D348" s="194" t="s">
        <v>177</v>
      </c>
      <c r="E348" s="39"/>
      <c r="F348" s="222" t="s">
        <v>935</v>
      </c>
      <c r="G348" s="39"/>
      <c r="H348" s="39"/>
      <c r="I348" s="196"/>
      <c r="J348" s="39"/>
      <c r="K348" s="39"/>
      <c r="L348" s="42"/>
      <c r="M348" s="197"/>
      <c r="N348" s="198"/>
      <c r="O348" s="67"/>
      <c r="P348" s="67"/>
      <c r="Q348" s="67"/>
      <c r="R348" s="67"/>
      <c r="S348" s="67"/>
      <c r="T348" s="68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20" t="s">
        <v>177</v>
      </c>
      <c r="AU348" s="20" t="s">
        <v>86</v>
      </c>
    </row>
    <row r="349" spans="1:65" s="13" customFormat="1" ht="11.25">
      <c r="B349" s="201"/>
      <c r="C349" s="202"/>
      <c r="D349" s="194" t="s">
        <v>167</v>
      </c>
      <c r="E349" s="203" t="s">
        <v>19</v>
      </c>
      <c r="F349" s="204" t="s">
        <v>936</v>
      </c>
      <c r="G349" s="202"/>
      <c r="H349" s="203" t="s">
        <v>19</v>
      </c>
      <c r="I349" s="205"/>
      <c r="J349" s="202"/>
      <c r="K349" s="202"/>
      <c r="L349" s="206"/>
      <c r="M349" s="207"/>
      <c r="N349" s="208"/>
      <c r="O349" s="208"/>
      <c r="P349" s="208"/>
      <c r="Q349" s="208"/>
      <c r="R349" s="208"/>
      <c r="S349" s="208"/>
      <c r="T349" s="209"/>
      <c r="AT349" s="210" t="s">
        <v>167</v>
      </c>
      <c r="AU349" s="210" t="s">
        <v>86</v>
      </c>
      <c r="AV349" s="13" t="s">
        <v>84</v>
      </c>
      <c r="AW349" s="13" t="s">
        <v>36</v>
      </c>
      <c r="AX349" s="13" t="s">
        <v>76</v>
      </c>
      <c r="AY349" s="210" t="s">
        <v>154</v>
      </c>
    </row>
    <row r="350" spans="1:65" s="13" customFormat="1" ht="22.5">
      <c r="B350" s="201"/>
      <c r="C350" s="202"/>
      <c r="D350" s="194" t="s">
        <v>167</v>
      </c>
      <c r="E350" s="203" t="s">
        <v>19</v>
      </c>
      <c r="F350" s="204" t="s">
        <v>937</v>
      </c>
      <c r="G350" s="202"/>
      <c r="H350" s="203" t="s">
        <v>19</v>
      </c>
      <c r="I350" s="205"/>
      <c r="J350" s="202"/>
      <c r="K350" s="202"/>
      <c r="L350" s="206"/>
      <c r="M350" s="207"/>
      <c r="N350" s="208"/>
      <c r="O350" s="208"/>
      <c r="P350" s="208"/>
      <c r="Q350" s="208"/>
      <c r="R350" s="208"/>
      <c r="S350" s="208"/>
      <c r="T350" s="209"/>
      <c r="AT350" s="210" t="s">
        <v>167</v>
      </c>
      <c r="AU350" s="210" t="s">
        <v>86</v>
      </c>
      <c r="AV350" s="13" t="s">
        <v>84</v>
      </c>
      <c r="AW350" s="13" t="s">
        <v>36</v>
      </c>
      <c r="AX350" s="13" t="s">
        <v>76</v>
      </c>
      <c r="AY350" s="210" t="s">
        <v>154</v>
      </c>
    </row>
    <row r="351" spans="1:65" s="14" customFormat="1" ht="11.25">
      <c r="B351" s="211"/>
      <c r="C351" s="212"/>
      <c r="D351" s="194" t="s">
        <v>167</v>
      </c>
      <c r="E351" s="213" t="s">
        <v>19</v>
      </c>
      <c r="F351" s="214" t="s">
        <v>938</v>
      </c>
      <c r="G351" s="212"/>
      <c r="H351" s="215">
        <v>1.7450000000000001</v>
      </c>
      <c r="I351" s="216"/>
      <c r="J351" s="212"/>
      <c r="K351" s="212"/>
      <c r="L351" s="217"/>
      <c r="M351" s="218"/>
      <c r="N351" s="219"/>
      <c r="O351" s="219"/>
      <c r="P351" s="219"/>
      <c r="Q351" s="219"/>
      <c r="R351" s="219"/>
      <c r="S351" s="219"/>
      <c r="T351" s="220"/>
      <c r="AT351" s="221" t="s">
        <v>167</v>
      </c>
      <c r="AU351" s="221" t="s">
        <v>86</v>
      </c>
      <c r="AV351" s="14" t="s">
        <v>86</v>
      </c>
      <c r="AW351" s="14" t="s">
        <v>36</v>
      </c>
      <c r="AX351" s="14" t="s">
        <v>76</v>
      </c>
      <c r="AY351" s="221" t="s">
        <v>154</v>
      </c>
    </row>
    <row r="352" spans="1:65" s="13" customFormat="1" ht="22.5">
      <c r="B352" s="201"/>
      <c r="C352" s="202"/>
      <c r="D352" s="194" t="s">
        <v>167</v>
      </c>
      <c r="E352" s="203" t="s">
        <v>19</v>
      </c>
      <c r="F352" s="204" t="s">
        <v>939</v>
      </c>
      <c r="G352" s="202"/>
      <c r="H352" s="203" t="s">
        <v>19</v>
      </c>
      <c r="I352" s="205"/>
      <c r="J352" s="202"/>
      <c r="K352" s="202"/>
      <c r="L352" s="206"/>
      <c r="M352" s="207"/>
      <c r="N352" s="208"/>
      <c r="O352" s="208"/>
      <c r="P352" s="208"/>
      <c r="Q352" s="208"/>
      <c r="R352" s="208"/>
      <c r="S352" s="208"/>
      <c r="T352" s="209"/>
      <c r="AT352" s="210" t="s">
        <v>167</v>
      </c>
      <c r="AU352" s="210" t="s">
        <v>86</v>
      </c>
      <c r="AV352" s="13" t="s">
        <v>84</v>
      </c>
      <c r="AW352" s="13" t="s">
        <v>36</v>
      </c>
      <c r="AX352" s="13" t="s">
        <v>76</v>
      </c>
      <c r="AY352" s="210" t="s">
        <v>154</v>
      </c>
    </row>
    <row r="353" spans="1:65" s="14" customFormat="1" ht="11.25">
      <c r="B353" s="211"/>
      <c r="C353" s="212"/>
      <c r="D353" s="194" t="s">
        <v>167</v>
      </c>
      <c r="E353" s="213" t="s">
        <v>19</v>
      </c>
      <c r="F353" s="214" t="s">
        <v>940</v>
      </c>
      <c r="G353" s="212"/>
      <c r="H353" s="215">
        <v>1.7989999999999999</v>
      </c>
      <c r="I353" s="216"/>
      <c r="J353" s="212"/>
      <c r="K353" s="212"/>
      <c r="L353" s="217"/>
      <c r="M353" s="218"/>
      <c r="N353" s="219"/>
      <c r="O353" s="219"/>
      <c r="P353" s="219"/>
      <c r="Q353" s="219"/>
      <c r="R353" s="219"/>
      <c r="S353" s="219"/>
      <c r="T353" s="220"/>
      <c r="AT353" s="221" t="s">
        <v>167</v>
      </c>
      <c r="AU353" s="221" t="s">
        <v>86</v>
      </c>
      <c r="AV353" s="14" t="s">
        <v>86</v>
      </c>
      <c r="AW353" s="14" t="s">
        <v>36</v>
      </c>
      <c r="AX353" s="14" t="s">
        <v>76</v>
      </c>
      <c r="AY353" s="221" t="s">
        <v>154</v>
      </c>
    </row>
    <row r="354" spans="1:65" s="13" customFormat="1" ht="22.5">
      <c r="B354" s="201"/>
      <c r="C354" s="202"/>
      <c r="D354" s="194" t="s">
        <v>167</v>
      </c>
      <c r="E354" s="203" t="s">
        <v>19</v>
      </c>
      <c r="F354" s="204" t="s">
        <v>941</v>
      </c>
      <c r="G354" s="202"/>
      <c r="H354" s="203" t="s">
        <v>19</v>
      </c>
      <c r="I354" s="205"/>
      <c r="J354" s="202"/>
      <c r="K354" s="202"/>
      <c r="L354" s="206"/>
      <c r="M354" s="207"/>
      <c r="N354" s="208"/>
      <c r="O354" s="208"/>
      <c r="P354" s="208"/>
      <c r="Q354" s="208"/>
      <c r="R354" s="208"/>
      <c r="S354" s="208"/>
      <c r="T354" s="209"/>
      <c r="AT354" s="210" t="s">
        <v>167</v>
      </c>
      <c r="AU354" s="210" t="s">
        <v>86</v>
      </c>
      <c r="AV354" s="13" t="s">
        <v>84</v>
      </c>
      <c r="AW354" s="13" t="s">
        <v>36</v>
      </c>
      <c r="AX354" s="13" t="s">
        <v>76</v>
      </c>
      <c r="AY354" s="210" t="s">
        <v>154</v>
      </c>
    </row>
    <row r="355" spans="1:65" s="14" customFormat="1" ht="11.25">
      <c r="B355" s="211"/>
      <c r="C355" s="212"/>
      <c r="D355" s="194" t="s">
        <v>167</v>
      </c>
      <c r="E355" s="213" t="s">
        <v>19</v>
      </c>
      <c r="F355" s="214" t="s">
        <v>942</v>
      </c>
      <c r="G355" s="212"/>
      <c r="H355" s="215">
        <v>6.2969999999999997</v>
      </c>
      <c r="I355" s="216"/>
      <c r="J355" s="212"/>
      <c r="K355" s="212"/>
      <c r="L355" s="217"/>
      <c r="M355" s="218"/>
      <c r="N355" s="219"/>
      <c r="O355" s="219"/>
      <c r="P355" s="219"/>
      <c r="Q355" s="219"/>
      <c r="R355" s="219"/>
      <c r="S355" s="219"/>
      <c r="T355" s="220"/>
      <c r="AT355" s="221" t="s">
        <v>167</v>
      </c>
      <c r="AU355" s="221" t="s">
        <v>86</v>
      </c>
      <c r="AV355" s="14" t="s">
        <v>86</v>
      </c>
      <c r="AW355" s="14" t="s">
        <v>36</v>
      </c>
      <c r="AX355" s="14" t="s">
        <v>76</v>
      </c>
      <c r="AY355" s="221" t="s">
        <v>154</v>
      </c>
    </row>
    <row r="356" spans="1:65" s="15" customFormat="1" ht="11.25">
      <c r="B356" s="223"/>
      <c r="C356" s="224"/>
      <c r="D356" s="194" t="s">
        <v>167</v>
      </c>
      <c r="E356" s="225" t="s">
        <v>19</v>
      </c>
      <c r="F356" s="226" t="s">
        <v>194</v>
      </c>
      <c r="G356" s="224"/>
      <c r="H356" s="227">
        <v>9.8409999999999993</v>
      </c>
      <c r="I356" s="228"/>
      <c r="J356" s="224"/>
      <c r="K356" s="224"/>
      <c r="L356" s="229"/>
      <c r="M356" s="230"/>
      <c r="N356" s="231"/>
      <c r="O356" s="231"/>
      <c r="P356" s="231"/>
      <c r="Q356" s="231"/>
      <c r="R356" s="231"/>
      <c r="S356" s="231"/>
      <c r="T356" s="232"/>
      <c r="AT356" s="233" t="s">
        <v>167</v>
      </c>
      <c r="AU356" s="233" t="s">
        <v>86</v>
      </c>
      <c r="AV356" s="15" t="s">
        <v>161</v>
      </c>
      <c r="AW356" s="15" t="s">
        <v>36</v>
      </c>
      <c r="AX356" s="15" t="s">
        <v>84</v>
      </c>
      <c r="AY356" s="233" t="s">
        <v>154</v>
      </c>
    </row>
    <row r="357" spans="1:65" s="2" customFormat="1" ht="24.2" customHeight="1">
      <c r="A357" s="37"/>
      <c r="B357" s="38"/>
      <c r="C357" s="181" t="s">
        <v>943</v>
      </c>
      <c r="D357" s="181" t="s">
        <v>156</v>
      </c>
      <c r="E357" s="182" t="s">
        <v>944</v>
      </c>
      <c r="F357" s="183" t="s">
        <v>945</v>
      </c>
      <c r="G357" s="184" t="s">
        <v>843</v>
      </c>
      <c r="H357" s="185">
        <v>489.40699999999998</v>
      </c>
      <c r="I357" s="186"/>
      <c r="J357" s="187">
        <f>ROUND(I357*H357,2)</f>
        <v>0</v>
      </c>
      <c r="K357" s="183" t="s">
        <v>241</v>
      </c>
      <c r="L357" s="42"/>
      <c r="M357" s="188" t="s">
        <v>19</v>
      </c>
      <c r="N357" s="189" t="s">
        <v>47</v>
      </c>
      <c r="O357" s="67"/>
      <c r="P357" s="190">
        <f>O357*H357</f>
        <v>0</v>
      </c>
      <c r="Q357" s="190">
        <v>0</v>
      </c>
      <c r="R357" s="190">
        <f>Q357*H357</f>
        <v>0</v>
      </c>
      <c r="S357" s="190">
        <v>0</v>
      </c>
      <c r="T357" s="191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92" t="s">
        <v>309</v>
      </c>
      <c r="AT357" s="192" t="s">
        <v>156</v>
      </c>
      <c r="AU357" s="192" t="s">
        <v>86</v>
      </c>
      <c r="AY357" s="20" t="s">
        <v>154</v>
      </c>
      <c r="BE357" s="193">
        <f>IF(N357="základní",J357,0)</f>
        <v>0</v>
      </c>
      <c r="BF357" s="193">
        <f>IF(N357="snížená",J357,0)</f>
        <v>0</v>
      </c>
      <c r="BG357" s="193">
        <f>IF(N357="zákl. přenesená",J357,0)</f>
        <v>0</v>
      </c>
      <c r="BH357" s="193">
        <f>IF(N357="sníž. přenesená",J357,0)</f>
        <v>0</v>
      </c>
      <c r="BI357" s="193">
        <f>IF(N357="nulová",J357,0)</f>
        <v>0</v>
      </c>
      <c r="BJ357" s="20" t="s">
        <v>84</v>
      </c>
      <c r="BK357" s="193">
        <f>ROUND(I357*H357,2)</f>
        <v>0</v>
      </c>
      <c r="BL357" s="20" t="s">
        <v>309</v>
      </c>
      <c r="BM357" s="192" t="s">
        <v>946</v>
      </c>
    </row>
    <row r="358" spans="1:65" s="2" customFormat="1" ht="11.25">
      <c r="A358" s="37"/>
      <c r="B358" s="38"/>
      <c r="C358" s="39"/>
      <c r="D358" s="194" t="s">
        <v>163</v>
      </c>
      <c r="E358" s="39"/>
      <c r="F358" s="195" t="s">
        <v>945</v>
      </c>
      <c r="G358" s="39"/>
      <c r="H358" s="39"/>
      <c r="I358" s="196"/>
      <c r="J358" s="39"/>
      <c r="K358" s="39"/>
      <c r="L358" s="42"/>
      <c r="M358" s="197"/>
      <c r="N358" s="198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20" t="s">
        <v>163</v>
      </c>
      <c r="AU358" s="20" t="s">
        <v>86</v>
      </c>
    </row>
    <row r="359" spans="1:65" s="2" customFormat="1" ht="39">
      <c r="A359" s="37"/>
      <c r="B359" s="38"/>
      <c r="C359" s="39"/>
      <c r="D359" s="194" t="s">
        <v>177</v>
      </c>
      <c r="E359" s="39"/>
      <c r="F359" s="222" t="s">
        <v>947</v>
      </c>
      <c r="G359" s="39"/>
      <c r="H359" s="39"/>
      <c r="I359" s="196"/>
      <c r="J359" s="39"/>
      <c r="K359" s="39"/>
      <c r="L359" s="42"/>
      <c r="M359" s="197"/>
      <c r="N359" s="198"/>
      <c r="O359" s="67"/>
      <c r="P359" s="67"/>
      <c r="Q359" s="67"/>
      <c r="R359" s="67"/>
      <c r="S359" s="67"/>
      <c r="T359" s="68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20" t="s">
        <v>177</v>
      </c>
      <c r="AU359" s="20" t="s">
        <v>86</v>
      </c>
    </row>
    <row r="360" spans="1:65" s="13" customFormat="1" ht="11.25">
      <c r="B360" s="201"/>
      <c r="C360" s="202"/>
      <c r="D360" s="194" t="s">
        <v>167</v>
      </c>
      <c r="E360" s="203" t="s">
        <v>19</v>
      </c>
      <c r="F360" s="204" t="s">
        <v>948</v>
      </c>
      <c r="G360" s="202"/>
      <c r="H360" s="203" t="s">
        <v>19</v>
      </c>
      <c r="I360" s="205"/>
      <c r="J360" s="202"/>
      <c r="K360" s="202"/>
      <c r="L360" s="206"/>
      <c r="M360" s="207"/>
      <c r="N360" s="208"/>
      <c r="O360" s="208"/>
      <c r="P360" s="208"/>
      <c r="Q360" s="208"/>
      <c r="R360" s="208"/>
      <c r="S360" s="208"/>
      <c r="T360" s="209"/>
      <c r="AT360" s="210" t="s">
        <v>167</v>
      </c>
      <c r="AU360" s="210" t="s">
        <v>86</v>
      </c>
      <c r="AV360" s="13" t="s">
        <v>84</v>
      </c>
      <c r="AW360" s="13" t="s">
        <v>36</v>
      </c>
      <c r="AX360" s="13" t="s">
        <v>76</v>
      </c>
      <c r="AY360" s="210" t="s">
        <v>154</v>
      </c>
    </row>
    <row r="361" spans="1:65" s="13" customFormat="1" ht="11.25">
      <c r="B361" s="201"/>
      <c r="C361" s="202"/>
      <c r="D361" s="194" t="s">
        <v>167</v>
      </c>
      <c r="E361" s="203" t="s">
        <v>19</v>
      </c>
      <c r="F361" s="204" t="s">
        <v>848</v>
      </c>
      <c r="G361" s="202"/>
      <c r="H361" s="203" t="s">
        <v>19</v>
      </c>
      <c r="I361" s="205"/>
      <c r="J361" s="202"/>
      <c r="K361" s="202"/>
      <c r="L361" s="206"/>
      <c r="M361" s="207"/>
      <c r="N361" s="208"/>
      <c r="O361" s="208"/>
      <c r="P361" s="208"/>
      <c r="Q361" s="208"/>
      <c r="R361" s="208"/>
      <c r="S361" s="208"/>
      <c r="T361" s="209"/>
      <c r="AT361" s="210" t="s">
        <v>167</v>
      </c>
      <c r="AU361" s="210" t="s">
        <v>86</v>
      </c>
      <c r="AV361" s="13" t="s">
        <v>84</v>
      </c>
      <c r="AW361" s="13" t="s">
        <v>36</v>
      </c>
      <c r="AX361" s="13" t="s">
        <v>76</v>
      </c>
      <c r="AY361" s="210" t="s">
        <v>154</v>
      </c>
    </row>
    <row r="362" spans="1:65" s="13" customFormat="1" ht="11.25">
      <c r="B362" s="201"/>
      <c r="C362" s="202"/>
      <c r="D362" s="194" t="s">
        <v>167</v>
      </c>
      <c r="E362" s="203" t="s">
        <v>19</v>
      </c>
      <c r="F362" s="204" t="s">
        <v>872</v>
      </c>
      <c r="G362" s="202"/>
      <c r="H362" s="203" t="s">
        <v>19</v>
      </c>
      <c r="I362" s="205"/>
      <c r="J362" s="202"/>
      <c r="K362" s="202"/>
      <c r="L362" s="206"/>
      <c r="M362" s="207"/>
      <c r="N362" s="208"/>
      <c r="O362" s="208"/>
      <c r="P362" s="208"/>
      <c r="Q362" s="208"/>
      <c r="R362" s="208"/>
      <c r="S362" s="208"/>
      <c r="T362" s="209"/>
      <c r="AT362" s="210" t="s">
        <v>167</v>
      </c>
      <c r="AU362" s="210" t="s">
        <v>86</v>
      </c>
      <c r="AV362" s="13" t="s">
        <v>84</v>
      </c>
      <c r="AW362" s="13" t="s">
        <v>36</v>
      </c>
      <c r="AX362" s="13" t="s">
        <v>76</v>
      </c>
      <c r="AY362" s="210" t="s">
        <v>154</v>
      </c>
    </row>
    <row r="363" spans="1:65" s="14" customFormat="1" ht="11.25">
      <c r="B363" s="211"/>
      <c r="C363" s="212"/>
      <c r="D363" s="194" t="s">
        <v>167</v>
      </c>
      <c r="E363" s="213" t="s">
        <v>19</v>
      </c>
      <c r="F363" s="214" t="s">
        <v>850</v>
      </c>
      <c r="G363" s="212"/>
      <c r="H363" s="215">
        <v>54.646999999999998</v>
      </c>
      <c r="I363" s="216"/>
      <c r="J363" s="212"/>
      <c r="K363" s="212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167</v>
      </c>
      <c r="AU363" s="221" t="s">
        <v>86</v>
      </c>
      <c r="AV363" s="14" t="s">
        <v>86</v>
      </c>
      <c r="AW363" s="14" t="s">
        <v>36</v>
      </c>
      <c r="AX363" s="14" t="s">
        <v>76</v>
      </c>
      <c r="AY363" s="221" t="s">
        <v>154</v>
      </c>
    </row>
    <row r="364" spans="1:65" s="13" customFormat="1" ht="11.25">
      <c r="B364" s="201"/>
      <c r="C364" s="202"/>
      <c r="D364" s="194" t="s">
        <v>167</v>
      </c>
      <c r="E364" s="203" t="s">
        <v>19</v>
      </c>
      <c r="F364" s="204" t="s">
        <v>878</v>
      </c>
      <c r="G364" s="202"/>
      <c r="H364" s="203" t="s">
        <v>19</v>
      </c>
      <c r="I364" s="205"/>
      <c r="J364" s="202"/>
      <c r="K364" s="202"/>
      <c r="L364" s="206"/>
      <c r="M364" s="207"/>
      <c r="N364" s="208"/>
      <c r="O364" s="208"/>
      <c r="P364" s="208"/>
      <c r="Q364" s="208"/>
      <c r="R364" s="208"/>
      <c r="S364" s="208"/>
      <c r="T364" s="209"/>
      <c r="AT364" s="210" t="s">
        <v>167</v>
      </c>
      <c r="AU364" s="210" t="s">
        <v>86</v>
      </c>
      <c r="AV364" s="13" t="s">
        <v>84</v>
      </c>
      <c r="AW364" s="13" t="s">
        <v>36</v>
      </c>
      <c r="AX364" s="13" t="s">
        <v>76</v>
      </c>
      <c r="AY364" s="210" t="s">
        <v>154</v>
      </c>
    </row>
    <row r="365" spans="1:65" s="14" customFormat="1" ht="11.25">
      <c r="B365" s="211"/>
      <c r="C365" s="212"/>
      <c r="D365" s="194" t="s">
        <v>167</v>
      </c>
      <c r="E365" s="213" t="s">
        <v>19</v>
      </c>
      <c r="F365" s="214" t="s">
        <v>852</v>
      </c>
      <c r="G365" s="212"/>
      <c r="H365" s="215">
        <v>41.488999999999997</v>
      </c>
      <c r="I365" s="216"/>
      <c r="J365" s="212"/>
      <c r="K365" s="212"/>
      <c r="L365" s="217"/>
      <c r="M365" s="218"/>
      <c r="N365" s="219"/>
      <c r="O365" s="219"/>
      <c r="P365" s="219"/>
      <c r="Q365" s="219"/>
      <c r="R365" s="219"/>
      <c r="S365" s="219"/>
      <c r="T365" s="220"/>
      <c r="AT365" s="221" t="s">
        <v>167</v>
      </c>
      <c r="AU365" s="221" t="s">
        <v>86</v>
      </c>
      <c r="AV365" s="14" t="s">
        <v>86</v>
      </c>
      <c r="AW365" s="14" t="s">
        <v>36</v>
      </c>
      <c r="AX365" s="14" t="s">
        <v>76</v>
      </c>
      <c r="AY365" s="221" t="s">
        <v>154</v>
      </c>
    </row>
    <row r="366" spans="1:65" s="13" customFormat="1" ht="11.25">
      <c r="B366" s="201"/>
      <c r="C366" s="202"/>
      <c r="D366" s="194" t="s">
        <v>167</v>
      </c>
      <c r="E366" s="203" t="s">
        <v>19</v>
      </c>
      <c r="F366" s="204" t="s">
        <v>885</v>
      </c>
      <c r="G366" s="202"/>
      <c r="H366" s="203" t="s">
        <v>19</v>
      </c>
      <c r="I366" s="205"/>
      <c r="J366" s="202"/>
      <c r="K366" s="202"/>
      <c r="L366" s="206"/>
      <c r="M366" s="207"/>
      <c r="N366" s="208"/>
      <c r="O366" s="208"/>
      <c r="P366" s="208"/>
      <c r="Q366" s="208"/>
      <c r="R366" s="208"/>
      <c r="S366" s="208"/>
      <c r="T366" s="209"/>
      <c r="AT366" s="210" t="s">
        <v>167</v>
      </c>
      <c r="AU366" s="210" t="s">
        <v>86</v>
      </c>
      <c r="AV366" s="13" t="s">
        <v>84</v>
      </c>
      <c r="AW366" s="13" t="s">
        <v>36</v>
      </c>
      <c r="AX366" s="13" t="s">
        <v>76</v>
      </c>
      <c r="AY366" s="210" t="s">
        <v>154</v>
      </c>
    </row>
    <row r="367" spans="1:65" s="14" customFormat="1" ht="11.25">
      <c r="B367" s="211"/>
      <c r="C367" s="212"/>
      <c r="D367" s="194" t="s">
        <v>167</v>
      </c>
      <c r="E367" s="213" t="s">
        <v>19</v>
      </c>
      <c r="F367" s="214" t="s">
        <v>854</v>
      </c>
      <c r="G367" s="212"/>
      <c r="H367" s="215">
        <v>25.510999999999999</v>
      </c>
      <c r="I367" s="216"/>
      <c r="J367" s="212"/>
      <c r="K367" s="212"/>
      <c r="L367" s="217"/>
      <c r="M367" s="218"/>
      <c r="N367" s="219"/>
      <c r="O367" s="219"/>
      <c r="P367" s="219"/>
      <c r="Q367" s="219"/>
      <c r="R367" s="219"/>
      <c r="S367" s="219"/>
      <c r="T367" s="220"/>
      <c r="AT367" s="221" t="s">
        <v>167</v>
      </c>
      <c r="AU367" s="221" t="s">
        <v>86</v>
      </c>
      <c r="AV367" s="14" t="s">
        <v>86</v>
      </c>
      <c r="AW367" s="14" t="s">
        <v>36</v>
      </c>
      <c r="AX367" s="14" t="s">
        <v>76</v>
      </c>
      <c r="AY367" s="221" t="s">
        <v>154</v>
      </c>
    </row>
    <row r="368" spans="1:65" s="13" customFormat="1" ht="22.5">
      <c r="B368" s="201"/>
      <c r="C368" s="202"/>
      <c r="D368" s="194" t="s">
        <v>167</v>
      </c>
      <c r="E368" s="203" t="s">
        <v>19</v>
      </c>
      <c r="F368" s="204" t="s">
        <v>891</v>
      </c>
      <c r="G368" s="202"/>
      <c r="H368" s="203" t="s">
        <v>19</v>
      </c>
      <c r="I368" s="205"/>
      <c r="J368" s="202"/>
      <c r="K368" s="202"/>
      <c r="L368" s="206"/>
      <c r="M368" s="207"/>
      <c r="N368" s="208"/>
      <c r="O368" s="208"/>
      <c r="P368" s="208"/>
      <c r="Q368" s="208"/>
      <c r="R368" s="208"/>
      <c r="S368" s="208"/>
      <c r="T368" s="209"/>
      <c r="AT368" s="210" t="s">
        <v>167</v>
      </c>
      <c r="AU368" s="210" t="s">
        <v>86</v>
      </c>
      <c r="AV368" s="13" t="s">
        <v>84</v>
      </c>
      <c r="AW368" s="13" t="s">
        <v>36</v>
      </c>
      <c r="AX368" s="13" t="s">
        <v>76</v>
      </c>
      <c r="AY368" s="210" t="s">
        <v>154</v>
      </c>
    </row>
    <row r="369" spans="1:51" s="14" customFormat="1" ht="11.25">
      <c r="B369" s="211"/>
      <c r="C369" s="212"/>
      <c r="D369" s="194" t="s">
        <v>167</v>
      </c>
      <c r="E369" s="213" t="s">
        <v>19</v>
      </c>
      <c r="F369" s="214" t="s">
        <v>856</v>
      </c>
      <c r="G369" s="212"/>
      <c r="H369" s="215">
        <v>54.726999999999997</v>
      </c>
      <c r="I369" s="216"/>
      <c r="J369" s="212"/>
      <c r="K369" s="212"/>
      <c r="L369" s="217"/>
      <c r="M369" s="218"/>
      <c r="N369" s="219"/>
      <c r="O369" s="219"/>
      <c r="P369" s="219"/>
      <c r="Q369" s="219"/>
      <c r="R369" s="219"/>
      <c r="S369" s="219"/>
      <c r="T369" s="220"/>
      <c r="AT369" s="221" t="s">
        <v>167</v>
      </c>
      <c r="AU369" s="221" t="s">
        <v>86</v>
      </c>
      <c r="AV369" s="14" t="s">
        <v>86</v>
      </c>
      <c r="AW369" s="14" t="s">
        <v>36</v>
      </c>
      <c r="AX369" s="14" t="s">
        <v>76</v>
      </c>
      <c r="AY369" s="221" t="s">
        <v>154</v>
      </c>
    </row>
    <row r="370" spans="1:51" s="13" customFormat="1" ht="11.25">
      <c r="B370" s="201"/>
      <c r="C370" s="202"/>
      <c r="D370" s="194" t="s">
        <v>167</v>
      </c>
      <c r="E370" s="203" t="s">
        <v>19</v>
      </c>
      <c r="F370" s="204" t="s">
        <v>897</v>
      </c>
      <c r="G370" s="202"/>
      <c r="H370" s="203" t="s">
        <v>19</v>
      </c>
      <c r="I370" s="205"/>
      <c r="J370" s="202"/>
      <c r="K370" s="202"/>
      <c r="L370" s="206"/>
      <c r="M370" s="207"/>
      <c r="N370" s="208"/>
      <c r="O370" s="208"/>
      <c r="P370" s="208"/>
      <c r="Q370" s="208"/>
      <c r="R370" s="208"/>
      <c r="S370" s="208"/>
      <c r="T370" s="209"/>
      <c r="AT370" s="210" t="s">
        <v>167</v>
      </c>
      <c r="AU370" s="210" t="s">
        <v>86</v>
      </c>
      <c r="AV370" s="13" t="s">
        <v>84</v>
      </c>
      <c r="AW370" s="13" t="s">
        <v>36</v>
      </c>
      <c r="AX370" s="13" t="s">
        <v>76</v>
      </c>
      <c r="AY370" s="210" t="s">
        <v>154</v>
      </c>
    </row>
    <row r="371" spans="1:51" s="14" customFormat="1" ht="11.25">
      <c r="B371" s="211"/>
      <c r="C371" s="212"/>
      <c r="D371" s="194" t="s">
        <v>167</v>
      </c>
      <c r="E371" s="213" t="s">
        <v>19</v>
      </c>
      <c r="F371" s="214" t="s">
        <v>858</v>
      </c>
      <c r="G371" s="212"/>
      <c r="H371" s="215">
        <v>3.14</v>
      </c>
      <c r="I371" s="216"/>
      <c r="J371" s="212"/>
      <c r="K371" s="212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167</v>
      </c>
      <c r="AU371" s="221" t="s">
        <v>86</v>
      </c>
      <c r="AV371" s="14" t="s">
        <v>86</v>
      </c>
      <c r="AW371" s="14" t="s">
        <v>36</v>
      </c>
      <c r="AX371" s="14" t="s">
        <v>76</v>
      </c>
      <c r="AY371" s="221" t="s">
        <v>154</v>
      </c>
    </row>
    <row r="372" spans="1:51" s="13" customFormat="1" ht="11.25">
      <c r="B372" s="201"/>
      <c r="C372" s="202"/>
      <c r="D372" s="194" t="s">
        <v>167</v>
      </c>
      <c r="E372" s="203" t="s">
        <v>19</v>
      </c>
      <c r="F372" s="204" t="s">
        <v>904</v>
      </c>
      <c r="G372" s="202"/>
      <c r="H372" s="203" t="s">
        <v>19</v>
      </c>
      <c r="I372" s="205"/>
      <c r="J372" s="202"/>
      <c r="K372" s="202"/>
      <c r="L372" s="206"/>
      <c r="M372" s="207"/>
      <c r="N372" s="208"/>
      <c r="O372" s="208"/>
      <c r="P372" s="208"/>
      <c r="Q372" s="208"/>
      <c r="R372" s="208"/>
      <c r="S372" s="208"/>
      <c r="T372" s="209"/>
      <c r="AT372" s="210" t="s">
        <v>167</v>
      </c>
      <c r="AU372" s="210" t="s">
        <v>86</v>
      </c>
      <c r="AV372" s="13" t="s">
        <v>84</v>
      </c>
      <c r="AW372" s="13" t="s">
        <v>36</v>
      </c>
      <c r="AX372" s="13" t="s">
        <v>76</v>
      </c>
      <c r="AY372" s="210" t="s">
        <v>154</v>
      </c>
    </row>
    <row r="373" spans="1:51" s="14" customFormat="1" ht="11.25">
      <c r="B373" s="211"/>
      <c r="C373" s="212"/>
      <c r="D373" s="194" t="s">
        <v>167</v>
      </c>
      <c r="E373" s="213" t="s">
        <v>19</v>
      </c>
      <c r="F373" s="214" t="s">
        <v>860</v>
      </c>
      <c r="G373" s="212"/>
      <c r="H373" s="215">
        <v>121.553</v>
      </c>
      <c r="I373" s="216"/>
      <c r="J373" s="212"/>
      <c r="K373" s="212"/>
      <c r="L373" s="217"/>
      <c r="M373" s="218"/>
      <c r="N373" s="219"/>
      <c r="O373" s="219"/>
      <c r="P373" s="219"/>
      <c r="Q373" s="219"/>
      <c r="R373" s="219"/>
      <c r="S373" s="219"/>
      <c r="T373" s="220"/>
      <c r="AT373" s="221" t="s">
        <v>167</v>
      </c>
      <c r="AU373" s="221" t="s">
        <v>86</v>
      </c>
      <c r="AV373" s="14" t="s">
        <v>86</v>
      </c>
      <c r="AW373" s="14" t="s">
        <v>36</v>
      </c>
      <c r="AX373" s="14" t="s">
        <v>76</v>
      </c>
      <c r="AY373" s="221" t="s">
        <v>154</v>
      </c>
    </row>
    <row r="374" spans="1:51" s="13" customFormat="1" ht="11.25">
      <c r="B374" s="201"/>
      <c r="C374" s="202"/>
      <c r="D374" s="194" t="s">
        <v>167</v>
      </c>
      <c r="E374" s="203" t="s">
        <v>19</v>
      </c>
      <c r="F374" s="204" t="s">
        <v>949</v>
      </c>
      <c r="G374" s="202"/>
      <c r="H374" s="203" t="s">
        <v>19</v>
      </c>
      <c r="I374" s="205"/>
      <c r="J374" s="202"/>
      <c r="K374" s="202"/>
      <c r="L374" s="206"/>
      <c r="M374" s="207"/>
      <c r="N374" s="208"/>
      <c r="O374" s="208"/>
      <c r="P374" s="208"/>
      <c r="Q374" s="208"/>
      <c r="R374" s="208"/>
      <c r="S374" s="208"/>
      <c r="T374" s="209"/>
      <c r="AT374" s="210" t="s">
        <v>167</v>
      </c>
      <c r="AU374" s="210" t="s">
        <v>86</v>
      </c>
      <c r="AV374" s="13" t="s">
        <v>84</v>
      </c>
      <c r="AW374" s="13" t="s">
        <v>36</v>
      </c>
      <c r="AX374" s="13" t="s">
        <v>76</v>
      </c>
      <c r="AY374" s="210" t="s">
        <v>154</v>
      </c>
    </row>
    <row r="375" spans="1:51" s="14" customFormat="1" ht="11.25">
      <c r="B375" s="211"/>
      <c r="C375" s="212"/>
      <c r="D375" s="194" t="s">
        <v>167</v>
      </c>
      <c r="E375" s="213" t="s">
        <v>19</v>
      </c>
      <c r="F375" s="214" t="s">
        <v>862</v>
      </c>
      <c r="G375" s="212"/>
      <c r="H375" s="215">
        <v>12.712999999999999</v>
      </c>
      <c r="I375" s="216"/>
      <c r="J375" s="212"/>
      <c r="K375" s="212"/>
      <c r="L375" s="217"/>
      <c r="M375" s="218"/>
      <c r="N375" s="219"/>
      <c r="O375" s="219"/>
      <c r="P375" s="219"/>
      <c r="Q375" s="219"/>
      <c r="R375" s="219"/>
      <c r="S375" s="219"/>
      <c r="T375" s="220"/>
      <c r="AT375" s="221" t="s">
        <v>167</v>
      </c>
      <c r="AU375" s="221" t="s">
        <v>86</v>
      </c>
      <c r="AV375" s="14" t="s">
        <v>86</v>
      </c>
      <c r="AW375" s="14" t="s">
        <v>36</v>
      </c>
      <c r="AX375" s="14" t="s">
        <v>76</v>
      </c>
      <c r="AY375" s="221" t="s">
        <v>154</v>
      </c>
    </row>
    <row r="376" spans="1:51" s="13" customFormat="1" ht="11.25">
      <c r="B376" s="201"/>
      <c r="C376" s="202"/>
      <c r="D376" s="194" t="s">
        <v>167</v>
      </c>
      <c r="E376" s="203" t="s">
        <v>19</v>
      </c>
      <c r="F376" s="204" t="s">
        <v>950</v>
      </c>
      <c r="G376" s="202"/>
      <c r="H376" s="203" t="s">
        <v>19</v>
      </c>
      <c r="I376" s="205"/>
      <c r="J376" s="202"/>
      <c r="K376" s="202"/>
      <c r="L376" s="206"/>
      <c r="M376" s="207"/>
      <c r="N376" s="208"/>
      <c r="O376" s="208"/>
      <c r="P376" s="208"/>
      <c r="Q376" s="208"/>
      <c r="R376" s="208"/>
      <c r="S376" s="208"/>
      <c r="T376" s="209"/>
      <c r="AT376" s="210" t="s">
        <v>167</v>
      </c>
      <c r="AU376" s="210" t="s">
        <v>86</v>
      </c>
      <c r="AV376" s="13" t="s">
        <v>84</v>
      </c>
      <c r="AW376" s="13" t="s">
        <v>36</v>
      </c>
      <c r="AX376" s="13" t="s">
        <v>76</v>
      </c>
      <c r="AY376" s="210" t="s">
        <v>154</v>
      </c>
    </row>
    <row r="377" spans="1:51" s="14" customFormat="1" ht="11.25">
      <c r="B377" s="211"/>
      <c r="C377" s="212"/>
      <c r="D377" s="194" t="s">
        <v>167</v>
      </c>
      <c r="E377" s="213" t="s">
        <v>19</v>
      </c>
      <c r="F377" s="214" t="s">
        <v>864</v>
      </c>
      <c r="G377" s="212"/>
      <c r="H377" s="215">
        <v>175.62700000000001</v>
      </c>
      <c r="I377" s="216"/>
      <c r="J377" s="212"/>
      <c r="K377" s="212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167</v>
      </c>
      <c r="AU377" s="221" t="s">
        <v>86</v>
      </c>
      <c r="AV377" s="14" t="s">
        <v>86</v>
      </c>
      <c r="AW377" s="14" t="s">
        <v>36</v>
      </c>
      <c r="AX377" s="14" t="s">
        <v>76</v>
      </c>
      <c r="AY377" s="221" t="s">
        <v>154</v>
      </c>
    </row>
    <row r="378" spans="1:51" s="15" customFormat="1" ht="11.25">
      <c r="B378" s="223"/>
      <c r="C378" s="224"/>
      <c r="D378" s="194" t="s">
        <v>167</v>
      </c>
      <c r="E378" s="225" t="s">
        <v>19</v>
      </c>
      <c r="F378" s="226" t="s">
        <v>194</v>
      </c>
      <c r="G378" s="224"/>
      <c r="H378" s="227">
        <v>489.40699999999998</v>
      </c>
      <c r="I378" s="228"/>
      <c r="J378" s="224"/>
      <c r="K378" s="224"/>
      <c r="L378" s="229"/>
      <c r="M378" s="258"/>
      <c r="N378" s="259"/>
      <c r="O378" s="259"/>
      <c r="P378" s="259"/>
      <c r="Q378" s="259"/>
      <c r="R378" s="259"/>
      <c r="S378" s="259"/>
      <c r="T378" s="260"/>
      <c r="AT378" s="233" t="s">
        <v>167</v>
      </c>
      <c r="AU378" s="233" t="s">
        <v>86</v>
      </c>
      <c r="AV378" s="15" t="s">
        <v>161</v>
      </c>
      <c r="AW378" s="15" t="s">
        <v>36</v>
      </c>
      <c r="AX378" s="15" t="s">
        <v>84</v>
      </c>
      <c r="AY378" s="233" t="s">
        <v>154</v>
      </c>
    </row>
    <row r="379" spans="1:51" s="2" customFormat="1" ht="6.95" customHeight="1">
      <c r="A379" s="37"/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42"/>
      <c r="M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</row>
  </sheetData>
  <sheetProtection algorithmName="SHA-512" hashValue="ooRo5QyqYXHFEdj3wmR1VRaAsFlmzDa3jfNYD/oA0lDkcpdI6Pufm3NGFcmq3n0fnRP+JEEFIX2ln/jHfhex/A==" saltValue="TdlekZz3vZeTgY4fhIZlp1FLaqFsfm4adpV6Z4zjbr+x+B5n6Q+dnfkw/Dw+HL5hrYjNgQiUGH/g2yVcwUJv8Q==" spinCount="100000" sheet="1" objects="1" scenarios="1" formatColumns="0" formatRows="0" autoFilter="0"/>
  <autoFilter ref="C94:K378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100" r:id="rId1"/>
    <hyperlink ref="F106" r:id="rId2"/>
    <hyperlink ref="F111" r:id="rId3"/>
    <hyperlink ref="F117" r:id="rId4"/>
    <hyperlink ref="F122" r:id="rId5"/>
    <hyperlink ref="F128" r:id="rId6"/>
    <hyperlink ref="F133" r:id="rId7"/>
    <hyperlink ref="F138" r:id="rId8"/>
    <hyperlink ref="F144" r:id="rId9"/>
    <hyperlink ref="F150" r:id="rId10"/>
    <hyperlink ref="F156" r:id="rId11"/>
    <hyperlink ref="F168" r:id="rId12"/>
    <hyperlink ref="F174" r:id="rId13"/>
    <hyperlink ref="F180" r:id="rId14"/>
    <hyperlink ref="F186" r:id="rId15"/>
    <hyperlink ref="F192" r:id="rId16"/>
    <hyperlink ref="F199" r:id="rId17"/>
    <hyperlink ref="F204" r:id="rId18"/>
    <hyperlink ref="F209" r:id="rId19"/>
    <hyperlink ref="F212" r:id="rId20"/>
    <hyperlink ref="F215" r:id="rId21"/>
    <hyperlink ref="F222" r:id="rId22"/>
    <hyperlink ref="F247" r:id="rId23"/>
    <hyperlink ref="F251" r:id="rId24"/>
    <hyperlink ref="F259" r:id="rId25"/>
    <hyperlink ref="F344" r:id="rId2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9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99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1" customFormat="1" ht="12" customHeight="1">
      <c r="B8" s="23"/>
      <c r="D8" s="115" t="s">
        <v>127</v>
      </c>
      <c r="L8" s="23"/>
    </row>
    <row r="9" spans="1:46" s="2" customFormat="1" ht="16.5" customHeight="1">
      <c r="A9" s="37"/>
      <c r="B9" s="42"/>
      <c r="C9" s="37"/>
      <c r="D9" s="37"/>
      <c r="E9" s="397" t="s">
        <v>656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657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9" t="s">
        <v>951</v>
      </c>
      <c r="F11" s="400"/>
      <c r="G11" s="400"/>
      <c r="H11" s="400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29. 4. 2025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401" t="str">
        <f>'Rekapitulace stavby'!E14</f>
        <v>Vyplň údaj</v>
      </c>
      <c r="F20" s="402"/>
      <c r="G20" s="402"/>
      <c r="H20" s="40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37</v>
      </c>
      <c r="E25" s="37"/>
      <c r="F25" s="37"/>
      <c r="G25" s="37"/>
      <c r="H25" s="37"/>
      <c r="I25" s="115" t="s">
        <v>26</v>
      </c>
      <c r="J25" s="106" t="s">
        <v>38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39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40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>
      <c r="A29" s="118"/>
      <c r="B29" s="119"/>
      <c r="C29" s="118"/>
      <c r="D29" s="118"/>
      <c r="E29" s="403" t="s">
        <v>19</v>
      </c>
      <c r="F29" s="403"/>
      <c r="G29" s="403"/>
      <c r="H29" s="40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42</v>
      </c>
      <c r="E32" s="37"/>
      <c r="F32" s="37"/>
      <c r="G32" s="37"/>
      <c r="H32" s="37"/>
      <c r="I32" s="37"/>
      <c r="J32" s="123">
        <f>ROUND(J94,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44</v>
      </c>
      <c r="G34" s="37"/>
      <c r="H34" s="37"/>
      <c r="I34" s="124" t="s">
        <v>43</v>
      </c>
      <c r="J34" s="124" t="s">
        <v>45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46</v>
      </c>
      <c r="E35" s="115" t="s">
        <v>47</v>
      </c>
      <c r="F35" s="126">
        <f>ROUND((SUM(BE94:BE328)),  2)</f>
        <v>0</v>
      </c>
      <c r="G35" s="37"/>
      <c r="H35" s="37"/>
      <c r="I35" s="127">
        <v>0.21</v>
      </c>
      <c r="J35" s="126">
        <f>ROUND(((SUM(BE94:BE328))*I35),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48</v>
      </c>
      <c r="F36" s="126">
        <f>ROUND((SUM(BF94:BF328)),  2)</f>
        <v>0</v>
      </c>
      <c r="G36" s="37"/>
      <c r="H36" s="37"/>
      <c r="I36" s="127">
        <v>0.12</v>
      </c>
      <c r="J36" s="126">
        <f>ROUND(((SUM(BF94:BF328))*I36),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49</v>
      </c>
      <c r="F37" s="126">
        <f>ROUND((SUM(BG94:BG328)),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50</v>
      </c>
      <c r="F38" s="126">
        <f>ROUND((SUM(BH94:BH328)),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51</v>
      </c>
      <c r="F39" s="126">
        <f>ROUND((SUM(BI94:BI328)),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52</v>
      </c>
      <c r="E41" s="130"/>
      <c r="F41" s="130"/>
      <c r="G41" s="131" t="s">
        <v>53</v>
      </c>
      <c r="H41" s="132" t="s">
        <v>54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129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4" t="str">
        <f>E7</f>
        <v>Krajinářské úpravy prostoru u sochy J. Hrzána</v>
      </c>
      <c r="F50" s="405"/>
      <c r="G50" s="405"/>
      <c r="H50" s="40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4" t="s">
        <v>656</v>
      </c>
      <c r="F52" s="406"/>
      <c r="G52" s="406"/>
      <c r="H52" s="40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657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8" t="str">
        <f>E11</f>
        <v>302 - SO.02 - Zábradlí</v>
      </c>
      <c r="F54" s="406"/>
      <c r="G54" s="406"/>
      <c r="H54" s="40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Tábor, parc. č. 1889</v>
      </c>
      <c r="G56" s="39"/>
      <c r="H56" s="39"/>
      <c r="I56" s="32" t="s">
        <v>23</v>
      </c>
      <c r="J56" s="62" t="str">
        <f>IF(J14="","",J14)</f>
        <v>29. 4. 2025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Ing. Magdalena Smetanová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37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130</v>
      </c>
      <c r="D61" s="140"/>
      <c r="E61" s="140"/>
      <c r="F61" s="140"/>
      <c r="G61" s="140"/>
      <c r="H61" s="140"/>
      <c r="I61" s="140"/>
      <c r="J61" s="141" t="s">
        <v>131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74</v>
      </c>
      <c r="D63" s="39"/>
      <c r="E63" s="39"/>
      <c r="F63" s="39"/>
      <c r="G63" s="39"/>
      <c r="H63" s="39"/>
      <c r="I63" s="39"/>
      <c r="J63" s="80">
        <f>J94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132</v>
      </c>
    </row>
    <row r="64" spans="1:47" s="9" customFormat="1" ht="24.95" customHeight="1">
      <c r="B64" s="143"/>
      <c r="C64" s="144"/>
      <c r="D64" s="145" t="s">
        <v>133</v>
      </c>
      <c r="E64" s="146"/>
      <c r="F64" s="146"/>
      <c r="G64" s="146"/>
      <c r="H64" s="146"/>
      <c r="I64" s="146"/>
      <c r="J64" s="147">
        <f>J95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134</v>
      </c>
      <c r="E65" s="151"/>
      <c r="F65" s="151"/>
      <c r="G65" s="151"/>
      <c r="H65" s="151"/>
      <c r="I65" s="151"/>
      <c r="J65" s="152">
        <f>J96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660</v>
      </c>
      <c r="E66" s="151"/>
      <c r="F66" s="151"/>
      <c r="G66" s="151"/>
      <c r="H66" s="151"/>
      <c r="I66" s="151"/>
      <c r="J66" s="152">
        <f>J142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135</v>
      </c>
      <c r="E67" s="151"/>
      <c r="F67" s="151"/>
      <c r="G67" s="151"/>
      <c r="H67" s="151"/>
      <c r="I67" s="151"/>
      <c r="J67" s="152">
        <f>J169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346</v>
      </c>
      <c r="E68" s="151"/>
      <c r="F68" s="151"/>
      <c r="G68" s="151"/>
      <c r="H68" s="151"/>
      <c r="I68" s="151"/>
      <c r="J68" s="152">
        <f>J182</f>
        <v>0</v>
      </c>
      <c r="K68" s="100"/>
      <c r="L68" s="153"/>
    </row>
    <row r="69" spans="1:31" s="9" customFormat="1" ht="24.95" customHeight="1">
      <c r="B69" s="143"/>
      <c r="C69" s="144"/>
      <c r="D69" s="145" t="s">
        <v>137</v>
      </c>
      <c r="E69" s="146"/>
      <c r="F69" s="146"/>
      <c r="G69" s="146"/>
      <c r="H69" s="146"/>
      <c r="I69" s="146"/>
      <c r="J69" s="147">
        <f>J186</f>
        <v>0</v>
      </c>
      <c r="K69" s="144"/>
      <c r="L69" s="148"/>
    </row>
    <row r="70" spans="1:31" s="10" customFormat="1" ht="19.899999999999999" customHeight="1">
      <c r="B70" s="149"/>
      <c r="C70" s="100"/>
      <c r="D70" s="150" t="s">
        <v>662</v>
      </c>
      <c r="E70" s="151"/>
      <c r="F70" s="151"/>
      <c r="G70" s="151"/>
      <c r="H70" s="151"/>
      <c r="I70" s="151"/>
      <c r="J70" s="152">
        <f>J187</f>
        <v>0</v>
      </c>
      <c r="K70" s="100"/>
      <c r="L70" s="153"/>
    </row>
    <row r="71" spans="1:31" s="10" customFormat="1" ht="19.899999999999999" customHeight="1">
      <c r="B71" s="149"/>
      <c r="C71" s="100"/>
      <c r="D71" s="150" t="s">
        <v>138</v>
      </c>
      <c r="E71" s="151"/>
      <c r="F71" s="151"/>
      <c r="G71" s="151"/>
      <c r="H71" s="151"/>
      <c r="I71" s="151"/>
      <c r="J71" s="152">
        <f>J202</f>
        <v>0</v>
      </c>
      <c r="K71" s="100"/>
      <c r="L71" s="153"/>
    </row>
    <row r="72" spans="1:31" s="10" customFormat="1" ht="19.899999999999999" customHeight="1">
      <c r="B72" s="149"/>
      <c r="C72" s="100"/>
      <c r="D72" s="150" t="s">
        <v>663</v>
      </c>
      <c r="E72" s="151"/>
      <c r="F72" s="151"/>
      <c r="G72" s="151"/>
      <c r="H72" s="151"/>
      <c r="I72" s="151"/>
      <c r="J72" s="152">
        <f>J288</f>
        <v>0</v>
      </c>
      <c r="K72" s="100"/>
      <c r="L72" s="153"/>
    </row>
    <row r="73" spans="1:31" s="2" customFormat="1" ht="21.7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8" spans="1:31" s="2" customFormat="1" ht="6.95" customHeight="1">
      <c r="A78" s="37"/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4.95" customHeight="1">
      <c r="A79" s="37"/>
      <c r="B79" s="38"/>
      <c r="C79" s="26" t="s">
        <v>139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12" customHeight="1">
      <c r="A81" s="37"/>
      <c r="B81" s="38"/>
      <c r="C81" s="32" t="s">
        <v>16</v>
      </c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6.5" customHeight="1">
      <c r="A82" s="37"/>
      <c r="B82" s="38"/>
      <c r="C82" s="39"/>
      <c r="D82" s="39"/>
      <c r="E82" s="404" t="str">
        <f>E7</f>
        <v>Krajinářské úpravy prostoru u sochy J. Hrzána</v>
      </c>
      <c r="F82" s="405"/>
      <c r="G82" s="405"/>
      <c r="H82" s="405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1" customFormat="1" ht="12" customHeight="1">
      <c r="B83" s="24"/>
      <c r="C83" s="32" t="s">
        <v>127</v>
      </c>
      <c r="D83" s="25"/>
      <c r="E83" s="25"/>
      <c r="F83" s="25"/>
      <c r="G83" s="25"/>
      <c r="H83" s="25"/>
      <c r="I83" s="25"/>
      <c r="J83" s="25"/>
      <c r="K83" s="25"/>
      <c r="L83" s="23"/>
    </row>
    <row r="84" spans="1:63" s="2" customFormat="1" ht="16.5" customHeight="1">
      <c r="A84" s="37"/>
      <c r="B84" s="38"/>
      <c r="C84" s="39"/>
      <c r="D84" s="39"/>
      <c r="E84" s="404" t="s">
        <v>656</v>
      </c>
      <c r="F84" s="406"/>
      <c r="G84" s="406"/>
      <c r="H84" s="406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2" customHeight="1">
      <c r="A85" s="37"/>
      <c r="B85" s="38"/>
      <c r="C85" s="32" t="s">
        <v>657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6.5" customHeight="1">
      <c r="A86" s="37"/>
      <c r="B86" s="38"/>
      <c r="C86" s="39"/>
      <c r="D86" s="39"/>
      <c r="E86" s="358" t="str">
        <f>E11</f>
        <v>302 - SO.02 - Zábradlí</v>
      </c>
      <c r="F86" s="406"/>
      <c r="G86" s="406"/>
      <c r="H86" s="406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12" customHeight="1">
      <c r="A88" s="37"/>
      <c r="B88" s="38"/>
      <c r="C88" s="32" t="s">
        <v>21</v>
      </c>
      <c r="D88" s="39"/>
      <c r="E88" s="39"/>
      <c r="F88" s="30" t="str">
        <f>F14</f>
        <v>k.ú. Tábor, parc. č. 1889</v>
      </c>
      <c r="G88" s="39"/>
      <c r="H88" s="39"/>
      <c r="I88" s="32" t="s">
        <v>23</v>
      </c>
      <c r="J88" s="62" t="str">
        <f>IF(J14="","",J14)</f>
        <v>29. 4. 2025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6.9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25.7" customHeight="1">
      <c r="A90" s="37"/>
      <c r="B90" s="38"/>
      <c r="C90" s="32" t="s">
        <v>25</v>
      </c>
      <c r="D90" s="39"/>
      <c r="E90" s="39"/>
      <c r="F90" s="30" t="str">
        <f>E17</f>
        <v>MĚSTO TÁBOR</v>
      </c>
      <c r="G90" s="39"/>
      <c r="H90" s="39"/>
      <c r="I90" s="32" t="s">
        <v>33</v>
      </c>
      <c r="J90" s="35" t="str">
        <f>E23</f>
        <v>Ing. Magdalena Smetanová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15.2" customHeight="1">
      <c r="A91" s="37"/>
      <c r="B91" s="38"/>
      <c r="C91" s="32" t="s">
        <v>31</v>
      </c>
      <c r="D91" s="39"/>
      <c r="E91" s="39"/>
      <c r="F91" s="30" t="str">
        <f>IF(E20="","",E20)</f>
        <v>Vyplň údaj</v>
      </c>
      <c r="G91" s="39"/>
      <c r="H91" s="39"/>
      <c r="I91" s="32" t="s">
        <v>37</v>
      </c>
      <c r="J91" s="35" t="str">
        <f>E26</f>
        <v>Ing. Pavel Vochozka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0.35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11" customFormat="1" ht="29.25" customHeight="1">
      <c r="A93" s="154"/>
      <c r="B93" s="155"/>
      <c r="C93" s="156" t="s">
        <v>140</v>
      </c>
      <c r="D93" s="157" t="s">
        <v>61</v>
      </c>
      <c r="E93" s="157" t="s">
        <v>57</v>
      </c>
      <c r="F93" s="157" t="s">
        <v>58</v>
      </c>
      <c r="G93" s="157" t="s">
        <v>141</v>
      </c>
      <c r="H93" s="157" t="s">
        <v>142</v>
      </c>
      <c r="I93" s="157" t="s">
        <v>143</v>
      </c>
      <c r="J93" s="157" t="s">
        <v>131</v>
      </c>
      <c r="K93" s="158" t="s">
        <v>144</v>
      </c>
      <c r="L93" s="159"/>
      <c r="M93" s="71" t="s">
        <v>19</v>
      </c>
      <c r="N93" s="72" t="s">
        <v>46</v>
      </c>
      <c r="O93" s="72" t="s">
        <v>145</v>
      </c>
      <c r="P93" s="72" t="s">
        <v>146</v>
      </c>
      <c r="Q93" s="72" t="s">
        <v>147</v>
      </c>
      <c r="R93" s="72" t="s">
        <v>148</v>
      </c>
      <c r="S93" s="72" t="s">
        <v>149</v>
      </c>
      <c r="T93" s="73" t="s">
        <v>150</v>
      </c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</row>
    <row r="94" spans="1:63" s="2" customFormat="1" ht="22.9" customHeight="1">
      <c r="A94" s="37"/>
      <c r="B94" s="38"/>
      <c r="C94" s="78" t="s">
        <v>151</v>
      </c>
      <c r="D94" s="39"/>
      <c r="E94" s="39"/>
      <c r="F94" s="39"/>
      <c r="G94" s="39"/>
      <c r="H94" s="39"/>
      <c r="I94" s="39"/>
      <c r="J94" s="160">
        <f>BK94</f>
        <v>0</v>
      </c>
      <c r="K94" s="39"/>
      <c r="L94" s="42"/>
      <c r="M94" s="74"/>
      <c r="N94" s="161"/>
      <c r="O94" s="75"/>
      <c r="P94" s="162">
        <f>P95+P186</f>
        <v>0</v>
      </c>
      <c r="Q94" s="75"/>
      <c r="R94" s="162">
        <f>R95+R186</f>
        <v>1.03032506</v>
      </c>
      <c r="S94" s="75"/>
      <c r="T94" s="163">
        <f>T95+T186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75</v>
      </c>
      <c r="AU94" s="20" t="s">
        <v>132</v>
      </c>
      <c r="BK94" s="164">
        <f>BK95+BK186</f>
        <v>0</v>
      </c>
    </row>
    <row r="95" spans="1:63" s="12" customFormat="1" ht="25.9" customHeight="1">
      <c r="B95" s="165"/>
      <c r="C95" s="166"/>
      <c r="D95" s="167" t="s">
        <v>75</v>
      </c>
      <c r="E95" s="168" t="s">
        <v>152</v>
      </c>
      <c r="F95" s="168" t="s">
        <v>153</v>
      </c>
      <c r="G95" s="166"/>
      <c r="H95" s="166"/>
      <c r="I95" s="169"/>
      <c r="J95" s="170">
        <f>BK95</f>
        <v>0</v>
      </c>
      <c r="K95" s="166"/>
      <c r="L95" s="171"/>
      <c r="M95" s="172"/>
      <c r="N95" s="173"/>
      <c r="O95" s="173"/>
      <c r="P95" s="174">
        <f>P96+P142+P169+P182</f>
        <v>0</v>
      </c>
      <c r="Q95" s="173"/>
      <c r="R95" s="174">
        <f>R96+R142+R169+R182</f>
        <v>0.41674315999999995</v>
      </c>
      <c r="S95" s="173"/>
      <c r="T95" s="175">
        <f>T96+T142+T169+T182</f>
        <v>0</v>
      </c>
      <c r="AR95" s="176" t="s">
        <v>84</v>
      </c>
      <c r="AT95" s="177" t="s">
        <v>75</v>
      </c>
      <c r="AU95" s="177" t="s">
        <v>76</v>
      </c>
      <c r="AY95" s="176" t="s">
        <v>154</v>
      </c>
      <c r="BK95" s="178">
        <f>BK96+BK142+BK169+BK182</f>
        <v>0</v>
      </c>
    </row>
    <row r="96" spans="1:63" s="12" customFormat="1" ht="22.9" customHeight="1">
      <c r="B96" s="165"/>
      <c r="C96" s="166"/>
      <c r="D96" s="167" t="s">
        <v>75</v>
      </c>
      <c r="E96" s="179" t="s">
        <v>84</v>
      </c>
      <c r="F96" s="179" t="s">
        <v>155</v>
      </c>
      <c r="G96" s="166"/>
      <c r="H96" s="166"/>
      <c r="I96" s="169"/>
      <c r="J96" s="180">
        <f>BK96</f>
        <v>0</v>
      </c>
      <c r="K96" s="166"/>
      <c r="L96" s="171"/>
      <c r="M96" s="172"/>
      <c r="N96" s="173"/>
      <c r="O96" s="173"/>
      <c r="P96" s="174">
        <f>SUM(P97:P141)</f>
        <v>0</v>
      </c>
      <c r="Q96" s="173"/>
      <c r="R96" s="174">
        <f>SUM(R97:R141)</f>
        <v>0</v>
      </c>
      <c r="S96" s="173"/>
      <c r="T96" s="175">
        <f>SUM(T97:T141)</f>
        <v>0</v>
      </c>
      <c r="AR96" s="176" t="s">
        <v>84</v>
      </c>
      <c r="AT96" s="177" t="s">
        <v>75</v>
      </c>
      <c r="AU96" s="177" t="s">
        <v>84</v>
      </c>
      <c r="AY96" s="176" t="s">
        <v>154</v>
      </c>
      <c r="BK96" s="178">
        <f>SUM(BK97:BK141)</f>
        <v>0</v>
      </c>
    </row>
    <row r="97" spans="1:65" s="2" customFormat="1" ht="33" customHeight="1">
      <c r="A97" s="37"/>
      <c r="B97" s="38"/>
      <c r="C97" s="181" t="s">
        <v>84</v>
      </c>
      <c r="D97" s="181" t="s">
        <v>156</v>
      </c>
      <c r="E97" s="182" t="s">
        <v>664</v>
      </c>
      <c r="F97" s="183" t="s">
        <v>665</v>
      </c>
      <c r="G97" s="184" t="s">
        <v>218</v>
      </c>
      <c r="H97" s="185">
        <v>8.1000000000000003E-2</v>
      </c>
      <c r="I97" s="186"/>
      <c r="J97" s="187">
        <f>ROUND(I97*H97,2)</f>
        <v>0</v>
      </c>
      <c r="K97" s="183" t="s">
        <v>160</v>
      </c>
      <c r="L97" s="42"/>
      <c r="M97" s="188" t="s">
        <v>19</v>
      </c>
      <c r="N97" s="189" t="s">
        <v>47</v>
      </c>
      <c r="O97" s="67"/>
      <c r="P97" s="190">
        <f>O97*H97</f>
        <v>0</v>
      </c>
      <c r="Q97" s="190">
        <v>0</v>
      </c>
      <c r="R97" s="190">
        <f>Q97*H97</f>
        <v>0</v>
      </c>
      <c r="S97" s="190">
        <v>0</v>
      </c>
      <c r="T97" s="191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92" t="s">
        <v>161</v>
      </c>
      <c r="AT97" s="192" t="s">
        <v>156</v>
      </c>
      <c r="AU97" s="192" t="s">
        <v>86</v>
      </c>
      <c r="AY97" s="20" t="s">
        <v>154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20" t="s">
        <v>84</v>
      </c>
      <c r="BK97" s="193">
        <f>ROUND(I97*H97,2)</f>
        <v>0</v>
      </c>
      <c r="BL97" s="20" t="s">
        <v>161</v>
      </c>
      <c r="BM97" s="192" t="s">
        <v>666</v>
      </c>
    </row>
    <row r="98" spans="1:65" s="2" customFormat="1" ht="19.5">
      <c r="A98" s="37"/>
      <c r="B98" s="38"/>
      <c r="C98" s="39"/>
      <c r="D98" s="194" t="s">
        <v>163</v>
      </c>
      <c r="E98" s="39"/>
      <c r="F98" s="195" t="s">
        <v>667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163</v>
      </c>
      <c r="AU98" s="20" t="s">
        <v>86</v>
      </c>
    </row>
    <row r="99" spans="1:65" s="2" customFormat="1" ht="11.25">
      <c r="A99" s="37"/>
      <c r="B99" s="38"/>
      <c r="C99" s="39"/>
      <c r="D99" s="199" t="s">
        <v>165</v>
      </c>
      <c r="E99" s="39"/>
      <c r="F99" s="200" t="s">
        <v>668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165</v>
      </c>
      <c r="AU99" s="20" t="s">
        <v>86</v>
      </c>
    </row>
    <row r="100" spans="1:65" s="13" customFormat="1" ht="22.5">
      <c r="B100" s="201"/>
      <c r="C100" s="202"/>
      <c r="D100" s="194" t="s">
        <v>167</v>
      </c>
      <c r="E100" s="203" t="s">
        <v>19</v>
      </c>
      <c r="F100" s="204" t="s">
        <v>952</v>
      </c>
      <c r="G100" s="202"/>
      <c r="H100" s="203" t="s">
        <v>19</v>
      </c>
      <c r="I100" s="205"/>
      <c r="J100" s="202"/>
      <c r="K100" s="202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167</v>
      </c>
      <c r="AU100" s="210" t="s">
        <v>86</v>
      </c>
      <c r="AV100" s="13" t="s">
        <v>84</v>
      </c>
      <c r="AW100" s="13" t="s">
        <v>36</v>
      </c>
      <c r="AX100" s="13" t="s">
        <v>76</v>
      </c>
      <c r="AY100" s="210" t="s">
        <v>154</v>
      </c>
    </row>
    <row r="101" spans="1:65" s="13" customFormat="1" ht="22.5">
      <c r="B101" s="201"/>
      <c r="C101" s="202"/>
      <c r="D101" s="194" t="s">
        <v>167</v>
      </c>
      <c r="E101" s="203" t="s">
        <v>19</v>
      </c>
      <c r="F101" s="204" t="s">
        <v>953</v>
      </c>
      <c r="G101" s="202"/>
      <c r="H101" s="203" t="s">
        <v>19</v>
      </c>
      <c r="I101" s="205"/>
      <c r="J101" s="202"/>
      <c r="K101" s="202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167</v>
      </c>
      <c r="AU101" s="210" t="s">
        <v>86</v>
      </c>
      <c r="AV101" s="13" t="s">
        <v>84</v>
      </c>
      <c r="AW101" s="13" t="s">
        <v>36</v>
      </c>
      <c r="AX101" s="13" t="s">
        <v>76</v>
      </c>
      <c r="AY101" s="210" t="s">
        <v>154</v>
      </c>
    </row>
    <row r="102" spans="1:65" s="14" customFormat="1" ht="11.25">
      <c r="B102" s="211"/>
      <c r="C102" s="212"/>
      <c r="D102" s="194" t="s">
        <v>167</v>
      </c>
      <c r="E102" s="213" t="s">
        <v>19</v>
      </c>
      <c r="F102" s="214" t="s">
        <v>954</v>
      </c>
      <c r="G102" s="212"/>
      <c r="H102" s="215">
        <v>8.1000000000000003E-2</v>
      </c>
      <c r="I102" s="216"/>
      <c r="J102" s="212"/>
      <c r="K102" s="212"/>
      <c r="L102" s="217"/>
      <c r="M102" s="218"/>
      <c r="N102" s="219"/>
      <c r="O102" s="219"/>
      <c r="P102" s="219"/>
      <c r="Q102" s="219"/>
      <c r="R102" s="219"/>
      <c r="S102" s="219"/>
      <c r="T102" s="220"/>
      <c r="AT102" s="221" t="s">
        <v>167</v>
      </c>
      <c r="AU102" s="221" t="s">
        <v>86</v>
      </c>
      <c r="AV102" s="14" t="s">
        <v>86</v>
      </c>
      <c r="AW102" s="14" t="s">
        <v>36</v>
      </c>
      <c r="AX102" s="14" t="s">
        <v>76</v>
      </c>
      <c r="AY102" s="221" t="s">
        <v>154</v>
      </c>
    </row>
    <row r="103" spans="1:65" s="13" customFormat="1" ht="22.5">
      <c r="B103" s="201"/>
      <c r="C103" s="202"/>
      <c r="D103" s="194" t="s">
        <v>167</v>
      </c>
      <c r="E103" s="203" t="s">
        <v>19</v>
      </c>
      <c r="F103" s="204" t="s">
        <v>955</v>
      </c>
      <c r="G103" s="202"/>
      <c r="H103" s="203" t="s">
        <v>19</v>
      </c>
      <c r="I103" s="205"/>
      <c r="J103" s="202"/>
      <c r="K103" s="202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167</v>
      </c>
      <c r="AU103" s="210" t="s">
        <v>86</v>
      </c>
      <c r="AV103" s="13" t="s">
        <v>84</v>
      </c>
      <c r="AW103" s="13" t="s">
        <v>36</v>
      </c>
      <c r="AX103" s="13" t="s">
        <v>76</v>
      </c>
      <c r="AY103" s="210" t="s">
        <v>154</v>
      </c>
    </row>
    <row r="104" spans="1:65" s="15" customFormat="1" ht="11.25">
      <c r="B104" s="223"/>
      <c r="C104" s="224"/>
      <c r="D104" s="194" t="s">
        <v>167</v>
      </c>
      <c r="E104" s="225" t="s">
        <v>19</v>
      </c>
      <c r="F104" s="226" t="s">
        <v>194</v>
      </c>
      <c r="G104" s="224"/>
      <c r="H104" s="227">
        <v>8.1000000000000003E-2</v>
      </c>
      <c r="I104" s="228"/>
      <c r="J104" s="224"/>
      <c r="K104" s="224"/>
      <c r="L104" s="229"/>
      <c r="M104" s="230"/>
      <c r="N104" s="231"/>
      <c r="O104" s="231"/>
      <c r="P104" s="231"/>
      <c r="Q104" s="231"/>
      <c r="R104" s="231"/>
      <c r="S104" s="231"/>
      <c r="T104" s="232"/>
      <c r="AT104" s="233" t="s">
        <v>167</v>
      </c>
      <c r="AU104" s="233" t="s">
        <v>86</v>
      </c>
      <c r="AV104" s="15" t="s">
        <v>161</v>
      </c>
      <c r="AW104" s="15" t="s">
        <v>36</v>
      </c>
      <c r="AX104" s="15" t="s">
        <v>84</v>
      </c>
      <c r="AY104" s="233" t="s">
        <v>154</v>
      </c>
    </row>
    <row r="105" spans="1:65" s="2" customFormat="1" ht="37.9" customHeight="1">
      <c r="A105" s="37"/>
      <c r="B105" s="38"/>
      <c r="C105" s="181" t="s">
        <v>86</v>
      </c>
      <c r="D105" s="181" t="s">
        <v>156</v>
      </c>
      <c r="E105" s="182" t="s">
        <v>672</v>
      </c>
      <c r="F105" s="183" t="s">
        <v>673</v>
      </c>
      <c r="G105" s="184" t="s">
        <v>218</v>
      </c>
      <c r="H105" s="185">
        <v>8.1000000000000003E-2</v>
      </c>
      <c r="I105" s="186"/>
      <c r="J105" s="187">
        <f>ROUND(I105*H105,2)</f>
        <v>0</v>
      </c>
      <c r="K105" s="183" t="s">
        <v>160</v>
      </c>
      <c r="L105" s="42"/>
      <c r="M105" s="188" t="s">
        <v>19</v>
      </c>
      <c r="N105" s="189" t="s">
        <v>47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161</v>
      </c>
      <c r="AT105" s="192" t="s">
        <v>156</v>
      </c>
      <c r="AU105" s="192" t="s">
        <v>86</v>
      </c>
      <c r="AY105" s="20" t="s">
        <v>154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84</v>
      </c>
      <c r="BK105" s="193">
        <f>ROUND(I105*H105,2)</f>
        <v>0</v>
      </c>
      <c r="BL105" s="20" t="s">
        <v>161</v>
      </c>
      <c r="BM105" s="192" t="s">
        <v>674</v>
      </c>
    </row>
    <row r="106" spans="1:65" s="2" customFormat="1" ht="39">
      <c r="A106" s="37"/>
      <c r="B106" s="38"/>
      <c r="C106" s="39"/>
      <c r="D106" s="194" t="s">
        <v>163</v>
      </c>
      <c r="E106" s="39"/>
      <c r="F106" s="195" t="s">
        <v>675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163</v>
      </c>
      <c r="AU106" s="20" t="s">
        <v>86</v>
      </c>
    </row>
    <row r="107" spans="1:65" s="2" customFormat="1" ht="11.25">
      <c r="A107" s="37"/>
      <c r="B107" s="38"/>
      <c r="C107" s="39"/>
      <c r="D107" s="199" t="s">
        <v>165</v>
      </c>
      <c r="E107" s="39"/>
      <c r="F107" s="200" t="s">
        <v>676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165</v>
      </c>
      <c r="AU107" s="20" t="s">
        <v>86</v>
      </c>
    </row>
    <row r="108" spans="1:65" s="13" customFormat="1" ht="11.25">
      <c r="B108" s="201"/>
      <c r="C108" s="202"/>
      <c r="D108" s="194" t="s">
        <v>167</v>
      </c>
      <c r="E108" s="203" t="s">
        <v>19</v>
      </c>
      <c r="F108" s="204" t="s">
        <v>677</v>
      </c>
      <c r="G108" s="202"/>
      <c r="H108" s="203" t="s">
        <v>19</v>
      </c>
      <c r="I108" s="205"/>
      <c r="J108" s="202"/>
      <c r="K108" s="202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167</v>
      </c>
      <c r="AU108" s="210" t="s">
        <v>86</v>
      </c>
      <c r="AV108" s="13" t="s">
        <v>84</v>
      </c>
      <c r="AW108" s="13" t="s">
        <v>36</v>
      </c>
      <c r="AX108" s="13" t="s">
        <v>76</v>
      </c>
      <c r="AY108" s="210" t="s">
        <v>154</v>
      </c>
    </row>
    <row r="109" spans="1:65" s="14" customFormat="1" ht="11.25">
      <c r="B109" s="211"/>
      <c r="C109" s="212"/>
      <c r="D109" s="194" t="s">
        <v>167</v>
      </c>
      <c r="E109" s="213" t="s">
        <v>19</v>
      </c>
      <c r="F109" s="214" t="s">
        <v>956</v>
      </c>
      <c r="G109" s="212"/>
      <c r="H109" s="215">
        <v>8.1000000000000003E-2</v>
      </c>
      <c r="I109" s="216"/>
      <c r="J109" s="212"/>
      <c r="K109" s="212"/>
      <c r="L109" s="217"/>
      <c r="M109" s="218"/>
      <c r="N109" s="219"/>
      <c r="O109" s="219"/>
      <c r="P109" s="219"/>
      <c r="Q109" s="219"/>
      <c r="R109" s="219"/>
      <c r="S109" s="219"/>
      <c r="T109" s="220"/>
      <c r="AT109" s="221" t="s">
        <v>167</v>
      </c>
      <c r="AU109" s="221" t="s">
        <v>86</v>
      </c>
      <c r="AV109" s="14" t="s">
        <v>86</v>
      </c>
      <c r="AW109" s="14" t="s">
        <v>36</v>
      </c>
      <c r="AX109" s="14" t="s">
        <v>84</v>
      </c>
      <c r="AY109" s="221" t="s">
        <v>154</v>
      </c>
    </row>
    <row r="110" spans="1:65" s="2" customFormat="1" ht="37.9" customHeight="1">
      <c r="A110" s="37"/>
      <c r="B110" s="38"/>
      <c r="C110" s="181" t="s">
        <v>182</v>
      </c>
      <c r="D110" s="181" t="s">
        <v>156</v>
      </c>
      <c r="E110" s="182" t="s">
        <v>679</v>
      </c>
      <c r="F110" s="183" t="s">
        <v>680</v>
      </c>
      <c r="G110" s="184" t="s">
        <v>218</v>
      </c>
      <c r="H110" s="185">
        <v>8.1000000000000003E-2</v>
      </c>
      <c r="I110" s="186"/>
      <c r="J110" s="187">
        <f>ROUND(I110*H110,2)</f>
        <v>0</v>
      </c>
      <c r="K110" s="183" t="s">
        <v>160</v>
      </c>
      <c r="L110" s="42"/>
      <c r="M110" s="188" t="s">
        <v>19</v>
      </c>
      <c r="N110" s="189" t="s">
        <v>47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161</v>
      </c>
      <c r="AT110" s="192" t="s">
        <v>156</v>
      </c>
      <c r="AU110" s="192" t="s">
        <v>86</v>
      </c>
      <c r="AY110" s="20" t="s">
        <v>154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84</v>
      </c>
      <c r="BK110" s="193">
        <f>ROUND(I110*H110,2)</f>
        <v>0</v>
      </c>
      <c r="BL110" s="20" t="s">
        <v>161</v>
      </c>
      <c r="BM110" s="192" t="s">
        <v>681</v>
      </c>
    </row>
    <row r="111" spans="1:65" s="2" customFormat="1" ht="39">
      <c r="A111" s="37"/>
      <c r="B111" s="38"/>
      <c r="C111" s="39"/>
      <c r="D111" s="194" t="s">
        <v>163</v>
      </c>
      <c r="E111" s="39"/>
      <c r="F111" s="195" t="s">
        <v>682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163</v>
      </c>
      <c r="AU111" s="20" t="s">
        <v>86</v>
      </c>
    </row>
    <row r="112" spans="1:65" s="2" customFormat="1" ht="11.25">
      <c r="A112" s="37"/>
      <c r="B112" s="38"/>
      <c r="C112" s="39"/>
      <c r="D112" s="199" t="s">
        <v>165</v>
      </c>
      <c r="E112" s="39"/>
      <c r="F112" s="200" t="s">
        <v>683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165</v>
      </c>
      <c r="AU112" s="20" t="s">
        <v>86</v>
      </c>
    </row>
    <row r="113" spans="1:65" s="13" customFormat="1" ht="22.5">
      <c r="B113" s="201"/>
      <c r="C113" s="202"/>
      <c r="D113" s="194" t="s">
        <v>167</v>
      </c>
      <c r="E113" s="203" t="s">
        <v>19</v>
      </c>
      <c r="F113" s="204" t="s">
        <v>684</v>
      </c>
      <c r="G113" s="202"/>
      <c r="H113" s="203" t="s">
        <v>19</v>
      </c>
      <c r="I113" s="205"/>
      <c r="J113" s="202"/>
      <c r="K113" s="202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167</v>
      </c>
      <c r="AU113" s="210" t="s">
        <v>86</v>
      </c>
      <c r="AV113" s="13" t="s">
        <v>84</v>
      </c>
      <c r="AW113" s="13" t="s">
        <v>36</v>
      </c>
      <c r="AX113" s="13" t="s">
        <v>76</v>
      </c>
      <c r="AY113" s="210" t="s">
        <v>154</v>
      </c>
    </row>
    <row r="114" spans="1:65" s="13" customFormat="1" ht="11.25">
      <c r="B114" s="201"/>
      <c r="C114" s="202"/>
      <c r="D114" s="194" t="s">
        <v>167</v>
      </c>
      <c r="E114" s="203" t="s">
        <v>19</v>
      </c>
      <c r="F114" s="204" t="s">
        <v>685</v>
      </c>
      <c r="G114" s="202"/>
      <c r="H114" s="203" t="s">
        <v>19</v>
      </c>
      <c r="I114" s="205"/>
      <c r="J114" s="202"/>
      <c r="K114" s="202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167</v>
      </c>
      <c r="AU114" s="210" t="s">
        <v>86</v>
      </c>
      <c r="AV114" s="13" t="s">
        <v>84</v>
      </c>
      <c r="AW114" s="13" t="s">
        <v>36</v>
      </c>
      <c r="AX114" s="13" t="s">
        <v>76</v>
      </c>
      <c r="AY114" s="210" t="s">
        <v>154</v>
      </c>
    </row>
    <row r="115" spans="1:65" s="14" customFormat="1" ht="11.25">
      <c r="B115" s="211"/>
      <c r="C115" s="212"/>
      <c r="D115" s="194" t="s">
        <v>167</v>
      </c>
      <c r="E115" s="213" t="s">
        <v>19</v>
      </c>
      <c r="F115" s="214" t="s">
        <v>956</v>
      </c>
      <c r="G115" s="212"/>
      <c r="H115" s="215">
        <v>8.1000000000000003E-2</v>
      </c>
      <c r="I115" s="216"/>
      <c r="J115" s="212"/>
      <c r="K115" s="212"/>
      <c r="L115" s="217"/>
      <c r="M115" s="218"/>
      <c r="N115" s="219"/>
      <c r="O115" s="219"/>
      <c r="P115" s="219"/>
      <c r="Q115" s="219"/>
      <c r="R115" s="219"/>
      <c r="S115" s="219"/>
      <c r="T115" s="220"/>
      <c r="AT115" s="221" t="s">
        <v>167</v>
      </c>
      <c r="AU115" s="221" t="s">
        <v>86</v>
      </c>
      <c r="AV115" s="14" t="s">
        <v>86</v>
      </c>
      <c r="AW115" s="14" t="s">
        <v>36</v>
      </c>
      <c r="AX115" s="14" t="s">
        <v>84</v>
      </c>
      <c r="AY115" s="221" t="s">
        <v>154</v>
      </c>
    </row>
    <row r="116" spans="1:65" s="2" customFormat="1" ht="37.9" customHeight="1">
      <c r="A116" s="37"/>
      <c r="B116" s="38"/>
      <c r="C116" s="181" t="s">
        <v>161</v>
      </c>
      <c r="D116" s="181" t="s">
        <v>156</v>
      </c>
      <c r="E116" s="182" t="s">
        <v>374</v>
      </c>
      <c r="F116" s="183" t="s">
        <v>375</v>
      </c>
      <c r="G116" s="184" t="s">
        <v>218</v>
      </c>
      <c r="H116" s="185">
        <v>0.38700000000000001</v>
      </c>
      <c r="I116" s="186"/>
      <c r="J116" s="187">
        <f>ROUND(I116*H116,2)</f>
        <v>0</v>
      </c>
      <c r="K116" s="183" t="s">
        <v>160</v>
      </c>
      <c r="L116" s="42"/>
      <c r="M116" s="188" t="s">
        <v>19</v>
      </c>
      <c r="N116" s="189" t="s">
        <v>47</v>
      </c>
      <c r="O116" s="67"/>
      <c r="P116" s="190">
        <f>O116*H116</f>
        <v>0</v>
      </c>
      <c r="Q116" s="190">
        <v>0</v>
      </c>
      <c r="R116" s="190">
        <f>Q116*H116</f>
        <v>0</v>
      </c>
      <c r="S116" s="190">
        <v>0</v>
      </c>
      <c r="T116" s="191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92" t="s">
        <v>161</v>
      </c>
      <c r="AT116" s="192" t="s">
        <v>156</v>
      </c>
      <c r="AU116" s="192" t="s">
        <v>86</v>
      </c>
      <c r="AY116" s="20" t="s">
        <v>154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0" t="s">
        <v>84</v>
      </c>
      <c r="BK116" s="193">
        <f>ROUND(I116*H116,2)</f>
        <v>0</v>
      </c>
      <c r="BL116" s="20" t="s">
        <v>161</v>
      </c>
      <c r="BM116" s="192" t="s">
        <v>686</v>
      </c>
    </row>
    <row r="117" spans="1:65" s="2" customFormat="1" ht="39">
      <c r="A117" s="37"/>
      <c r="B117" s="38"/>
      <c r="C117" s="39"/>
      <c r="D117" s="194" t="s">
        <v>163</v>
      </c>
      <c r="E117" s="39"/>
      <c r="F117" s="195" t="s">
        <v>377</v>
      </c>
      <c r="G117" s="39"/>
      <c r="H117" s="39"/>
      <c r="I117" s="196"/>
      <c r="J117" s="39"/>
      <c r="K117" s="39"/>
      <c r="L117" s="42"/>
      <c r="M117" s="197"/>
      <c r="N117" s="198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163</v>
      </c>
      <c r="AU117" s="20" t="s">
        <v>86</v>
      </c>
    </row>
    <row r="118" spans="1:65" s="2" customFormat="1" ht="11.25">
      <c r="A118" s="37"/>
      <c r="B118" s="38"/>
      <c r="C118" s="39"/>
      <c r="D118" s="199" t="s">
        <v>165</v>
      </c>
      <c r="E118" s="39"/>
      <c r="F118" s="200" t="s">
        <v>378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165</v>
      </c>
      <c r="AU118" s="20" t="s">
        <v>86</v>
      </c>
    </row>
    <row r="119" spans="1:65" s="13" customFormat="1" ht="11.25">
      <c r="B119" s="201"/>
      <c r="C119" s="202"/>
      <c r="D119" s="194" t="s">
        <v>167</v>
      </c>
      <c r="E119" s="203" t="s">
        <v>19</v>
      </c>
      <c r="F119" s="204" t="s">
        <v>379</v>
      </c>
      <c r="G119" s="202"/>
      <c r="H119" s="203" t="s">
        <v>19</v>
      </c>
      <c r="I119" s="205"/>
      <c r="J119" s="202"/>
      <c r="K119" s="202"/>
      <c r="L119" s="206"/>
      <c r="M119" s="207"/>
      <c r="N119" s="208"/>
      <c r="O119" s="208"/>
      <c r="P119" s="208"/>
      <c r="Q119" s="208"/>
      <c r="R119" s="208"/>
      <c r="S119" s="208"/>
      <c r="T119" s="209"/>
      <c r="AT119" s="210" t="s">
        <v>167</v>
      </c>
      <c r="AU119" s="210" t="s">
        <v>86</v>
      </c>
      <c r="AV119" s="13" t="s">
        <v>84</v>
      </c>
      <c r="AW119" s="13" t="s">
        <v>36</v>
      </c>
      <c r="AX119" s="13" t="s">
        <v>76</v>
      </c>
      <c r="AY119" s="210" t="s">
        <v>154</v>
      </c>
    </row>
    <row r="120" spans="1:65" s="14" customFormat="1" ht="11.25">
      <c r="B120" s="211"/>
      <c r="C120" s="212"/>
      <c r="D120" s="194" t="s">
        <v>167</v>
      </c>
      <c r="E120" s="213" t="s">
        <v>19</v>
      </c>
      <c r="F120" s="214" t="s">
        <v>957</v>
      </c>
      <c r="G120" s="212"/>
      <c r="H120" s="215">
        <v>0.38700000000000001</v>
      </c>
      <c r="I120" s="216"/>
      <c r="J120" s="212"/>
      <c r="K120" s="212"/>
      <c r="L120" s="217"/>
      <c r="M120" s="218"/>
      <c r="N120" s="219"/>
      <c r="O120" s="219"/>
      <c r="P120" s="219"/>
      <c r="Q120" s="219"/>
      <c r="R120" s="219"/>
      <c r="S120" s="219"/>
      <c r="T120" s="220"/>
      <c r="AT120" s="221" t="s">
        <v>167</v>
      </c>
      <c r="AU120" s="221" t="s">
        <v>86</v>
      </c>
      <c r="AV120" s="14" t="s">
        <v>86</v>
      </c>
      <c r="AW120" s="14" t="s">
        <v>36</v>
      </c>
      <c r="AX120" s="14" t="s">
        <v>84</v>
      </c>
      <c r="AY120" s="221" t="s">
        <v>154</v>
      </c>
    </row>
    <row r="121" spans="1:65" s="2" customFormat="1" ht="37.9" customHeight="1">
      <c r="A121" s="37"/>
      <c r="B121" s="38"/>
      <c r="C121" s="181" t="s">
        <v>205</v>
      </c>
      <c r="D121" s="181" t="s">
        <v>156</v>
      </c>
      <c r="E121" s="182" t="s">
        <v>382</v>
      </c>
      <c r="F121" s="183" t="s">
        <v>383</v>
      </c>
      <c r="G121" s="184" t="s">
        <v>218</v>
      </c>
      <c r="H121" s="185">
        <v>3.87</v>
      </c>
      <c r="I121" s="186"/>
      <c r="J121" s="187">
        <f>ROUND(I121*H121,2)</f>
        <v>0</v>
      </c>
      <c r="K121" s="183" t="s">
        <v>160</v>
      </c>
      <c r="L121" s="42"/>
      <c r="M121" s="188" t="s">
        <v>19</v>
      </c>
      <c r="N121" s="189" t="s">
        <v>47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161</v>
      </c>
      <c r="AT121" s="192" t="s">
        <v>156</v>
      </c>
      <c r="AU121" s="192" t="s">
        <v>86</v>
      </c>
      <c r="AY121" s="20" t="s">
        <v>154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84</v>
      </c>
      <c r="BK121" s="193">
        <f>ROUND(I121*H121,2)</f>
        <v>0</v>
      </c>
      <c r="BL121" s="20" t="s">
        <v>161</v>
      </c>
      <c r="BM121" s="192" t="s">
        <v>688</v>
      </c>
    </row>
    <row r="122" spans="1:65" s="2" customFormat="1" ht="48.75">
      <c r="A122" s="37"/>
      <c r="B122" s="38"/>
      <c r="C122" s="39"/>
      <c r="D122" s="194" t="s">
        <v>163</v>
      </c>
      <c r="E122" s="39"/>
      <c r="F122" s="195" t="s">
        <v>385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163</v>
      </c>
      <c r="AU122" s="20" t="s">
        <v>86</v>
      </c>
    </row>
    <row r="123" spans="1:65" s="2" customFormat="1" ht="11.25">
      <c r="A123" s="37"/>
      <c r="B123" s="38"/>
      <c r="C123" s="39"/>
      <c r="D123" s="199" t="s">
        <v>165</v>
      </c>
      <c r="E123" s="39"/>
      <c r="F123" s="200" t="s">
        <v>386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165</v>
      </c>
      <c r="AU123" s="20" t="s">
        <v>86</v>
      </c>
    </row>
    <row r="124" spans="1:65" s="13" customFormat="1" ht="22.5">
      <c r="B124" s="201"/>
      <c r="C124" s="202"/>
      <c r="D124" s="194" t="s">
        <v>167</v>
      </c>
      <c r="E124" s="203" t="s">
        <v>19</v>
      </c>
      <c r="F124" s="204" t="s">
        <v>388</v>
      </c>
      <c r="G124" s="202"/>
      <c r="H124" s="203" t="s">
        <v>19</v>
      </c>
      <c r="I124" s="205"/>
      <c r="J124" s="202"/>
      <c r="K124" s="202"/>
      <c r="L124" s="206"/>
      <c r="M124" s="207"/>
      <c r="N124" s="208"/>
      <c r="O124" s="208"/>
      <c r="P124" s="208"/>
      <c r="Q124" s="208"/>
      <c r="R124" s="208"/>
      <c r="S124" s="208"/>
      <c r="T124" s="209"/>
      <c r="AT124" s="210" t="s">
        <v>167</v>
      </c>
      <c r="AU124" s="210" t="s">
        <v>86</v>
      </c>
      <c r="AV124" s="13" t="s">
        <v>84</v>
      </c>
      <c r="AW124" s="13" t="s">
        <v>36</v>
      </c>
      <c r="AX124" s="13" t="s">
        <v>76</v>
      </c>
      <c r="AY124" s="210" t="s">
        <v>154</v>
      </c>
    </row>
    <row r="125" spans="1:65" s="13" customFormat="1" ht="11.25">
      <c r="B125" s="201"/>
      <c r="C125" s="202"/>
      <c r="D125" s="194" t="s">
        <v>167</v>
      </c>
      <c r="E125" s="203" t="s">
        <v>19</v>
      </c>
      <c r="F125" s="204" t="s">
        <v>389</v>
      </c>
      <c r="G125" s="202"/>
      <c r="H125" s="203" t="s">
        <v>19</v>
      </c>
      <c r="I125" s="205"/>
      <c r="J125" s="202"/>
      <c r="K125" s="202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167</v>
      </c>
      <c r="AU125" s="210" t="s">
        <v>86</v>
      </c>
      <c r="AV125" s="13" t="s">
        <v>84</v>
      </c>
      <c r="AW125" s="13" t="s">
        <v>36</v>
      </c>
      <c r="AX125" s="13" t="s">
        <v>76</v>
      </c>
      <c r="AY125" s="210" t="s">
        <v>154</v>
      </c>
    </row>
    <row r="126" spans="1:65" s="14" customFormat="1" ht="11.25">
      <c r="B126" s="211"/>
      <c r="C126" s="212"/>
      <c r="D126" s="194" t="s">
        <v>167</v>
      </c>
      <c r="E126" s="213" t="s">
        <v>19</v>
      </c>
      <c r="F126" s="214" t="s">
        <v>958</v>
      </c>
      <c r="G126" s="212"/>
      <c r="H126" s="215">
        <v>3.87</v>
      </c>
      <c r="I126" s="216"/>
      <c r="J126" s="212"/>
      <c r="K126" s="212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167</v>
      </c>
      <c r="AU126" s="221" t="s">
        <v>86</v>
      </c>
      <c r="AV126" s="14" t="s">
        <v>86</v>
      </c>
      <c r="AW126" s="14" t="s">
        <v>36</v>
      </c>
      <c r="AX126" s="14" t="s">
        <v>84</v>
      </c>
      <c r="AY126" s="221" t="s">
        <v>154</v>
      </c>
    </row>
    <row r="127" spans="1:65" s="2" customFormat="1" ht="24.2" customHeight="1">
      <c r="A127" s="37"/>
      <c r="B127" s="38"/>
      <c r="C127" s="181" t="s">
        <v>215</v>
      </c>
      <c r="D127" s="181" t="s">
        <v>156</v>
      </c>
      <c r="E127" s="182" t="s">
        <v>391</v>
      </c>
      <c r="F127" s="183" t="s">
        <v>392</v>
      </c>
      <c r="G127" s="184" t="s">
        <v>218</v>
      </c>
      <c r="H127" s="185">
        <v>0.38700000000000001</v>
      </c>
      <c r="I127" s="186"/>
      <c r="J127" s="187">
        <f>ROUND(I127*H127,2)</f>
        <v>0</v>
      </c>
      <c r="K127" s="183" t="s">
        <v>160</v>
      </c>
      <c r="L127" s="42"/>
      <c r="M127" s="188" t="s">
        <v>19</v>
      </c>
      <c r="N127" s="189" t="s">
        <v>47</v>
      </c>
      <c r="O127" s="6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161</v>
      </c>
      <c r="AT127" s="192" t="s">
        <v>156</v>
      </c>
      <c r="AU127" s="192" t="s">
        <v>86</v>
      </c>
      <c r="AY127" s="20" t="s">
        <v>154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84</v>
      </c>
      <c r="BK127" s="193">
        <f>ROUND(I127*H127,2)</f>
        <v>0</v>
      </c>
      <c r="BL127" s="20" t="s">
        <v>161</v>
      </c>
      <c r="BM127" s="192" t="s">
        <v>691</v>
      </c>
    </row>
    <row r="128" spans="1:65" s="2" customFormat="1" ht="29.25">
      <c r="A128" s="37"/>
      <c r="B128" s="38"/>
      <c r="C128" s="39"/>
      <c r="D128" s="194" t="s">
        <v>163</v>
      </c>
      <c r="E128" s="39"/>
      <c r="F128" s="195" t="s">
        <v>394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163</v>
      </c>
      <c r="AU128" s="20" t="s">
        <v>86</v>
      </c>
    </row>
    <row r="129" spans="1:65" s="2" customFormat="1" ht="11.25">
      <c r="A129" s="37"/>
      <c r="B129" s="38"/>
      <c r="C129" s="39"/>
      <c r="D129" s="199" t="s">
        <v>165</v>
      </c>
      <c r="E129" s="39"/>
      <c r="F129" s="200" t="s">
        <v>395</v>
      </c>
      <c r="G129" s="39"/>
      <c r="H129" s="39"/>
      <c r="I129" s="196"/>
      <c r="J129" s="39"/>
      <c r="K129" s="39"/>
      <c r="L129" s="42"/>
      <c r="M129" s="197"/>
      <c r="N129" s="198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165</v>
      </c>
      <c r="AU129" s="20" t="s">
        <v>86</v>
      </c>
    </row>
    <row r="130" spans="1:65" s="13" customFormat="1" ht="11.25">
      <c r="B130" s="201"/>
      <c r="C130" s="202"/>
      <c r="D130" s="194" t="s">
        <v>167</v>
      </c>
      <c r="E130" s="203" t="s">
        <v>19</v>
      </c>
      <c r="F130" s="204" t="s">
        <v>396</v>
      </c>
      <c r="G130" s="202"/>
      <c r="H130" s="203" t="s">
        <v>19</v>
      </c>
      <c r="I130" s="205"/>
      <c r="J130" s="202"/>
      <c r="K130" s="202"/>
      <c r="L130" s="206"/>
      <c r="M130" s="207"/>
      <c r="N130" s="208"/>
      <c r="O130" s="208"/>
      <c r="P130" s="208"/>
      <c r="Q130" s="208"/>
      <c r="R130" s="208"/>
      <c r="S130" s="208"/>
      <c r="T130" s="209"/>
      <c r="AT130" s="210" t="s">
        <v>167</v>
      </c>
      <c r="AU130" s="210" t="s">
        <v>86</v>
      </c>
      <c r="AV130" s="13" t="s">
        <v>84</v>
      </c>
      <c r="AW130" s="13" t="s">
        <v>36</v>
      </c>
      <c r="AX130" s="13" t="s">
        <v>76</v>
      </c>
      <c r="AY130" s="210" t="s">
        <v>154</v>
      </c>
    </row>
    <row r="131" spans="1:65" s="14" customFormat="1" ht="11.25">
      <c r="B131" s="211"/>
      <c r="C131" s="212"/>
      <c r="D131" s="194" t="s">
        <v>167</v>
      </c>
      <c r="E131" s="213" t="s">
        <v>19</v>
      </c>
      <c r="F131" s="214" t="s">
        <v>957</v>
      </c>
      <c r="G131" s="212"/>
      <c r="H131" s="215">
        <v>0.38700000000000001</v>
      </c>
      <c r="I131" s="216"/>
      <c r="J131" s="212"/>
      <c r="K131" s="212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167</v>
      </c>
      <c r="AU131" s="221" t="s">
        <v>86</v>
      </c>
      <c r="AV131" s="14" t="s">
        <v>86</v>
      </c>
      <c r="AW131" s="14" t="s">
        <v>36</v>
      </c>
      <c r="AX131" s="14" t="s">
        <v>84</v>
      </c>
      <c r="AY131" s="221" t="s">
        <v>154</v>
      </c>
    </row>
    <row r="132" spans="1:65" s="2" customFormat="1" ht="33" customHeight="1">
      <c r="A132" s="37"/>
      <c r="B132" s="38"/>
      <c r="C132" s="181" t="s">
        <v>228</v>
      </c>
      <c r="D132" s="181" t="s">
        <v>156</v>
      </c>
      <c r="E132" s="182" t="s">
        <v>398</v>
      </c>
      <c r="F132" s="183" t="s">
        <v>399</v>
      </c>
      <c r="G132" s="184" t="s">
        <v>263</v>
      </c>
      <c r="H132" s="185">
        <v>0.65800000000000003</v>
      </c>
      <c r="I132" s="186"/>
      <c r="J132" s="187">
        <f>ROUND(I132*H132,2)</f>
        <v>0</v>
      </c>
      <c r="K132" s="183" t="s">
        <v>160</v>
      </c>
      <c r="L132" s="42"/>
      <c r="M132" s="188" t="s">
        <v>19</v>
      </c>
      <c r="N132" s="189" t="s">
        <v>47</v>
      </c>
      <c r="O132" s="67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161</v>
      </c>
      <c r="AT132" s="192" t="s">
        <v>156</v>
      </c>
      <c r="AU132" s="192" t="s">
        <v>86</v>
      </c>
      <c r="AY132" s="20" t="s">
        <v>154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20" t="s">
        <v>84</v>
      </c>
      <c r="BK132" s="193">
        <f>ROUND(I132*H132,2)</f>
        <v>0</v>
      </c>
      <c r="BL132" s="20" t="s">
        <v>161</v>
      </c>
      <c r="BM132" s="192" t="s">
        <v>694</v>
      </c>
    </row>
    <row r="133" spans="1:65" s="2" customFormat="1" ht="29.25">
      <c r="A133" s="37"/>
      <c r="B133" s="38"/>
      <c r="C133" s="39"/>
      <c r="D133" s="194" t="s">
        <v>163</v>
      </c>
      <c r="E133" s="39"/>
      <c r="F133" s="195" t="s">
        <v>320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163</v>
      </c>
      <c r="AU133" s="20" t="s">
        <v>86</v>
      </c>
    </row>
    <row r="134" spans="1:65" s="2" customFormat="1" ht="11.25">
      <c r="A134" s="37"/>
      <c r="B134" s="38"/>
      <c r="C134" s="39"/>
      <c r="D134" s="199" t="s">
        <v>165</v>
      </c>
      <c r="E134" s="39"/>
      <c r="F134" s="200" t="s">
        <v>401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165</v>
      </c>
      <c r="AU134" s="20" t="s">
        <v>86</v>
      </c>
    </row>
    <row r="135" spans="1:65" s="13" customFormat="1" ht="11.25">
      <c r="B135" s="201"/>
      <c r="C135" s="202"/>
      <c r="D135" s="194" t="s">
        <v>167</v>
      </c>
      <c r="E135" s="203" t="s">
        <v>19</v>
      </c>
      <c r="F135" s="204" t="s">
        <v>403</v>
      </c>
      <c r="G135" s="202"/>
      <c r="H135" s="203" t="s">
        <v>19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167</v>
      </c>
      <c r="AU135" s="210" t="s">
        <v>86</v>
      </c>
      <c r="AV135" s="13" t="s">
        <v>84</v>
      </c>
      <c r="AW135" s="13" t="s">
        <v>36</v>
      </c>
      <c r="AX135" s="13" t="s">
        <v>76</v>
      </c>
      <c r="AY135" s="210" t="s">
        <v>154</v>
      </c>
    </row>
    <row r="136" spans="1:65" s="14" customFormat="1" ht="11.25">
      <c r="B136" s="211"/>
      <c r="C136" s="212"/>
      <c r="D136" s="194" t="s">
        <v>167</v>
      </c>
      <c r="E136" s="213" t="s">
        <v>19</v>
      </c>
      <c r="F136" s="214" t="s">
        <v>959</v>
      </c>
      <c r="G136" s="212"/>
      <c r="H136" s="215">
        <v>0.65800000000000003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167</v>
      </c>
      <c r="AU136" s="221" t="s">
        <v>86</v>
      </c>
      <c r="AV136" s="14" t="s">
        <v>86</v>
      </c>
      <c r="AW136" s="14" t="s">
        <v>36</v>
      </c>
      <c r="AX136" s="14" t="s">
        <v>84</v>
      </c>
      <c r="AY136" s="221" t="s">
        <v>154</v>
      </c>
    </row>
    <row r="137" spans="1:65" s="2" customFormat="1" ht="16.5" customHeight="1">
      <c r="A137" s="37"/>
      <c r="B137" s="38"/>
      <c r="C137" s="181" t="s">
        <v>237</v>
      </c>
      <c r="D137" s="181" t="s">
        <v>156</v>
      </c>
      <c r="E137" s="182" t="s">
        <v>405</v>
      </c>
      <c r="F137" s="183" t="s">
        <v>406</v>
      </c>
      <c r="G137" s="184" t="s">
        <v>218</v>
      </c>
      <c r="H137" s="185">
        <v>0.38700000000000001</v>
      </c>
      <c r="I137" s="186"/>
      <c r="J137" s="187">
        <f>ROUND(I137*H137,2)</f>
        <v>0</v>
      </c>
      <c r="K137" s="183" t="s">
        <v>160</v>
      </c>
      <c r="L137" s="42"/>
      <c r="M137" s="188" t="s">
        <v>19</v>
      </c>
      <c r="N137" s="189" t="s">
        <v>47</v>
      </c>
      <c r="O137" s="6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161</v>
      </c>
      <c r="AT137" s="192" t="s">
        <v>156</v>
      </c>
      <c r="AU137" s="192" t="s">
        <v>86</v>
      </c>
      <c r="AY137" s="20" t="s">
        <v>154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84</v>
      </c>
      <c r="BK137" s="193">
        <f>ROUND(I137*H137,2)</f>
        <v>0</v>
      </c>
      <c r="BL137" s="20" t="s">
        <v>161</v>
      </c>
      <c r="BM137" s="192" t="s">
        <v>696</v>
      </c>
    </row>
    <row r="138" spans="1:65" s="2" customFormat="1" ht="19.5">
      <c r="A138" s="37"/>
      <c r="B138" s="38"/>
      <c r="C138" s="39"/>
      <c r="D138" s="194" t="s">
        <v>163</v>
      </c>
      <c r="E138" s="39"/>
      <c r="F138" s="195" t="s">
        <v>408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163</v>
      </c>
      <c r="AU138" s="20" t="s">
        <v>86</v>
      </c>
    </row>
    <row r="139" spans="1:65" s="2" customFormat="1" ht="11.25">
      <c r="A139" s="37"/>
      <c r="B139" s="38"/>
      <c r="C139" s="39"/>
      <c r="D139" s="199" t="s">
        <v>165</v>
      </c>
      <c r="E139" s="39"/>
      <c r="F139" s="200" t="s">
        <v>409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165</v>
      </c>
      <c r="AU139" s="20" t="s">
        <v>86</v>
      </c>
    </row>
    <row r="140" spans="1:65" s="13" customFormat="1" ht="11.25">
      <c r="B140" s="201"/>
      <c r="C140" s="202"/>
      <c r="D140" s="194" t="s">
        <v>167</v>
      </c>
      <c r="E140" s="203" t="s">
        <v>19</v>
      </c>
      <c r="F140" s="204" t="s">
        <v>410</v>
      </c>
      <c r="G140" s="202"/>
      <c r="H140" s="203" t="s">
        <v>19</v>
      </c>
      <c r="I140" s="205"/>
      <c r="J140" s="202"/>
      <c r="K140" s="202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167</v>
      </c>
      <c r="AU140" s="210" t="s">
        <v>86</v>
      </c>
      <c r="AV140" s="13" t="s">
        <v>84</v>
      </c>
      <c r="AW140" s="13" t="s">
        <v>36</v>
      </c>
      <c r="AX140" s="13" t="s">
        <v>76</v>
      </c>
      <c r="AY140" s="210" t="s">
        <v>154</v>
      </c>
    </row>
    <row r="141" spans="1:65" s="14" customFormat="1" ht="11.25">
      <c r="B141" s="211"/>
      <c r="C141" s="212"/>
      <c r="D141" s="194" t="s">
        <v>167</v>
      </c>
      <c r="E141" s="213" t="s">
        <v>19</v>
      </c>
      <c r="F141" s="214" t="s">
        <v>957</v>
      </c>
      <c r="G141" s="212"/>
      <c r="H141" s="215">
        <v>0.38700000000000001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167</v>
      </c>
      <c r="AU141" s="221" t="s">
        <v>86</v>
      </c>
      <c r="AV141" s="14" t="s">
        <v>86</v>
      </c>
      <c r="AW141" s="14" t="s">
        <v>36</v>
      </c>
      <c r="AX141" s="14" t="s">
        <v>84</v>
      </c>
      <c r="AY141" s="221" t="s">
        <v>154</v>
      </c>
    </row>
    <row r="142" spans="1:65" s="12" customFormat="1" ht="22.9" customHeight="1">
      <c r="B142" s="165"/>
      <c r="C142" s="166"/>
      <c r="D142" s="167" t="s">
        <v>75</v>
      </c>
      <c r="E142" s="179" t="s">
        <v>86</v>
      </c>
      <c r="F142" s="179" t="s">
        <v>697</v>
      </c>
      <c r="G142" s="166"/>
      <c r="H142" s="166"/>
      <c r="I142" s="169"/>
      <c r="J142" s="180">
        <f>BK142</f>
        <v>0</v>
      </c>
      <c r="K142" s="166"/>
      <c r="L142" s="171"/>
      <c r="M142" s="172"/>
      <c r="N142" s="173"/>
      <c r="O142" s="173"/>
      <c r="P142" s="174">
        <f>SUM(P143:P168)</f>
        <v>0</v>
      </c>
      <c r="Q142" s="173"/>
      <c r="R142" s="174">
        <f>SUM(R143:R168)</f>
        <v>0.41338315999999997</v>
      </c>
      <c r="S142" s="173"/>
      <c r="T142" s="175">
        <f>SUM(T143:T168)</f>
        <v>0</v>
      </c>
      <c r="AR142" s="176" t="s">
        <v>84</v>
      </c>
      <c r="AT142" s="177" t="s">
        <v>75</v>
      </c>
      <c r="AU142" s="177" t="s">
        <v>84</v>
      </c>
      <c r="AY142" s="176" t="s">
        <v>154</v>
      </c>
      <c r="BK142" s="178">
        <f>SUM(BK143:BK168)</f>
        <v>0</v>
      </c>
    </row>
    <row r="143" spans="1:65" s="2" customFormat="1" ht="24.2" customHeight="1">
      <c r="A143" s="37"/>
      <c r="B143" s="38"/>
      <c r="C143" s="181" t="s">
        <v>226</v>
      </c>
      <c r="D143" s="181" t="s">
        <v>156</v>
      </c>
      <c r="E143" s="182" t="s">
        <v>698</v>
      </c>
      <c r="F143" s="183" t="s">
        <v>699</v>
      </c>
      <c r="G143" s="184" t="s">
        <v>218</v>
      </c>
      <c r="H143" s="185">
        <v>0.17799999999999999</v>
      </c>
      <c r="I143" s="186"/>
      <c r="J143" s="187">
        <f>ROUND(I143*H143,2)</f>
        <v>0</v>
      </c>
      <c r="K143" s="183" t="s">
        <v>160</v>
      </c>
      <c r="L143" s="42"/>
      <c r="M143" s="188" t="s">
        <v>19</v>
      </c>
      <c r="N143" s="189" t="s">
        <v>47</v>
      </c>
      <c r="O143" s="67"/>
      <c r="P143" s="190">
        <f>O143*H143</f>
        <v>0</v>
      </c>
      <c r="Q143" s="190">
        <v>2.3010199999999998</v>
      </c>
      <c r="R143" s="190">
        <f>Q143*H143</f>
        <v>0.40958155999999996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161</v>
      </c>
      <c r="AT143" s="192" t="s">
        <v>156</v>
      </c>
      <c r="AU143" s="192" t="s">
        <v>86</v>
      </c>
      <c r="AY143" s="20" t="s">
        <v>154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84</v>
      </c>
      <c r="BK143" s="193">
        <f>ROUND(I143*H143,2)</f>
        <v>0</v>
      </c>
      <c r="BL143" s="20" t="s">
        <v>161</v>
      </c>
      <c r="BM143" s="192" t="s">
        <v>700</v>
      </c>
    </row>
    <row r="144" spans="1:65" s="2" customFormat="1" ht="19.5">
      <c r="A144" s="37"/>
      <c r="B144" s="38"/>
      <c r="C144" s="39"/>
      <c r="D144" s="194" t="s">
        <v>163</v>
      </c>
      <c r="E144" s="39"/>
      <c r="F144" s="195" t="s">
        <v>701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163</v>
      </c>
      <c r="AU144" s="20" t="s">
        <v>86</v>
      </c>
    </row>
    <row r="145" spans="1:65" s="2" customFormat="1" ht="11.25">
      <c r="A145" s="37"/>
      <c r="B145" s="38"/>
      <c r="C145" s="39"/>
      <c r="D145" s="199" t="s">
        <v>165</v>
      </c>
      <c r="E145" s="39"/>
      <c r="F145" s="200" t="s">
        <v>702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165</v>
      </c>
      <c r="AU145" s="20" t="s">
        <v>86</v>
      </c>
    </row>
    <row r="146" spans="1:65" s="13" customFormat="1" ht="22.5">
      <c r="B146" s="201"/>
      <c r="C146" s="202"/>
      <c r="D146" s="194" t="s">
        <v>167</v>
      </c>
      <c r="E146" s="203" t="s">
        <v>19</v>
      </c>
      <c r="F146" s="204" t="s">
        <v>960</v>
      </c>
      <c r="G146" s="202"/>
      <c r="H146" s="203" t="s">
        <v>19</v>
      </c>
      <c r="I146" s="205"/>
      <c r="J146" s="202"/>
      <c r="K146" s="202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167</v>
      </c>
      <c r="AU146" s="210" t="s">
        <v>86</v>
      </c>
      <c r="AV146" s="13" t="s">
        <v>84</v>
      </c>
      <c r="AW146" s="13" t="s">
        <v>36</v>
      </c>
      <c r="AX146" s="13" t="s">
        <v>76</v>
      </c>
      <c r="AY146" s="210" t="s">
        <v>154</v>
      </c>
    </row>
    <row r="147" spans="1:65" s="14" customFormat="1" ht="11.25">
      <c r="B147" s="211"/>
      <c r="C147" s="212"/>
      <c r="D147" s="194" t="s">
        <v>167</v>
      </c>
      <c r="E147" s="213" t="s">
        <v>19</v>
      </c>
      <c r="F147" s="214" t="s">
        <v>961</v>
      </c>
      <c r="G147" s="212"/>
      <c r="H147" s="215">
        <v>0.16200000000000001</v>
      </c>
      <c r="I147" s="216"/>
      <c r="J147" s="212"/>
      <c r="K147" s="212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167</v>
      </c>
      <c r="AU147" s="221" t="s">
        <v>86</v>
      </c>
      <c r="AV147" s="14" t="s">
        <v>86</v>
      </c>
      <c r="AW147" s="14" t="s">
        <v>36</v>
      </c>
      <c r="AX147" s="14" t="s">
        <v>76</v>
      </c>
      <c r="AY147" s="221" t="s">
        <v>154</v>
      </c>
    </row>
    <row r="148" spans="1:65" s="13" customFormat="1" ht="22.5">
      <c r="B148" s="201"/>
      <c r="C148" s="202"/>
      <c r="D148" s="194" t="s">
        <v>167</v>
      </c>
      <c r="E148" s="203" t="s">
        <v>19</v>
      </c>
      <c r="F148" s="204" t="s">
        <v>955</v>
      </c>
      <c r="G148" s="202"/>
      <c r="H148" s="203" t="s">
        <v>19</v>
      </c>
      <c r="I148" s="205"/>
      <c r="J148" s="202"/>
      <c r="K148" s="202"/>
      <c r="L148" s="206"/>
      <c r="M148" s="207"/>
      <c r="N148" s="208"/>
      <c r="O148" s="208"/>
      <c r="P148" s="208"/>
      <c r="Q148" s="208"/>
      <c r="R148" s="208"/>
      <c r="S148" s="208"/>
      <c r="T148" s="209"/>
      <c r="AT148" s="210" t="s">
        <v>167</v>
      </c>
      <c r="AU148" s="210" t="s">
        <v>86</v>
      </c>
      <c r="AV148" s="13" t="s">
        <v>84</v>
      </c>
      <c r="AW148" s="13" t="s">
        <v>36</v>
      </c>
      <c r="AX148" s="13" t="s">
        <v>76</v>
      </c>
      <c r="AY148" s="210" t="s">
        <v>154</v>
      </c>
    </row>
    <row r="149" spans="1:65" s="16" customFormat="1" ht="11.25">
      <c r="B149" s="237"/>
      <c r="C149" s="238"/>
      <c r="D149" s="194" t="s">
        <v>167</v>
      </c>
      <c r="E149" s="239" t="s">
        <v>19</v>
      </c>
      <c r="F149" s="240" t="s">
        <v>361</v>
      </c>
      <c r="G149" s="238"/>
      <c r="H149" s="241">
        <v>0.16200000000000001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AT149" s="247" t="s">
        <v>167</v>
      </c>
      <c r="AU149" s="247" t="s">
        <v>86</v>
      </c>
      <c r="AV149" s="16" t="s">
        <v>182</v>
      </c>
      <c r="AW149" s="16" t="s">
        <v>36</v>
      </c>
      <c r="AX149" s="16" t="s">
        <v>76</v>
      </c>
      <c r="AY149" s="247" t="s">
        <v>154</v>
      </c>
    </row>
    <row r="150" spans="1:65" s="13" customFormat="1" ht="11.25">
      <c r="B150" s="201"/>
      <c r="C150" s="202"/>
      <c r="D150" s="194" t="s">
        <v>167</v>
      </c>
      <c r="E150" s="203" t="s">
        <v>19</v>
      </c>
      <c r="F150" s="204" t="s">
        <v>704</v>
      </c>
      <c r="G150" s="202"/>
      <c r="H150" s="203" t="s">
        <v>19</v>
      </c>
      <c r="I150" s="205"/>
      <c r="J150" s="202"/>
      <c r="K150" s="202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167</v>
      </c>
      <c r="AU150" s="210" t="s">
        <v>86</v>
      </c>
      <c r="AV150" s="13" t="s">
        <v>84</v>
      </c>
      <c r="AW150" s="13" t="s">
        <v>36</v>
      </c>
      <c r="AX150" s="13" t="s">
        <v>76</v>
      </c>
      <c r="AY150" s="210" t="s">
        <v>154</v>
      </c>
    </row>
    <row r="151" spans="1:65" s="14" customFormat="1" ht="11.25">
      <c r="B151" s="211"/>
      <c r="C151" s="212"/>
      <c r="D151" s="194" t="s">
        <v>167</v>
      </c>
      <c r="E151" s="213" t="s">
        <v>19</v>
      </c>
      <c r="F151" s="214" t="s">
        <v>962</v>
      </c>
      <c r="G151" s="212"/>
      <c r="H151" s="215">
        <v>1.6E-2</v>
      </c>
      <c r="I151" s="216"/>
      <c r="J151" s="212"/>
      <c r="K151" s="212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167</v>
      </c>
      <c r="AU151" s="221" t="s">
        <v>86</v>
      </c>
      <c r="AV151" s="14" t="s">
        <v>86</v>
      </c>
      <c r="AW151" s="14" t="s">
        <v>36</v>
      </c>
      <c r="AX151" s="14" t="s">
        <v>76</v>
      </c>
      <c r="AY151" s="221" t="s">
        <v>154</v>
      </c>
    </row>
    <row r="152" spans="1:65" s="15" customFormat="1" ht="11.25">
      <c r="B152" s="223"/>
      <c r="C152" s="224"/>
      <c r="D152" s="194" t="s">
        <v>167</v>
      </c>
      <c r="E152" s="225" t="s">
        <v>19</v>
      </c>
      <c r="F152" s="226" t="s">
        <v>194</v>
      </c>
      <c r="G152" s="224"/>
      <c r="H152" s="227">
        <v>0.17799999999999999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AT152" s="233" t="s">
        <v>167</v>
      </c>
      <c r="AU152" s="233" t="s">
        <v>86</v>
      </c>
      <c r="AV152" s="15" t="s">
        <v>161</v>
      </c>
      <c r="AW152" s="15" t="s">
        <v>36</v>
      </c>
      <c r="AX152" s="15" t="s">
        <v>84</v>
      </c>
      <c r="AY152" s="233" t="s">
        <v>154</v>
      </c>
    </row>
    <row r="153" spans="1:65" s="2" customFormat="1" ht="16.5" customHeight="1">
      <c r="A153" s="37"/>
      <c r="B153" s="38"/>
      <c r="C153" s="181" t="s">
        <v>252</v>
      </c>
      <c r="D153" s="181" t="s">
        <v>156</v>
      </c>
      <c r="E153" s="182" t="s">
        <v>706</v>
      </c>
      <c r="F153" s="183" t="s">
        <v>707</v>
      </c>
      <c r="G153" s="184" t="s">
        <v>159</v>
      </c>
      <c r="H153" s="185">
        <v>1.44</v>
      </c>
      <c r="I153" s="186"/>
      <c r="J153" s="187">
        <f>ROUND(I153*H153,2)</f>
        <v>0</v>
      </c>
      <c r="K153" s="183" t="s">
        <v>160</v>
      </c>
      <c r="L153" s="42"/>
      <c r="M153" s="188" t="s">
        <v>19</v>
      </c>
      <c r="N153" s="189" t="s">
        <v>47</v>
      </c>
      <c r="O153" s="67"/>
      <c r="P153" s="190">
        <f>O153*H153</f>
        <v>0</v>
      </c>
      <c r="Q153" s="190">
        <v>2.64E-3</v>
      </c>
      <c r="R153" s="190">
        <f>Q153*H153</f>
        <v>3.8016E-3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161</v>
      </c>
      <c r="AT153" s="192" t="s">
        <v>156</v>
      </c>
      <c r="AU153" s="192" t="s">
        <v>86</v>
      </c>
      <c r="AY153" s="20" t="s">
        <v>154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20" t="s">
        <v>84</v>
      </c>
      <c r="BK153" s="193">
        <f>ROUND(I153*H153,2)</f>
        <v>0</v>
      </c>
      <c r="BL153" s="20" t="s">
        <v>161</v>
      </c>
      <c r="BM153" s="192" t="s">
        <v>708</v>
      </c>
    </row>
    <row r="154" spans="1:65" s="2" customFormat="1" ht="11.25">
      <c r="A154" s="37"/>
      <c r="B154" s="38"/>
      <c r="C154" s="39"/>
      <c r="D154" s="194" t="s">
        <v>163</v>
      </c>
      <c r="E154" s="39"/>
      <c r="F154" s="195" t="s">
        <v>709</v>
      </c>
      <c r="G154" s="39"/>
      <c r="H154" s="39"/>
      <c r="I154" s="196"/>
      <c r="J154" s="39"/>
      <c r="K154" s="39"/>
      <c r="L154" s="42"/>
      <c r="M154" s="197"/>
      <c r="N154" s="198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163</v>
      </c>
      <c r="AU154" s="20" t="s">
        <v>86</v>
      </c>
    </row>
    <row r="155" spans="1:65" s="2" customFormat="1" ht="11.25">
      <c r="A155" s="37"/>
      <c r="B155" s="38"/>
      <c r="C155" s="39"/>
      <c r="D155" s="199" t="s">
        <v>165</v>
      </c>
      <c r="E155" s="39"/>
      <c r="F155" s="200" t="s">
        <v>710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165</v>
      </c>
      <c r="AU155" s="20" t="s">
        <v>86</v>
      </c>
    </row>
    <row r="156" spans="1:65" s="13" customFormat="1" ht="11.25">
      <c r="B156" s="201"/>
      <c r="C156" s="202"/>
      <c r="D156" s="194" t="s">
        <v>167</v>
      </c>
      <c r="E156" s="203" t="s">
        <v>19</v>
      </c>
      <c r="F156" s="204" t="s">
        <v>711</v>
      </c>
      <c r="G156" s="202"/>
      <c r="H156" s="203" t="s">
        <v>19</v>
      </c>
      <c r="I156" s="205"/>
      <c r="J156" s="202"/>
      <c r="K156" s="202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167</v>
      </c>
      <c r="AU156" s="210" t="s">
        <v>86</v>
      </c>
      <c r="AV156" s="13" t="s">
        <v>84</v>
      </c>
      <c r="AW156" s="13" t="s">
        <v>36</v>
      </c>
      <c r="AX156" s="13" t="s">
        <v>76</v>
      </c>
      <c r="AY156" s="210" t="s">
        <v>154</v>
      </c>
    </row>
    <row r="157" spans="1:65" s="13" customFormat="1" ht="11.25">
      <c r="B157" s="201"/>
      <c r="C157" s="202"/>
      <c r="D157" s="194" t="s">
        <v>167</v>
      </c>
      <c r="E157" s="203" t="s">
        <v>19</v>
      </c>
      <c r="F157" s="204" t="s">
        <v>963</v>
      </c>
      <c r="G157" s="202"/>
      <c r="H157" s="203" t="s">
        <v>19</v>
      </c>
      <c r="I157" s="205"/>
      <c r="J157" s="202"/>
      <c r="K157" s="202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167</v>
      </c>
      <c r="AU157" s="210" t="s">
        <v>86</v>
      </c>
      <c r="AV157" s="13" t="s">
        <v>84</v>
      </c>
      <c r="AW157" s="13" t="s">
        <v>36</v>
      </c>
      <c r="AX157" s="13" t="s">
        <v>76</v>
      </c>
      <c r="AY157" s="210" t="s">
        <v>154</v>
      </c>
    </row>
    <row r="158" spans="1:65" s="14" customFormat="1" ht="11.25">
      <c r="B158" s="211"/>
      <c r="C158" s="212"/>
      <c r="D158" s="194" t="s">
        <v>167</v>
      </c>
      <c r="E158" s="213" t="s">
        <v>19</v>
      </c>
      <c r="F158" s="214" t="s">
        <v>964</v>
      </c>
      <c r="G158" s="212"/>
      <c r="H158" s="215">
        <v>1.44</v>
      </c>
      <c r="I158" s="216"/>
      <c r="J158" s="212"/>
      <c r="K158" s="212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167</v>
      </c>
      <c r="AU158" s="221" t="s">
        <v>86</v>
      </c>
      <c r="AV158" s="14" t="s">
        <v>86</v>
      </c>
      <c r="AW158" s="14" t="s">
        <v>36</v>
      </c>
      <c r="AX158" s="14" t="s">
        <v>76</v>
      </c>
      <c r="AY158" s="221" t="s">
        <v>154</v>
      </c>
    </row>
    <row r="159" spans="1:65" s="13" customFormat="1" ht="22.5">
      <c r="B159" s="201"/>
      <c r="C159" s="202"/>
      <c r="D159" s="194" t="s">
        <v>167</v>
      </c>
      <c r="E159" s="203" t="s">
        <v>19</v>
      </c>
      <c r="F159" s="204" t="s">
        <v>955</v>
      </c>
      <c r="G159" s="202"/>
      <c r="H159" s="203" t="s">
        <v>19</v>
      </c>
      <c r="I159" s="205"/>
      <c r="J159" s="202"/>
      <c r="K159" s="202"/>
      <c r="L159" s="206"/>
      <c r="M159" s="207"/>
      <c r="N159" s="208"/>
      <c r="O159" s="208"/>
      <c r="P159" s="208"/>
      <c r="Q159" s="208"/>
      <c r="R159" s="208"/>
      <c r="S159" s="208"/>
      <c r="T159" s="209"/>
      <c r="AT159" s="210" t="s">
        <v>167</v>
      </c>
      <c r="AU159" s="210" t="s">
        <v>86</v>
      </c>
      <c r="AV159" s="13" t="s">
        <v>84</v>
      </c>
      <c r="AW159" s="13" t="s">
        <v>36</v>
      </c>
      <c r="AX159" s="13" t="s">
        <v>76</v>
      </c>
      <c r="AY159" s="210" t="s">
        <v>154</v>
      </c>
    </row>
    <row r="160" spans="1:65" s="15" customFormat="1" ht="11.25">
      <c r="B160" s="223"/>
      <c r="C160" s="224"/>
      <c r="D160" s="194" t="s">
        <v>167</v>
      </c>
      <c r="E160" s="225" t="s">
        <v>19</v>
      </c>
      <c r="F160" s="226" t="s">
        <v>194</v>
      </c>
      <c r="G160" s="224"/>
      <c r="H160" s="227">
        <v>1.44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AT160" s="233" t="s">
        <v>167</v>
      </c>
      <c r="AU160" s="233" t="s">
        <v>86</v>
      </c>
      <c r="AV160" s="15" t="s">
        <v>161</v>
      </c>
      <c r="AW160" s="15" t="s">
        <v>36</v>
      </c>
      <c r="AX160" s="15" t="s">
        <v>84</v>
      </c>
      <c r="AY160" s="233" t="s">
        <v>154</v>
      </c>
    </row>
    <row r="161" spans="1:65" s="2" customFormat="1" ht="16.5" customHeight="1">
      <c r="A161" s="37"/>
      <c r="B161" s="38"/>
      <c r="C161" s="181" t="s">
        <v>260</v>
      </c>
      <c r="D161" s="181" t="s">
        <v>156</v>
      </c>
      <c r="E161" s="182" t="s">
        <v>714</v>
      </c>
      <c r="F161" s="183" t="s">
        <v>715</v>
      </c>
      <c r="G161" s="184" t="s">
        <v>159</v>
      </c>
      <c r="H161" s="185">
        <v>1.44</v>
      </c>
      <c r="I161" s="186"/>
      <c r="J161" s="187">
        <f>ROUND(I161*H161,2)</f>
        <v>0</v>
      </c>
      <c r="K161" s="183" t="s">
        <v>160</v>
      </c>
      <c r="L161" s="42"/>
      <c r="M161" s="188" t="s">
        <v>19</v>
      </c>
      <c r="N161" s="189" t="s">
        <v>47</v>
      </c>
      <c r="O161" s="67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161</v>
      </c>
      <c r="AT161" s="192" t="s">
        <v>156</v>
      </c>
      <c r="AU161" s="192" t="s">
        <v>86</v>
      </c>
      <c r="AY161" s="20" t="s">
        <v>154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20" t="s">
        <v>84</v>
      </c>
      <c r="BK161" s="193">
        <f>ROUND(I161*H161,2)</f>
        <v>0</v>
      </c>
      <c r="BL161" s="20" t="s">
        <v>161</v>
      </c>
      <c r="BM161" s="192" t="s">
        <v>716</v>
      </c>
    </row>
    <row r="162" spans="1:65" s="2" customFormat="1" ht="11.25">
      <c r="A162" s="37"/>
      <c r="B162" s="38"/>
      <c r="C162" s="39"/>
      <c r="D162" s="194" t="s">
        <v>163</v>
      </c>
      <c r="E162" s="39"/>
      <c r="F162" s="195" t="s">
        <v>717</v>
      </c>
      <c r="G162" s="39"/>
      <c r="H162" s="39"/>
      <c r="I162" s="196"/>
      <c r="J162" s="39"/>
      <c r="K162" s="39"/>
      <c r="L162" s="42"/>
      <c r="M162" s="197"/>
      <c r="N162" s="198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163</v>
      </c>
      <c r="AU162" s="20" t="s">
        <v>86</v>
      </c>
    </row>
    <row r="163" spans="1:65" s="2" customFormat="1" ht="11.25">
      <c r="A163" s="37"/>
      <c r="B163" s="38"/>
      <c r="C163" s="39"/>
      <c r="D163" s="199" t="s">
        <v>165</v>
      </c>
      <c r="E163" s="39"/>
      <c r="F163" s="200" t="s">
        <v>718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165</v>
      </c>
      <c r="AU163" s="20" t="s">
        <v>86</v>
      </c>
    </row>
    <row r="164" spans="1:65" s="13" customFormat="1" ht="11.25">
      <c r="B164" s="201"/>
      <c r="C164" s="202"/>
      <c r="D164" s="194" t="s">
        <v>167</v>
      </c>
      <c r="E164" s="203" t="s">
        <v>19</v>
      </c>
      <c r="F164" s="204" t="s">
        <v>719</v>
      </c>
      <c r="G164" s="202"/>
      <c r="H164" s="203" t="s">
        <v>19</v>
      </c>
      <c r="I164" s="205"/>
      <c r="J164" s="202"/>
      <c r="K164" s="202"/>
      <c r="L164" s="206"/>
      <c r="M164" s="207"/>
      <c r="N164" s="208"/>
      <c r="O164" s="208"/>
      <c r="P164" s="208"/>
      <c r="Q164" s="208"/>
      <c r="R164" s="208"/>
      <c r="S164" s="208"/>
      <c r="T164" s="209"/>
      <c r="AT164" s="210" t="s">
        <v>167</v>
      </c>
      <c r="AU164" s="210" t="s">
        <v>86</v>
      </c>
      <c r="AV164" s="13" t="s">
        <v>84</v>
      </c>
      <c r="AW164" s="13" t="s">
        <v>36</v>
      </c>
      <c r="AX164" s="13" t="s">
        <v>76</v>
      </c>
      <c r="AY164" s="210" t="s">
        <v>154</v>
      </c>
    </row>
    <row r="165" spans="1:65" s="13" customFormat="1" ht="11.25">
      <c r="B165" s="201"/>
      <c r="C165" s="202"/>
      <c r="D165" s="194" t="s">
        <v>167</v>
      </c>
      <c r="E165" s="203" t="s">
        <v>19</v>
      </c>
      <c r="F165" s="204" t="s">
        <v>963</v>
      </c>
      <c r="G165" s="202"/>
      <c r="H165" s="203" t="s">
        <v>19</v>
      </c>
      <c r="I165" s="205"/>
      <c r="J165" s="202"/>
      <c r="K165" s="202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167</v>
      </c>
      <c r="AU165" s="210" t="s">
        <v>86</v>
      </c>
      <c r="AV165" s="13" t="s">
        <v>84</v>
      </c>
      <c r="AW165" s="13" t="s">
        <v>36</v>
      </c>
      <c r="AX165" s="13" t="s">
        <v>76</v>
      </c>
      <c r="AY165" s="210" t="s">
        <v>154</v>
      </c>
    </row>
    <row r="166" spans="1:65" s="14" customFormat="1" ht="11.25">
      <c r="B166" s="211"/>
      <c r="C166" s="212"/>
      <c r="D166" s="194" t="s">
        <v>167</v>
      </c>
      <c r="E166" s="213" t="s">
        <v>19</v>
      </c>
      <c r="F166" s="214" t="s">
        <v>964</v>
      </c>
      <c r="G166" s="212"/>
      <c r="H166" s="215">
        <v>1.44</v>
      </c>
      <c r="I166" s="216"/>
      <c r="J166" s="212"/>
      <c r="K166" s="212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167</v>
      </c>
      <c r="AU166" s="221" t="s">
        <v>86</v>
      </c>
      <c r="AV166" s="14" t="s">
        <v>86</v>
      </c>
      <c r="AW166" s="14" t="s">
        <v>36</v>
      </c>
      <c r="AX166" s="14" t="s">
        <v>76</v>
      </c>
      <c r="AY166" s="221" t="s">
        <v>154</v>
      </c>
    </row>
    <row r="167" spans="1:65" s="13" customFormat="1" ht="22.5">
      <c r="B167" s="201"/>
      <c r="C167" s="202"/>
      <c r="D167" s="194" t="s">
        <v>167</v>
      </c>
      <c r="E167" s="203" t="s">
        <v>19</v>
      </c>
      <c r="F167" s="204" t="s">
        <v>955</v>
      </c>
      <c r="G167" s="202"/>
      <c r="H167" s="203" t="s">
        <v>19</v>
      </c>
      <c r="I167" s="205"/>
      <c r="J167" s="202"/>
      <c r="K167" s="202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167</v>
      </c>
      <c r="AU167" s="210" t="s">
        <v>86</v>
      </c>
      <c r="AV167" s="13" t="s">
        <v>84</v>
      </c>
      <c r="AW167" s="13" t="s">
        <v>36</v>
      </c>
      <c r="AX167" s="13" t="s">
        <v>76</v>
      </c>
      <c r="AY167" s="210" t="s">
        <v>154</v>
      </c>
    </row>
    <row r="168" spans="1:65" s="15" customFormat="1" ht="11.25">
      <c r="B168" s="223"/>
      <c r="C168" s="224"/>
      <c r="D168" s="194" t="s">
        <v>167</v>
      </c>
      <c r="E168" s="225" t="s">
        <v>19</v>
      </c>
      <c r="F168" s="226" t="s">
        <v>194</v>
      </c>
      <c r="G168" s="224"/>
      <c r="H168" s="227">
        <v>1.44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AT168" s="233" t="s">
        <v>167</v>
      </c>
      <c r="AU168" s="233" t="s">
        <v>86</v>
      </c>
      <c r="AV168" s="15" t="s">
        <v>161</v>
      </c>
      <c r="AW168" s="15" t="s">
        <v>36</v>
      </c>
      <c r="AX168" s="15" t="s">
        <v>84</v>
      </c>
      <c r="AY168" s="233" t="s">
        <v>154</v>
      </c>
    </row>
    <row r="169" spans="1:65" s="12" customFormat="1" ht="22.9" customHeight="1">
      <c r="B169" s="165"/>
      <c r="C169" s="166"/>
      <c r="D169" s="167" t="s">
        <v>75</v>
      </c>
      <c r="E169" s="179" t="s">
        <v>226</v>
      </c>
      <c r="F169" s="179" t="s">
        <v>227</v>
      </c>
      <c r="G169" s="166"/>
      <c r="H169" s="166"/>
      <c r="I169" s="169"/>
      <c r="J169" s="180">
        <f>BK169</f>
        <v>0</v>
      </c>
      <c r="K169" s="166"/>
      <c r="L169" s="171"/>
      <c r="M169" s="172"/>
      <c r="N169" s="173"/>
      <c r="O169" s="173"/>
      <c r="P169" s="174">
        <f>SUM(P170:P181)</f>
        <v>0</v>
      </c>
      <c r="Q169" s="173"/>
      <c r="R169" s="174">
        <f>SUM(R170:R181)</f>
        <v>3.3600000000000001E-3</v>
      </c>
      <c r="S169" s="173"/>
      <c r="T169" s="175">
        <f>SUM(T170:T181)</f>
        <v>0</v>
      </c>
      <c r="AR169" s="176" t="s">
        <v>84</v>
      </c>
      <c r="AT169" s="177" t="s">
        <v>75</v>
      </c>
      <c r="AU169" s="177" t="s">
        <v>84</v>
      </c>
      <c r="AY169" s="176" t="s">
        <v>154</v>
      </c>
      <c r="BK169" s="178">
        <f>SUM(BK170:BK181)</f>
        <v>0</v>
      </c>
    </row>
    <row r="170" spans="1:65" s="2" customFormat="1" ht="24.2" customHeight="1">
      <c r="A170" s="37"/>
      <c r="B170" s="38"/>
      <c r="C170" s="181" t="s">
        <v>8</v>
      </c>
      <c r="D170" s="181" t="s">
        <v>156</v>
      </c>
      <c r="E170" s="182" t="s">
        <v>736</v>
      </c>
      <c r="F170" s="183" t="s">
        <v>737</v>
      </c>
      <c r="G170" s="184" t="s">
        <v>240</v>
      </c>
      <c r="H170" s="185">
        <v>16</v>
      </c>
      <c r="I170" s="186"/>
      <c r="J170" s="187">
        <f>ROUND(I170*H170,2)</f>
        <v>0</v>
      </c>
      <c r="K170" s="183" t="s">
        <v>173</v>
      </c>
      <c r="L170" s="42"/>
      <c r="M170" s="188" t="s">
        <v>19</v>
      </c>
      <c r="N170" s="189" t="s">
        <v>47</v>
      </c>
      <c r="O170" s="67"/>
      <c r="P170" s="190">
        <f>O170*H170</f>
        <v>0</v>
      </c>
      <c r="Q170" s="190">
        <v>1.0000000000000001E-5</v>
      </c>
      <c r="R170" s="190">
        <f>Q170*H170</f>
        <v>1.6000000000000001E-4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161</v>
      </c>
      <c r="AT170" s="192" t="s">
        <v>156</v>
      </c>
      <c r="AU170" s="192" t="s">
        <v>86</v>
      </c>
      <c r="AY170" s="20" t="s">
        <v>154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84</v>
      </c>
      <c r="BK170" s="193">
        <f>ROUND(I170*H170,2)</f>
        <v>0</v>
      </c>
      <c r="BL170" s="20" t="s">
        <v>161</v>
      </c>
      <c r="BM170" s="192" t="s">
        <v>738</v>
      </c>
    </row>
    <row r="171" spans="1:65" s="2" customFormat="1" ht="19.5">
      <c r="A171" s="37"/>
      <c r="B171" s="38"/>
      <c r="C171" s="39"/>
      <c r="D171" s="194" t="s">
        <v>163</v>
      </c>
      <c r="E171" s="39"/>
      <c r="F171" s="195" t="s">
        <v>739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163</v>
      </c>
      <c r="AU171" s="20" t="s">
        <v>86</v>
      </c>
    </row>
    <row r="172" spans="1:65" s="2" customFormat="1" ht="11.25">
      <c r="A172" s="37"/>
      <c r="B172" s="38"/>
      <c r="C172" s="39"/>
      <c r="D172" s="199" t="s">
        <v>165</v>
      </c>
      <c r="E172" s="39"/>
      <c r="F172" s="200" t="s">
        <v>740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165</v>
      </c>
      <c r="AU172" s="20" t="s">
        <v>86</v>
      </c>
    </row>
    <row r="173" spans="1:65" s="13" customFormat="1" ht="33.75">
      <c r="B173" s="201"/>
      <c r="C173" s="202"/>
      <c r="D173" s="194" t="s">
        <v>167</v>
      </c>
      <c r="E173" s="203" t="s">
        <v>19</v>
      </c>
      <c r="F173" s="204" t="s">
        <v>965</v>
      </c>
      <c r="G173" s="202"/>
      <c r="H173" s="203" t="s">
        <v>19</v>
      </c>
      <c r="I173" s="205"/>
      <c r="J173" s="202"/>
      <c r="K173" s="202"/>
      <c r="L173" s="206"/>
      <c r="M173" s="207"/>
      <c r="N173" s="208"/>
      <c r="O173" s="208"/>
      <c r="P173" s="208"/>
      <c r="Q173" s="208"/>
      <c r="R173" s="208"/>
      <c r="S173" s="208"/>
      <c r="T173" s="209"/>
      <c r="AT173" s="210" t="s">
        <v>167</v>
      </c>
      <c r="AU173" s="210" t="s">
        <v>86</v>
      </c>
      <c r="AV173" s="13" t="s">
        <v>84</v>
      </c>
      <c r="AW173" s="13" t="s">
        <v>36</v>
      </c>
      <c r="AX173" s="13" t="s">
        <v>76</v>
      </c>
      <c r="AY173" s="210" t="s">
        <v>154</v>
      </c>
    </row>
    <row r="174" spans="1:65" s="13" customFormat="1" ht="11.25">
      <c r="B174" s="201"/>
      <c r="C174" s="202"/>
      <c r="D174" s="194" t="s">
        <v>167</v>
      </c>
      <c r="E174" s="203" t="s">
        <v>19</v>
      </c>
      <c r="F174" s="204" t="s">
        <v>742</v>
      </c>
      <c r="G174" s="202"/>
      <c r="H174" s="203" t="s">
        <v>19</v>
      </c>
      <c r="I174" s="205"/>
      <c r="J174" s="202"/>
      <c r="K174" s="202"/>
      <c r="L174" s="206"/>
      <c r="M174" s="207"/>
      <c r="N174" s="208"/>
      <c r="O174" s="208"/>
      <c r="P174" s="208"/>
      <c r="Q174" s="208"/>
      <c r="R174" s="208"/>
      <c r="S174" s="208"/>
      <c r="T174" s="209"/>
      <c r="AT174" s="210" t="s">
        <v>167</v>
      </c>
      <c r="AU174" s="210" t="s">
        <v>86</v>
      </c>
      <c r="AV174" s="13" t="s">
        <v>84</v>
      </c>
      <c r="AW174" s="13" t="s">
        <v>36</v>
      </c>
      <c r="AX174" s="13" t="s">
        <v>76</v>
      </c>
      <c r="AY174" s="210" t="s">
        <v>154</v>
      </c>
    </row>
    <row r="175" spans="1:65" s="14" customFormat="1" ht="11.25">
      <c r="B175" s="211"/>
      <c r="C175" s="212"/>
      <c r="D175" s="194" t="s">
        <v>167</v>
      </c>
      <c r="E175" s="213" t="s">
        <v>19</v>
      </c>
      <c r="F175" s="214" t="s">
        <v>966</v>
      </c>
      <c r="G175" s="212"/>
      <c r="H175" s="215">
        <v>16</v>
      </c>
      <c r="I175" s="216"/>
      <c r="J175" s="212"/>
      <c r="K175" s="212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167</v>
      </c>
      <c r="AU175" s="221" t="s">
        <v>86</v>
      </c>
      <c r="AV175" s="14" t="s">
        <v>86</v>
      </c>
      <c r="AW175" s="14" t="s">
        <v>36</v>
      </c>
      <c r="AX175" s="14" t="s">
        <v>84</v>
      </c>
      <c r="AY175" s="221" t="s">
        <v>154</v>
      </c>
    </row>
    <row r="176" spans="1:65" s="2" customFormat="1" ht="21.75" customHeight="1">
      <c r="A176" s="37"/>
      <c r="B176" s="38"/>
      <c r="C176" s="181" t="s">
        <v>278</v>
      </c>
      <c r="D176" s="181" t="s">
        <v>156</v>
      </c>
      <c r="E176" s="182" t="s">
        <v>751</v>
      </c>
      <c r="F176" s="183" t="s">
        <v>752</v>
      </c>
      <c r="G176" s="184" t="s">
        <v>240</v>
      </c>
      <c r="H176" s="185">
        <v>16</v>
      </c>
      <c r="I176" s="186"/>
      <c r="J176" s="187">
        <f>ROUND(I176*H176,2)</f>
        <v>0</v>
      </c>
      <c r="K176" s="183" t="s">
        <v>160</v>
      </c>
      <c r="L176" s="42"/>
      <c r="M176" s="188" t="s">
        <v>19</v>
      </c>
      <c r="N176" s="189" t="s">
        <v>47</v>
      </c>
      <c r="O176" s="67"/>
      <c r="P176" s="190">
        <f>O176*H176</f>
        <v>0</v>
      </c>
      <c r="Q176" s="190">
        <v>2.0000000000000001E-4</v>
      </c>
      <c r="R176" s="190">
        <f>Q176*H176</f>
        <v>3.2000000000000002E-3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161</v>
      </c>
      <c r="AT176" s="192" t="s">
        <v>156</v>
      </c>
      <c r="AU176" s="192" t="s">
        <v>86</v>
      </c>
      <c r="AY176" s="20" t="s">
        <v>154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84</v>
      </c>
      <c r="BK176" s="193">
        <f>ROUND(I176*H176,2)</f>
        <v>0</v>
      </c>
      <c r="BL176" s="20" t="s">
        <v>161</v>
      </c>
      <c r="BM176" s="192" t="s">
        <v>753</v>
      </c>
    </row>
    <row r="177" spans="1:65" s="2" customFormat="1" ht="19.5">
      <c r="A177" s="37"/>
      <c r="B177" s="38"/>
      <c r="C177" s="39"/>
      <c r="D177" s="194" t="s">
        <v>163</v>
      </c>
      <c r="E177" s="39"/>
      <c r="F177" s="195" t="s">
        <v>754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163</v>
      </c>
      <c r="AU177" s="20" t="s">
        <v>86</v>
      </c>
    </row>
    <row r="178" spans="1:65" s="2" customFormat="1" ht="11.25">
      <c r="A178" s="37"/>
      <c r="B178" s="38"/>
      <c r="C178" s="39"/>
      <c r="D178" s="199" t="s">
        <v>165</v>
      </c>
      <c r="E178" s="39"/>
      <c r="F178" s="200" t="s">
        <v>755</v>
      </c>
      <c r="G178" s="39"/>
      <c r="H178" s="39"/>
      <c r="I178" s="196"/>
      <c r="J178" s="39"/>
      <c r="K178" s="39"/>
      <c r="L178" s="42"/>
      <c r="M178" s="197"/>
      <c r="N178" s="198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165</v>
      </c>
      <c r="AU178" s="20" t="s">
        <v>86</v>
      </c>
    </row>
    <row r="179" spans="1:65" s="13" customFormat="1" ht="33.75">
      <c r="B179" s="201"/>
      <c r="C179" s="202"/>
      <c r="D179" s="194" t="s">
        <v>167</v>
      </c>
      <c r="E179" s="203" t="s">
        <v>19</v>
      </c>
      <c r="F179" s="204" t="s">
        <v>965</v>
      </c>
      <c r="G179" s="202"/>
      <c r="H179" s="203" t="s">
        <v>19</v>
      </c>
      <c r="I179" s="205"/>
      <c r="J179" s="202"/>
      <c r="K179" s="202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167</v>
      </c>
      <c r="AU179" s="210" t="s">
        <v>86</v>
      </c>
      <c r="AV179" s="13" t="s">
        <v>84</v>
      </c>
      <c r="AW179" s="13" t="s">
        <v>36</v>
      </c>
      <c r="AX179" s="13" t="s">
        <v>76</v>
      </c>
      <c r="AY179" s="210" t="s">
        <v>154</v>
      </c>
    </row>
    <row r="180" spans="1:65" s="13" customFormat="1" ht="11.25">
      <c r="B180" s="201"/>
      <c r="C180" s="202"/>
      <c r="D180" s="194" t="s">
        <v>167</v>
      </c>
      <c r="E180" s="203" t="s">
        <v>19</v>
      </c>
      <c r="F180" s="204" t="s">
        <v>756</v>
      </c>
      <c r="G180" s="202"/>
      <c r="H180" s="203" t="s">
        <v>19</v>
      </c>
      <c r="I180" s="205"/>
      <c r="J180" s="202"/>
      <c r="K180" s="202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167</v>
      </c>
      <c r="AU180" s="210" t="s">
        <v>86</v>
      </c>
      <c r="AV180" s="13" t="s">
        <v>84</v>
      </c>
      <c r="AW180" s="13" t="s">
        <v>36</v>
      </c>
      <c r="AX180" s="13" t="s">
        <v>76</v>
      </c>
      <c r="AY180" s="210" t="s">
        <v>154</v>
      </c>
    </row>
    <row r="181" spans="1:65" s="14" customFormat="1" ht="11.25">
      <c r="B181" s="211"/>
      <c r="C181" s="212"/>
      <c r="D181" s="194" t="s">
        <v>167</v>
      </c>
      <c r="E181" s="213" t="s">
        <v>19</v>
      </c>
      <c r="F181" s="214" t="s">
        <v>966</v>
      </c>
      <c r="G181" s="212"/>
      <c r="H181" s="215">
        <v>16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167</v>
      </c>
      <c r="AU181" s="221" t="s">
        <v>86</v>
      </c>
      <c r="AV181" s="14" t="s">
        <v>86</v>
      </c>
      <c r="AW181" s="14" t="s">
        <v>36</v>
      </c>
      <c r="AX181" s="14" t="s">
        <v>84</v>
      </c>
      <c r="AY181" s="221" t="s">
        <v>154</v>
      </c>
    </row>
    <row r="182" spans="1:65" s="12" customFormat="1" ht="22.9" customHeight="1">
      <c r="B182" s="165"/>
      <c r="C182" s="166"/>
      <c r="D182" s="167" t="s">
        <v>75</v>
      </c>
      <c r="E182" s="179" t="s">
        <v>629</v>
      </c>
      <c r="F182" s="179" t="s">
        <v>630</v>
      </c>
      <c r="G182" s="166"/>
      <c r="H182" s="166"/>
      <c r="I182" s="169"/>
      <c r="J182" s="180">
        <f>BK182</f>
        <v>0</v>
      </c>
      <c r="K182" s="166"/>
      <c r="L182" s="171"/>
      <c r="M182" s="172"/>
      <c r="N182" s="173"/>
      <c r="O182" s="173"/>
      <c r="P182" s="174">
        <f>SUM(P183:P185)</f>
        <v>0</v>
      </c>
      <c r="Q182" s="173"/>
      <c r="R182" s="174">
        <f>SUM(R183:R185)</f>
        <v>0</v>
      </c>
      <c r="S182" s="173"/>
      <c r="T182" s="175">
        <f>SUM(T183:T185)</f>
        <v>0</v>
      </c>
      <c r="AR182" s="176" t="s">
        <v>84</v>
      </c>
      <c r="AT182" s="177" t="s">
        <v>75</v>
      </c>
      <c r="AU182" s="177" t="s">
        <v>84</v>
      </c>
      <c r="AY182" s="176" t="s">
        <v>154</v>
      </c>
      <c r="BK182" s="178">
        <f>SUM(BK183:BK185)</f>
        <v>0</v>
      </c>
    </row>
    <row r="183" spans="1:65" s="2" customFormat="1" ht="21.75" customHeight="1">
      <c r="A183" s="37"/>
      <c r="B183" s="38"/>
      <c r="C183" s="181" t="s">
        <v>288</v>
      </c>
      <c r="D183" s="181" t="s">
        <v>156</v>
      </c>
      <c r="E183" s="182" t="s">
        <v>762</v>
      </c>
      <c r="F183" s="183" t="s">
        <v>763</v>
      </c>
      <c r="G183" s="184" t="s">
        <v>263</v>
      </c>
      <c r="H183" s="185">
        <v>0.41699999999999998</v>
      </c>
      <c r="I183" s="186"/>
      <c r="J183" s="187">
        <f>ROUND(I183*H183,2)</f>
        <v>0</v>
      </c>
      <c r="K183" s="183" t="s">
        <v>160</v>
      </c>
      <c r="L183" s="42"/>
      <c r="M183" s="188" t="s">
        <v>19</v>
      </c>
      <c r="N183" s="189" t="s">
        <v>47</v>
      </c>
      <c r="O183" s="6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161</v>
      </c>
      <c r="AT183" s="192" t="s">
        <v>156</v>
      </c>
      <c r="AU183" s="192" t="s">
        <v>86</v>
      </c>
      <c r="AY183" s="20" t="s">
        <v>154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84</v>
      </c>
      <c r="BK183" s="193">
        <f>ROUND(I183*H183,2)</f>
        <v>0</v>
      </c>
      <c r="BL183" s="20" t="s">
        <v>161</v>
      </c>
      <c r="BM183" s="192" t="s">
        <v>764</v>
      </c>
    </row>
    <row r="184" spans="1:65" s="2" customFormat="1" ht="29.25">
      <c r="A184" s="37"/>
      <c r="B184" s="38"/>
      <c r="C184" s="39"/>
      <c r="D184" s="194" t="s">
        <v>163</v>
      </c>
      <c r="E184" s="39"/>
      <c r="F184" s="195" t="s">
        <v>765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163</v>
      </c>
      <c r="AU184" s="20" t="s">
        <v>86</v>
      </c>
    </row>
    <row r="185" spans="1:65" s="2" customFormat="1" ht="11.25">
      <c r="A185" s="37"/>
      <c r="B185" s="38"/>
      <c r="C185" s="39"/>
      <c r="D185" s="199" t="s">
        <v>165</v>
      </c>
      <c r="E185" s="39"/>
      <c r="F185" s="200" t="s">
        <v>766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165</v>
      </c>
      <c r="AU185" s="20" t="s">
        <v>86</v>
      </c>
    </row>
    <row r="186" spans="1:65" s="12" customFormat="1" ht="25.9" customHeight="1">
      <c r="B186" s="165"/>
      <c r="C186" s="166"/>
      <c r="D186" s="167" t="s">
        <v>75</v>
      </c>
      <c r="E186" s="168" t="s">
        <v>322</v>
      </c>
      <c r="F186" s="168" t="s">
        <v>323</v>
      </c>
      <c r="G186" s="166"/>
      <c r="H186" s="166"/>
      <c r="I186" s="169"/>
      <c r="J186" s="170">
        <f>BK186</f>
        <v>0</v>
      </c>
      <c r="K186" s="166"/>
      <c r="L186" s="171"/>
      <c r="M186" s="172"/>
      <c r="N186" s="173"/>
      <c r="O186" s="173"/>
      <c r="P186" s="174">
        <f>P187+P202+P288</f>
        <v>0</v>
      </c>
      <c r="Q186" s="173"/>
      <c r="R186" s="174">
        <f>R187+R202+R288</f>
        <v>0.61358190000000001</v>
      </c>
      <c r="S186" s="173"/>
      <c r="T186" s="175">
        <f>T187+T202+T288</f>
        <v>0</v>
      </c>
      <c r="AR186" s="176" t="s">
        <v>86</v>
      </c>
      <c r="AT186" s="177" t="s">
        <v>75</v>
      </c>
      <c r="AU186" s="177" t="s">
        <v>76</v>
      </c>
      <c r="AY186" s="176" t="s">
        <v>154</v>
      </c>
      <c r="BK186" s="178">
        <f>BK187+BK202+BK288</f>
        <v>0</v>
      </c>
    </row>
    <row r="187" spans="1:65" s="12" customFormat="1" ht="22.9" customHeight="1">
      <c r="B187" s="165"/>
      <c r="C187" s="166"/>
      <c r="D187" s="167" t="s">
        <v>75</v>
      </c>
      <c r="E187" s="179" t="s">
        <v>801</v>
      </c>
      <c r="F187" s="179" t="s">
        <v>802</v>
      </c>
      <c r="G187" s="166"/>
      <c r="H187" s="166"/>
      <c r="I187" s="169"/>
      <c r="J187" s="180">
        <f>BK187</f>
        <v>0</v>
      </c>
      <c r="K187" s="166"/>
      <c r="L187" s="171"/>
      <c r="M187" s="172"/>
      <c r="N187" s="173"/>
      <c r="O187" s="173"/>
      <c r="P187" s="174">
        <f>SUM(P188:P201)</f>
        <v>0</v>
      </c>
      <c r="Q187" s="173"/>
      <c r="R187" s="174">
        <f>SUM(R188:R201)</f>
        <v>0.31459999999999999</v>
      </c>
      <c r="S187" s="173"/>
      <c r="T187" s="175">
        <f>SUM(T188:T201)</f>
        <v>0</v>
      </c>
      <c r="AR187" s="176" t="s">
        <v>86</v>
      </c>
      <c r="AT187" s="177" t="s">
        <v>75</v>
      </c>
      <c r="AU187" s="177" t="s">
        <v>84</v>
      </c>
      <c r="AY187" s="176" t="s">
        <v>154</v>
      </c>
      <c r="BK187" s="178">
        <f>SUM(BK188:BK201)</f>
        <v>0</v>
      </c>
    </row>
    <row r="188" spans="1:65" s="2" customFormat="1" ht="24.2" customHeight="1">
      <c r="A188" s="37"/>
      <c r="B188" s="38"/>
      <c r="C188" s="181" t="s">
        <v>302</v>
      </c>
      <c r="D188" s="181" t="s">
        <v>156</v>
      </c>
      <c r="E188" s="182" t="s">
        <v>967</v>
      </c>
      <c r="F188" s="183" t="s">
        <v>810</v>
      </c>
      <c r="G188" s="184" t="s">
        <v>159</v>
      </c>
      <c r="H188" s="185">
        <v>15.5</v>
      </c>
      <c r="I188" s="186"/>
      <c r="J188" s="187">
        <f>ROUND(I188*H188,2)</f>
        <v>0</v>
      </c>
      <c r="K188" s="183" t="s">
        <v>241</v>
      </c>
      <c r="L188" s="42"/>
      <c r="M188" s="188" t="s">
        <v>19</v>
      </c>
      <c r="N188" s="189" t="s">
        <v>47</v>
      </c>
      <c r="O188" s="6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309</v>
      </c>
      <c r="AT188" s="192" t="s">
        <v>156</v>
      </c>
      <c r="AU188" s="192" t="s">
        <v>86</v>
      </c>
      <c r="AY188" s="20" t="s">
        <v>154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84</v>
      </c>
      <c r="BK188" s="193">
        <f>ROUND(I188*H188,2)</f>
        <v>0</v>
      </c>
      <c r="BL188" s="20" t="s">
        <v>309</v>
      </c>
      <c r="BM188" s="192" t="s">
        <v>968</v>
      </c>
    </row>
    <row r="189" spans="1:65" s="2" customFormat="1" ht="19.5">
      <c r="A189" s="37"/>
      <c r="B189" s="38"/>
      <c r="C189" s="39"/>
      <c r="D189" s="194" t="s">
        <v>163</v>
      </c>
      <c r="E189" s="39"/>
      <c r="F189" s="195" t="s">
        <v>810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163</v>
      </c>
      <c r="AU189" s="20" t="s">
        <v>86</v>
      </c>
    </row>
    <row r="190" spans="1:65" s="2" customFormat="1" ht="29.25">
      <c r="A190" s="37"/>
      <c r="B190" s="38"/>
      <c r="C190" s="39"/>
      <c r="D190" s="194" t="s">
        <v>177</v>
      </c>
      <c r="E190" s="39"/>
      <c r="F190" s="222" t="s">
        <v>969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177</v>
      </c>
      <c r="AU190" s="20" t="s">
        <v>86</v>
      </c>
    </row>
    <row r="191" spans="1:65" s="13" customFormat="1" ht="33.75">
      <c r="B191" s="201"/>
      <c r="C191" s="202"/>
      <c r="D191" s="194" t="s">
        <v>167</v>
      </c>
      <c r="E191" s="203" t="s">
        <v>19</v>
      </c>
      <c r="F191" s="204" t="s">
        <v>970</v>
      </c>
      <c r="G191" s="202"/>
      <c r="H191" s="203" t="s">
        <v>19</v>
      </c>
      <c r="I191" s="205"/>
      <c r="J191" s="202"/>
      <c r="K191" s="202"/>
      <c r="L191" s="206"/>
      <c r="M191" s="207"/>
      <c r="N191" s="208"/>
      <c r="O191" s="208"/>
      <c r="P191" s="208"/>
      <c r="Q191" s="208"/>
      <c r="R191" s="208"/>
      <c r="S191" s="208"/>
      <c r="T191" s="209"/>
      <c r="AT191" s="210" t="s">
        <v>167</v>
      </c>
      <c r="AU191" s="210" t="s">
        <v>86</v>
      </c>
      <c r="AV191" s="13" t="s">
        <v>84</v>
      </c>
      <c r="AW191" s="13" t="s">
        <v>36</v>
      </c>
      <c r="AX191" s="13" t="s">
        <v>76</v>
      </c>
      <c r="AY191" s="210" t="s">
        <v>154</v>
      </c>
    </row>
    <row r="192" spans="1:65" s="14" customFormat="1" ht="11.25">
      <c r="B192" s="211"/>
      <c r="C192" s="212"/>
      <c r="D192" s="194" t="s">
        <v>167</v>
      </c>
      <c r="E192" s="213" t="s">
        <v>19</v>
      </c>
      <c r="F192" s="214" t="s">
        <v>971</v>
      </c>
      <c r="G192" s="212"/>
      <c r="H192" s="215">
        <v>15.5</v>
      </c>
      <c r="I192" s="216"/>
      <c r="J192" s="212"/>
      <c r="K192" s="212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167</v>
      </c>
      <c r="AU192" s="221" t="s">
        <v>86</v>
      </c>
      <c r="AV192" s="14" t="s">
        <v>86</v>
      </c>
      <c r="AW192" s="14" t="s">
        <v>36</v>
      </c>
      <c r="AX192" s="14" t="s">
        <v>84</v>
      </c>
      <c r="AY192" s="221" t="s">
        <v>154</v>
      </c>
    </row>
    <row r="193" spans="1:65" s="2" customFormat="1" ht="21.75" customHeight="1">
      <c r="A193" s="37"/>
      <c r="B193" s="38"/>
      <c r="C193" s="248" t="s">
        <v>309</v>
      </c>
      <c r="D193" s="248" t="s">
        <v>491</v>
      </c>
      <c r="E193" s="249" t="s">
        <v>815</v>
      </c>
      <c r="F193" s="250" t="s">
        <v>816</v>
      </c>
      <c r="G193" s="251" t="s">
        <v>218</v>
      </c>
      <c r="H193" s="252">
        <v>0.71499999999999997</v>
      </c>
      <c r="I193" s="253"/>
      <c r="J193" s="254">
        <f>ROUND(I193*H193,2)</f>
        <v>0</v>
      </c>
      <c r="K193" s="250" t="s">
        <v>972</v>
      </c>
      <c r="L193" s="255"/>
      <c r="M193" s="256" t="s">
        <v>19</v>
      </c>
      <c r="N193" s="257" t="s">
        <v>47</v>
      </c>
      <c r="O193" s="67"/>
      <c r="P193" s="190">
        <f>O193*H193</f>
        <v>0</v>
      </c>
      <c r="Q193" s="190">
        <v>0.44</v>
      </c>
      <c r="R193" s="190">
        <f>Q193*H193</f>
        <v>0.31459999999999999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600</v>
      </c>
      <c r="AT193" s="192" t="s">
        <v>491</v>
      </c>
      <c r="AU193" s="192" t="s">
        <v>86</v>
      </c>
      <c r="AY193" s="20" t="s">
        <v>154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20" t="s">
        <v>84</v>
      </c>
      <c r="BK193" s="193">
        <f>ROUND(I193*H193,2)</f>
        <v>0</v>
      </c>
      <c r="BL193" s="20" t="s">
        <v>309</v>
      </c>
      <c r="BM193" s="192" t="s">
        <v>817</v>
      </c>
    </row>
    <row r="194" spans="1:65" s="2" customFormat="1" ht="11.25">
      <c r="A194" s="37"/>
      <c r="B194" s="38"/>
      <c r="C194" s="39"/>
      <c r="D194" s="194" t="s">
        <v>163</v>
      </c>
      <c r="E194" s="39"/>
      <c r="F194" s="195" t="s">
        <v>816</v>
      </c>
      <c r="G194" s="39"/>
      <c r="H194" s="39"/>
      <c r="I194" s="196"/>
      <c r="J194" s="39"/>
      <c r="K194" s="39"/>
      <c r="L194" s="42"/>
      <c r="M194" s="197"/>
      <c r="N194" s="19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163</v>
      </c>
      <c r="AU194" s="20" t="s">
        <v>86</v>
      </c>
    </row>
    <row r="195" spans="1:65" s="13" customFormat="1" ht="11.25">
      <c r="B195" s="201"/>
      <c r="C195" s="202"/>
      <c r="D195" s="194" t="s">
        <v>167</v>
      </c>
      <c r="E195" s="203" t="s">
        <v>19</v>
      </c>
      <c r="F195" s="204" t="s">
        <v>818</v>
      </c>
      <c r="G195" s="202"/>
      <c r="H195" s="203" t="s">
        <v>19</v>
      </c>
      <c r="I195" s="205"/>
      <c r="J195" s="202"/>
      <c r="K195" s="202"/>
      <c r="L195" s="206"/>
      <c r="M195" s="207"/>
      <c r="N195" s="208"/>
      <c r="O195" s="208"/>
      <c r="P195" s="208"/>
      <c r="Q195" s="208"/>
      <c r="R195" s="208"/>
      <c r="S195" s="208"/>
      <c r="T195" s="209"/>
      <c r="AT195" s="210" t="s">
        <v>167</v>
      </c>
      <c r="AU195" s="210" t="s">
        <v>86</v>
      </c>
      <c r="AV195" s="13" t="s">
        <v>84</v>
      </c>
      <c r="AW195" s="13" t="s">
        <v>36</v>
      </c>
      <c r="AX195" s="13" t="s">
        <v>76</v>
      </c>
      <c r="AY195" s="210" t="s">
        <v>154</v>
      </c>
    </row>
    <row r="196" spans="1:65" s="13" customFormat="1" ht="11.25">
      <c r="B196" s="201"/>
      <c r="C196" s="202"/>
      <c r="D196" s="194" t="s">
        <v>167</v>
      </c>
      <c r="E196" s="203" t="s">
        <v>19</v>
      </c>
      <c r="F196" s="204" t="s">
        <v>823</v>
      </c>
      <c r="G196" s="202"/>
      <c r="H196" s="203" t="s">
        <v>19</v>
      </c>
      <c r="I196" s="205"/>
      <c r="J196" s="202"/>
      <c r="K196" s="202"/>
      <c r="L196" s="206"/>
      <c r="M196" s="207"/>
      <c r="N196" s="208"/>
      <c r="O196" s="208"/>
      <c r="P196" s="208"/>
      <c r="Q196" s="208"/>
      <c r="R196" s="208"/>
      <c r="S196" s="208"/>
      <c r="T196" s="209"/>
      <c r="AT196" s="210" t="s">
        <v>167</v>
      </c>
      <c r="AU196" s="210" t="s">
        <v>86</v>
      </c>
      <c r="AV196" s="13" t="s">
        <v>84</v>
      </c>
      <c r="AW196" s="13" t="s">
        <v>36</v>
      </c>
      <c r="AX196" s="13" t="s">
        <v>76</v>
      </c>
      <c r="AY196" s="210" t="s">
        <v>154</v>
      </c>
    </row>
    <row r="197" spans="1:65" s="13" customFormat="1" ht="22.5">
      <c r="B197" s="201"/>
      <c r="C197" s="202"/>
      <c r="D197" s="194" t="s">
        <v>167</v>
      </c>
      <c r="E197" s="203" t="s">
        <v>19</v>
      </c>
      <c r="F197" s="204" t="s">
        <v>973</v>
      </c>
      <c r="G197" s="202"/>
      <c r="H197" s="203" t="s">
        <v>19</v>
      </c>
      <c r="I197" s="205"/>
      <c r="J197" s="202"/>
      <c r="K197" s="202"/>
      <c r="L197" s="206"/>
      <c r="M197" s="207"/>
      <c r="N197" s="208"/>
      <c r="O197" s="208"/>
      <c r="P197" s="208"/>
      <c r="Q197" s="208"/>
      <c r="R197" s="208"/>
      <c r="S197" s="208"/>
      <c r="T197" s="209"/>
      <c r="AT197" s="210" t="s">
        <v>167</v>
      </c>
      <c r="AU197" s="210" t="s">
        <v>86</v>
      </c>
      <c r="AV197" s="13" t="s">
        <v>84</v>
      </c>
      <c r="AW197" s="13" t="s">
        <v>36</v>
      </c>
      <c r="AX197" s="13" t="s">
        <v>76</v>
      </c>
      <c r="AY197" s="210" t="s">
        <v>154</v>
      </c>
    </row>
    <row r="198" spans="1:65" s="14" customFormat="1" ht="11.25">
      <c r="B198" s="211"/>
      <c r="C198" s="212"/>
      <c r="D198" s="194" t="s">
        <v>167</v>
      </c>
      <c r="E198" s="213" t="s">
        <v>19</v>
      </c>
      <c r="F198" s="214" t="s">
        <v>974</v>
      </c>
      <c r="G198" s="212"/>
      <c r="H198" s="215">
        <v>0.71499999999999997</v>
      </c>
      <c r="I198" s="216"/>
      <c r="J198" s="212"/>
      <c r="K198" s="212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167</v>
      </c>
      <c r="AU198" s="221" t="s">
        <v>86</v>
      </c>
      <c r="AV198" s="14" t="s">
        <v>86</v>
      </c>
      <c r="AW198" s="14" t="s">
        <v>36</v>
      </c>
      <c r="AX198" s="14" t="s">
        <v>84</v>
      </c>
      <c r="AY198" s="221" t="s">
        <v>154</v>
      </c>
    </row>
    <row r="199" spans="1:65" s="2" customFormat="1" ht="24.2" customHeight="1">
      <c r="A199" s="37"/>
      <c r="B199" s="38"/>
      <c r="C199" s="181" t="s">
        <v>316</v>
      </c>
      <c r="D199" s="181" t="s">
        <v>156</v>
      </c>
      <c r="E199" s="182" t="s">
        <v>825</v>
      </c>
      <c r="F199" s="183" t="s">
        <v>826</v>
      </c>
      <c r="G199" s="184" t="s">
        <v>797</v>
      </c>
      <c r="H199" s="261"/>
      <c r="I199" s="186"/>
      <c r="J199" s="187">
        <f>ROUND(I199*H199,2)</f>
        <v>0</v>
      </c>
      <c r="K199" s="183" t="s">
        <v>160</v>
      </c>
      <c r="L199" s="42"/>
      <c r="M199" s="188" t="s">
        <v>19</v>
      </c>
      <c r="N199" s="189" t="s">
        <v>47</v>
      </c>
      <c r="O199" s="67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309</v>
      </c>
      <c r="AT199" s="192" t="s">
        <v>156</v>
      </c>
      <c r="AU199" s="192" t="s">
        <v>86</v>
      </c>
      <c r="AY199" s="20" t="s">
        <v>154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20" t="s">
        <v>84</v>
      </c>
      <c r="BK199" s="193">
        <f>ROUND(I199*H199,2)</f>
        <v>0</v>
      </c>
      <c r="BL199" s="20" t="s">
        <v>309</v>
      </c>
      <c r="BM199" s="192" t="s">
        <v>827</v>
      </c>
    </row>
    <row r="200" spans="1:65" s="2" customFormat="1" ht="29.25">
      <c r="A200" s="37"/>
      <c r="B200" s="38"/>
      <c r="C200" s="39"/>
      <c r="D200" s="194" t="s">
        <v>163</v>
      </c>
      <c r="E200" s="39"/>
      <c r="F200" s="195" t="s">
        <v>828</v>
      </c>
      <c r="G200" s="39"/>
      <c r="H200" s="39"/>
      <c r="I200" s="196"/>
      <c r="J200" s="39"/>
      <c r="K200" s="39"/>
      <c r="L200" s="42"/>
      <c r="M200" s="197"/>
      <c r="N200" s="198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163</v>
      </c>
      <c r="AU200" s="20" t="s">
        <v>86</v>
      </c>
    </row>
    <row r="201" spans="1:65" s="2" customFormat="1" ht="11.25">
      <c r="A201" s="37"/>
      <c r="B201" s="38"/>
      <c r="C201" s="39"/>
      <c r="D201" s="199" t="s">
        <v>165</v>
      </c>
      <c r="E201" s="39"/>
      <c r="F201" s="200" t="s">
        <v>829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165</v>
      </c>
      <c r="AU201" s="20" t="s">
        <v>86</v>
      </c>
    </row>
    <row r="202" spans="1:65" s="12" customFormat="1" ht="22.9" customHeight="1">
      <c r="B202" s="165"/>
      <c r="C202" s="166"/>
      <c r="D202" s="167" t="s">
        <v>75</v>
      </c>
      <c r="E202" s="179" t="s">
        <v>324</v>
      </c>
      <c r="F202" s="179" t="s">
        <v>325</v>
      </c>
      <c r="G202" s="166"/>
      <c r="H202" s="166"/>
      <c r="I202" s="169"/>
      <c r="J202" s="180">
        <f>BK202</f>
        <v>0</v>
      </c>
      <c r="K202" s="166"/>
      <c r="L202" s="171"/>
      <c r="M202" s="172"/>
      <c r="N202" s="173"/>
      <c r="O202" s="173"/>
      <c r="P202" s="174">
        <f>SUM(P203:P287)</f>
        <v>0</v>
      </c>
      <c r="Q202" s="173"/>
      <c r="R202" s="174">
        <f>SUM(R203:R287)</f>
        <v>0.2793059</v>
      </c>
      <c r="S202" s="173"/>
      <c r="T202" s="175">
        <f>SUM(T203:T287)</f>
        <v>0</v>
      </c>
      <c r="AR202" s="176" t="s">
        <v>86</v>
      </c>
      <c r="AT202" s="177" t="s">
        <v>75</v>
      </c>
      <c r="AU202" s="177" t="s">
        <v>84</v>
      </c>
      <c r="AY202" s="176" t="s">
        <v>154</v>
      </c>
      <c r="BK202" s="178">
        <f>SUM(BK203:BK287)</f>
        <v>0</v>
      </c>
    </row>
    <row r="203" spans="1:65" s="2" customFormat="1" ht="21.75" customHeight="1">
      <c r="A203" s="37"/>
      <c r="B203" s="38"/>
      <c r="C203" s="181" t="s">
        <v>326</v>
      </c>
      <c r="D203" s="181" t="s">
        <v>156</v>
      </c>
      <c r="E203" s="182" t="s">
        <v>975</v>
      </c>
      <c r="F203" s="183" t="s">
        <v>976</v>
      </c>
      <c r="G203" s="184" t="s">
        <v>240</v>
      </c>
      <c r="H203" s="185">
        <v>1</v>
      </c>
      <c r="I203" s="186"/>
      <c r="J203" s="187">
        <f>ROUND(I203*H203,2)</f>
        <v>0</v>
      </c>
      <c r="K203" s="183" t="s">
        <v>241</v>
      </c>
      <c r="L203" s="42"/>
      <c r="M203" s="188" t="s">
        <v>19</v>
      </c>
      <c r="N203" s="189" t="s">
        <v>47</v>
      </c>
      <c r="O203" s="67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309</v>
      </c>
      <c r="AT203" s="192" t="s">
        <v>156</v>
      </c>
      <c r="AU203" s="192" t="s">
        <v>86</v>
      </c>
      <c r="AY203" s="20" t="s">
        <v>154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0" t="s">
        <v>84</v>
      </c>
      <c r="BK203" s="193">
        <f>ROUND(I203*H203,2)</f>
        <v>0</v>
      </c>
      <c r="BL203" s="20" t="s">
        <v>309</v>
      </c>
      <c r="BM203" s="192" t="s">
        <v>977</v>
      </c>
    </row>
    <row r="204" spans="1:65" s="2" customFormat="1" ht="11.25">
      <c r="A204" s="37"/>
      <c r="B204" s="38"/>
      <c r="C204" s="39"/>
      <c r="D204" s="194" t="s">
        <v>163</v>
      </c>
      <c r="E204" s="39"/>
      <c r="F204" s="195" t="s">
        <v>976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163</v>
      </c>
      <c r="AU204" s="20" t="s">
        <v>86</v>
      </c>
    </row>
    <row r="205" spans="1:65" s="2" customFormat="1" ht="19.5">
      <c r="A205" s="37"/>
      <c r="B205" s="38"/>
      <c r="C205" s="39"/>
      <c r="D205" s="194" t="s">
        <v>177</v>
      </c>
      <c r="E205" s="39"/>
      <c r="F205" s="222" t="s">
        <v>978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177</v>
      </c>
      <c r="AU205" s="20" t="s">
        <v>86</v>
      </c>
    </row>
    <row r="206" spans="1:65" s="13" customFormat="1" ht="22.5">
      <c r="B206" s="201"/>
      <c r="C206" s="202"/>
      <c r="D206" s="194" t="s">
        <v>167</v>
      </c>
      <c r="E206" s="203" t="s">
        <v>19</v>
      </c>
      <c r="F206" s="204" t="s">
        <v>979</v>
      </c>
      <c r="G206" s="202"/>
      <c r="H206" s="203" t="s">
        <v>19</v>
      </c>
      <c r="I206" s="205"/>
      <c r="J206" s="202"/>
      <c r="K206" s="202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167</v>
      </c>
      <c r="AU206" s="210" t="s">
        <v>86</v>
      </c>
      <c r="AV206" s="13" t="s">
        <v>84</v>
      </c>
      <c r="AW206" s="13" t="s">
        <v>36</v>
      </c>
      <c r="AX206" s="13" t="s">
        <v>76</v>
      </c>
      <c r="AY206" s="210" t="s">
        <v>154</v>
      </c>
    </row>
    <row r="207" spans="1:65" s="13" customFormat="1" ht="11.25">
      <c r="B207" s="201"/>
      <c r="C207" s="202"/>
      <c r="D207" s="194" t="s">
        <v>167</v>
      </c>
      <c r="E207" s="203" t="s">
        <v>19</v>
      </c>
      <c r="F207" s="204" t="s">
        <v>980</v>
      </c>
      <c r="G207" s="202"/>
      <c r="H207" s="203" t="s">
        <v>19</v>
      </c>
      <c r="I207" s="205"/>
      <c r="J207" s="202"/>
      <c r="K207" s="202"/>
      <c r="L207" s="206"/>
      <c r="M207" s="207"/>
      <c r="N207" s="208"/>
      <c r="O207" s="208"/>
      <c r="P207" s="208"/>
      <c r="Q207" s="208"/>
      <c r="R207" s="208"/>
      <c r="S207" s="208"/>
      <c r="T207" s="209"/>
      <c r="AT207" s="210" t="s">
        <v>167</v>
      </c>
      <c r="AU207" s="210" t="s">
        <v>86</v>
      </c>
      <c r="AV207" s="13" t="s">
        <v>84</v>
      </c>
      <c r="AW207" s="13" t="s">
        <v>36</v>
      </c>
      <c r="AX207" s="13" t="s">
        <v>76</v>
      </c>
      <c r="AY207" s="210" t="s">
        <v>154</v>
      </c>
    </row>
    <row r="208" spans="1:65" s="14" customFormat="1" ht="11.25">
      <c r="B208" s="211"/>
      <c r="C208" s="212"/>
      <c r="D208" s="194" t="s">
        <v>167</v>
      </c>
      <c r="E208" s="213" t="s">
        <v>19</v>
      </c>
      <c r="F208" s="214" t="s">
        <v>84</v>
      </c>
      <c r="G208" s="212"/>
      <c r="H208" s="215">
        <v>1</v>
      </c>
      <c r="I208" s="216"/>
      <c r="J208" s="212"/>
      <c r="K208" s="212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167</v>
      </c>
      <c r="AU208" s="221" t="s">
        <v>86</v>
      </c>
      <c r="AV208" s="14" t="s">
        <v>86</v>
      </c>
      <c r="AW208" s="14" t="s">
        <v>36</v>
      </c>
      <c r="AX208" s="14" t="s">
        <v>84</v>
      </c>
      <c r="AY208" s="221" t="s">
        <v>154</v>
      </c>
    </row>
    <row r="209" spans="1:65" s="2" customFormat="1" ht="24.2" customHeight="1">
      <c r="A209" s="37"/>
      <c r="B209" s="38"/>
      <c r="C209" s="181" t="s">
        <v>336</v>
      </c>
      <c r="D209" s="181" t="s">
        <v>156</v>
      </c>
      <c r="E209" s="182" t="s">
        <v>841</v>
      </c>
      <c r="F209" s="183" t="s">
        <v>842</v>
      </c>
      <c r="G209" s="184" t="s">
        <v>843</v>
      </c>
      <c r="H209" s="185">
        <v>248.02699999999999</v>
      </c>
      <c r="I209" s="186"/>
      <c r="J209" s="187">
        <f>ROUND(I209*H209,2)</f>
        <v>0</v>
      </c>
      <c r="K209" s="183" t="s">
        <v>160</v>
      </c>
      <c r="L209" s="42"/>
      <c r="M209" s="188" t="s">
        <v>19</v>
      </c>
      <c r="N209" s="189" t="s">
        <v>47</v>
      </c>
      <c r="O209" s="67"/>
      <c r="P209" s="190">
        <f>O209*H209</f>
        <v>0</v>
      </c>
      <c r="Q209" s="190">
        <v>6.0000000000000002E-5</v>
      </c>
      <c r="R209" s="190">
        <f>Q209*H209</f>
        <v>1.488162E-2</v>
      </c>
      <c r="S209" s="190">
        <v>0</v>
      </c>
      <c r="T209" s="19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309</v>
      </c>
      <c r="AT209" s="192" t="s">
        <v>156</v>
      </c>
      <c r="AU209" s="192" t="s">
        <v>86</v>
      </c>
      <c r="AY209" s="20" t="s">
        <v>154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0" t="s">
        <v>84</v>
      </c>
      <c r="BK209" s="193">
        <f>ROUND(I209*H209,2)</f>
        <v>0</v>
      </c>
      <c r="BL209" s="20" t="s">
        <v>309</v>
      </c>
      <c r="BM209" s="192" t="s">
        <v>844</v>
      </c>
    </row>
    <row r="210" spans="1:65" s="2" customFormat="1" ht="19.5">
      <c r="A210" s="37"/>
      <c r="B210" s="38"/>
      <c r="C210" s="39"/>
      <c r="D210" s="194" t="s">
        <v>163</v>
      </c>
      <c r="E210" s="39"/>
      <c r="F210" s="195" t="s">
        <v>845</v>
      </c>
      <c r="G210" s="39"/>
      <c r="H210" s="39"/>
      <c r="I210" s="196"/>
      <c r="J210" s="39"/>
      <c r="K210" s="39"/>
      <c r="L210" s="42"/>
      <c r="M210" s="197"/>
      <c r="N210" s="198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163</v>
      </c>
      <c r="AU210" s="20" t="s">
        <v>86</v>
      </c>
    </row>
    <row r="211" spans="1:65" s="2" customFormat="1" ht="11.25">
      <c r="A211" s="37"/>
      <c r="B211" s="38"/>
      <c r="C211" s="39"/>
      <c r="D211" s="199" t="s">
        <v>165</v>
      </c>
      <c r="E211" s="39"/>
      <c r="F211" s="200" t="s">
        <v>846</v>
      </c>
      <c r="G211" s="39"/>
      <c r="H211" s="39"/>
      <c r="I211" s="196"/>
      <c r="J211" s="39"/>
      <c r="K211" s="39"/>
      <c r="L211" s="42"/>
      <c r="M211" s="197"/>
      <c r="N211" s="198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20" t="s">
        <v>165</v>
      </c>
      <c r="AU211" s="20" t="s">
        <v>86</v>
      </c>
    </row>
    <row r="212" spans="1:65" s="13" customFormat="1" ht="11.25">
      <c r="B212" s="201"/>
      <c r="C212" s="202"/>
      <c r="D212" s="194" t="s">
        <v>167</v>
      </c>
      <c r="E212" s="203" t="s">
        <v>19</v>
      </c>
      <c r="F212" s="204" t="s">
        <v>981</v>
      </c>
      <c r="G212" s="202"/>
      <c r="H212" s="203" t="s">
        <v>19</v>
      </c>
      <c r="I212" s="205"/>
      <c r="J212" s="202"/>
      <c r="K212" s="202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167</v>
      </c>
      <c r="AU212" s="210" t="s">
        <v>86</v>
      </c>
      <c r="AV212" s="13" t="s">
        <v>84</v>
      </c>
      <c r="AW212" s="13" t="s">
        <v>36</v>
      </c>
      <c r="AX212" s="13" t="s">
        <v>76</v>
      </c>
      <c r="AY212" s="210" t="s">
        <v>154</v>
      </c>
    </row>
    <row r="213" spans="1:65" s="13" customFormat="1" ht="11.25">
      <c r="B213" s="201"/>
      <c r="C213" s="202"/>
      <c r="D213" s="194" t="s">
        <v>167</v>
      </c>
      <c r="E213" s="203" t="s">
        <v>19</v>
      </c>
      <c r="F213" s="204" t="s">
        <v>982</v>
      </c>
      <c r="G213" s="202"/>
      <c r="H213" s="203" t="s">
        <v>19</v>
      </c>
      <c r="I213" s="205"/>
      <c r="J213" s="202"/>
      <c r="K213" s="202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167</v>
      </c>
      <c r="AU213" s="210" t="s">
        <v>86</v>
      </c>
      <c r="AV213" s="13" t="s">
        <v>84</v>
      </c>
      <c r="AW213" s="13" t="s">
        <v>36</v>
      </c>
      <c r="AX213" s="13" t="s">
        <v>76</v>
      </c>
      <c r="AY213" s="210" t="s">
        <v>154</v>
      </c>
    </row>
    <row r="214" spans="1:65" s="13" customFormat="1" ht="22.5">
      <c r="B214" s="201"/>
      <c r="C214" s="202"/>
      <c r="D214" s="194" t="s">
        <v>167</v>
      </c>
      <c r="E214" s="203" t="s">
        <v>19</v>
      </c>
      <c r="F214" s="204" t="s">
        <v>983</v>
      </c>
      <c r="G214" s="202"/>
      <c r="H214" s="203" t="s">
        <v>19</v>
      </c>
      <c r="I214" s="205"/>
      <c r="J214" s="202"/>
      <c r="K214" s="202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167</v>
      </c>
      <c r="AU214" s="210" t="s">
        <v>86</v>
      </c>
      <c r="AV214" s="13" t="s">
        <v>84</v>
      </c>
      <c r="AW214" s="13" t="s">
        <v>36</v>
      </c>
      <c r="AX214" s="13" t="s">
        <v>76</v>
      </c>
      <c r="AY214" s="210" t="s">
        <v>154</v>
      </c>
    </row>
    <row r="215" spans="1:65" s="14" customFormat="1" ht="11.25">
      <c r="B215" s="211"/>
      <c r="C215" s="212"/>
      <c r="D215" s="194" t="s">
        <v>167</v>
      </c>
      <c r="E215" s="213" t="s">
        <v>19</v>
      </c>
      <c r="F215" s="214" t="s">
        <v>984</v>
      </c>
      <c r="G215" s="212"/>
      <c r="H215" s="215">
        <v>97.841999999999999</v>
      </c>
      <c r="I215" s="216"/>
      <c r="J215" s="212"/>
      <c r="K215" s="212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167</v>
      </c>
      <c r="AU215" s="221" t="s">
        <v>86</v>
      </c>
      <c r="AV215" s="14" t="s">
        <v>86</v>
      </c>
      <c r="AW215" s="14" t="s">
        <v>36</v>
      </c>
      <c r="AX215" s="14" t="s">
        <v>76</v>
      </c>
      <c r="AY215" s="221" t="s">
        <v>154</v>
      </c>
    </row>
    <row r="216" spans="1:65" s="13" customFormat="1" ht="22.5">
      <c r="B216" s="201"/>
      <c r="C216" s="202"/>
      <c r="D216" s="194" t="s">
        <v>167</v>
      </c>
      <c r="E216" s="203" t="s">
        <v>19</v>
      </c>
      <c r="F216" s="204" t="s">
        <v>985</v>
      </c>
      <c r="G216" s="202"/>
      <c r="H216" s="203" t="s">
        <v>19</v>
      </c>
      <c r="I216" s="205"/>
      <c r="J216" s="202"/>
      <c r="K216" s="202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167</v>
      </c>
      <c r="AU216" s="210" t="s">
        <v>86</v>
      </c>
      <c r="AV216" s="13" t="s">
        <v>84</v>
      </c>
      <c r="AW216" s="13" t="s">
        <v>36</v>
      </c>
      <c r="AX216" s="13" t="s">
        <v>76</v>
      </c>
      <c r="AY216" s="210" t="s">
        <v>154</v>
      </c>
    </row>
    <row r="217" spans="1:65" s="14" customFormat="1" ht="11.25">
      <c r="B217" s="211"/>
      <c r="C217" s="212"/>
      <c r="D217" s="194" t="s">
        <v>167</v>
      </c>
      <c r="E217" s="213" t="s">
        <v>19</v>
      </c>
      <c r="F217" s="214" t="s">
        <v>986</v>
      </c>
      <c r="G217" s="212"/>
      <c r="H217" s="215">
        <v>56.768999999999998</v>
      </c>
      <c r="I217" s="216"/>
      <c r="J217" s="212"/>
      <c r="K217" s="212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167</v>
      </c>
      <c r="AU217" s="221" t="s">
        <v>86</v>
      </c>
      <c r="AV217" s="14" t="s">
        <v>86</v>
      </c>
      <c r="AW217" s="14" t="s">
        <v>36</v>
      </c>
      <c r="AX217" s="14" t="s">
        <v>76</v>
      </c>
      <c r="AY217" s="221" t="s">
        <v>154</v>
      </c>
    </row>
    <row r="218" spans="1:65" s="13" customFormat="1" ht="22.5">
      <c r="B218" s="201"/>
      <c r="C218" s="202"/>
      <c r="D218" s="194" t="s">
        <v>167</v>
      </c>
      <c r="E218" s="203" t="s">
        <v>19</v>
      </c>
      <c r="F218" s="204" t="s">
        <v>987</v>
      </c>
      <c r="G218" s="202"/>
      <c r="H218" s="203" t="s">
        <v>19</v>
      </c>
      <c r="I218" s="205"/>
      <c r="J218" s="202"/>
      <c r="K218" s="202"/>
      <c r="L218" s="206"/>
      <c r="M218" s="207"/>
      <c r="N218" s="208"/>
      <c r="O218" s="208"/>
      <c r="P218" s="208"/>
      <c r="Q218" s="208"/>
      <c r="R218" s="208"/>
      <c r="S218" s="208"/>
      <c r="T218" s="209"/>
      <c r="AT218" s="210" t="s">
        <v>167</v>
      </c>
      <c r="AU218" s="210" t="s">
        <v>86</v>
      </c>
      <c r="AV218" s="13" t="s">
        <v>84</v>
      </c>
      <c r="AW218" s="13" t="s">
        <v>36</v>
      </c>
      <c r="AX218" s="13" t="s">
        <v>76</v>
      </c>
      <c r="AY218" s="210" t="s">
        <v>154</v>
      </c>
    </row>
    <row r="219" spans="1:65" s="14" customFormat="1" ht="11.25">
      <c r="B219" s="211"/>
      <c r="C219" s="212"/>
      <c r="D219" s="194" t="s">
        <v>167</v>
      </c>
      <c r="E219" s="213" t="s">
        <v>19</v>
      </c>
      <c r="F219" s="214" t="s">
        <v>988</v>
      </c>
      <c r="G219" s="212"/>
      <c r="H219" s="215">
        <v>26.8</v>
      </c>
      <c r="I219" s="216"/>
      <c r="J219" s="212"/>
      <c r="K219" s="212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167</v>
      </c>
      <c r="AU219" s="221" t="s">
        <v>86</v>
      </c>
      <c r="AV219" s="14" t="s">
        <v>86</v>
      </c>
      <c r="AW219" s="14" t="s">
        <v>36</v>
      </c>
      <c r="AX219" s="14" t="s">
        <v>76</v>
      </c>
      <c r="AY219" s="221" t="s">
        <v>154</v>
      </c>
    </row>
    <row r="220" spans="1:65" s="13" customFormat="1" ht="22.5">
      <c r="B220" s="201"/>
      <c r="C220" s="202"/>
      <c r="D220" s="194" t="s">
        <v>167</v>
      </c>
      <c r="E220" s="203" t="s">
        <v>19</v>
      </c>
      <c r="F220" s="204" t="s">
        <v>989</v>
      </c>
      <c r="G220" s="202"/>
      <c r="H220" s="203" t="s">
        <v>19</v>
      </c>
      <c r="I220" s="205"/>
      <c r="J220" s="202"/>
      <c r="K220" s="202"/>
      <c r="L220" s="206"/>
      <c r="M220" s="207"/>
      <c r="N220" s="208"/>
      <c r="O220" s="208"/>
      <c r="P220" s="208"/>
      <c r="Q220" s="208"/>
      <c r="R220" s="208"/>
      <c r="S220" s="208"/>
      <c r="T220" s="209"/>
      <c r="AT220" s="210" t="s">
        <v>167</v>
      </c>
      <c r="AU220" s="210" t="s">
        <v>86</v>
      </c>
      <c r="AV220" s="13" t="s">
        <v>84</v>
      </c>
      <c r="AW220" s="13" t="s">
        <v>36</v>
      </c>
      <c r="AX220" s="13" t="s">
        <v>76</v>
      </c>
      <c r="AY220" s="210" t="s">
        <v>154</v>
      </c>
    </row>
    <row r="221" spans="1:65" s="14" customFormat="1" ht="11.25">
      <c r="B221" s="211"/>
      <c r="C221" s="212"/>
      <c r="D221" s="194" t="s">
        <v>167</v>
      </c>
      <c r="E221" s="213" t="s">
        <v>19</v>
      </c>
      <c r="F221" s="214" t="s">
        <v>990</v>
      </c>
      <c r="G221" s="212"/>
      <c r="H221" s="215">
        <v>3.5339999999999998</v>
      </c>
      <c r="I221" s="216"/>
      <c r="J221" s="212"/>
      <c r="K221" s="212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167</v>
      </c>
      <c r="AU221" s="221" t="s">
        <v>86</v>
      </c>
      <c r="AV221" s="14" t="s">
        <v>86</v>
      </c>
      <c r="AW221" s="14" t="s">
        <v>36</v>
      </c>
      <c r="AX221" s="14" t="s">
        <v>76</v>
      </c>
      <c r="AY221" s="221" t="s">
        <v>154</v>
      </c>
    </row>
    <row r="222" spans="1:65" s="13" customFormat="1" ht="22.5">
      <c r="B222" s="201"/>
      <c r="C222" s="202"/>
      <c r="D222" s="194" t="s">
        <v>167</v>
      </c>
      <c r="E222" s="203" t="s">
        <v>19</v>
      </c>
      <c r="F222" s="204" t="s">
        <v>991</v>
      </c>
      <c r="G222" s="202"/>
      <c r="H222" s="203" t="s">
        <v>19</v>
      </c>
      <c r="I222" s="205"/>
      <c r="J222" s="202"/>
      <c r="K222" s="202"/>
      <c r="L222" s="206"/>
      <c r="M222" s="207"/>
      <c r="N222" s="208"/>
      <c r="O222" s="208"/>
      <c r="P222" s="208"/>
      <c r="Q222" s="208"/>
      <c r="R222" s="208"/>
      <c r="S222" s="208"/>
      <c r="T222" s="209"/>
      <c r="AT222" s="210" t="s">
        <v>167</v>
      </c>
      <c r="AU222" s="210" t="s">
        <v>86</v>
      </c>
      <c r="AV222" s="13" t="s">
        <v>84</v>
      </c>
      <c r="AW222" s="13" t="s">
        <v>36</v>
      </c>
      <c r="AX222" s="13" t="s">
        <v>76</v>
      </c>
      <c r="AY222" s="210" t="s">
        <v>154</v>
      </c>
    </row>
    <row r="223" spans="1:65" s="14" customFormat="1" ht="11.25">
      <c r="B223" s="211"/>
      <c r="C223" s="212"/>
      <c r="D223" s="194" t="s">
        <v>167</v>
      </c>
      <c r="E223" s="213" t="s">
        <v>19</v>
      </c>
      <c r="F223" s="214" t="s">
        <v>992</v>
      </c>
      <c r="G223" s="212"/>
      <c r="H223" s="215">
        <v>11.02</v>
      </c>
      <c r="I223" s="216"/>
      <c r="J223" s="212"/>
      <c r="K223" s="212"/>
      <c r="L223" s="217"/>
      <c r="M223" s="218"/>
      <c r="N223" s="219"/>
      <c r="O223" s="219"/>
      <c r="P223" s="219"/>
      <c r="Q223" s="219"/>
      <c r="R223" s="219"/>
      <c r="S223" s="219"/>
      <c r="T223" s="220"/>
      <c r="AT223" s="221" t="s">
        <v>167</v>
      </c>
      <c r="AU223" s="221" t="s">
        <v>86</v>
      </c>
      <c r="AV223" s="14" t="s">
        <v>86</v>
      </c>
      <c r="AW223" s="14" t="s">
        <v>36</v>
      </c>
      <c r="AX223" s="14" t="s">
        <v>76</v>
      </c>
      <c r="AY223" s="221" t="s">
        <v>154</v>
      </c>
    </row>
    <row r="224" spans="1:65" s="13" customFormat="1" ht="22.5">
      <c r="B224" s="201"/>
      <c r="C224" s="202"/>
      <c r="D224" s="194" t="s">
        <v>167</v>
      </c>
      <c r="E224" s="203" t="s">
        <v>19</v>
      </c>
      <c r="F224" s="204" t="s">
        <v>993</v>
      </c>
      <c r="G224" s="202"/>
      <c r="H224" s="203" t="s">
        <v>19</v>
      </c>
      <c r="I224" s="205"/>
      <c r="J224" s="202"/>
      <c r="K224" s="202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167</v>
      </c>
      <c r="AU224" s="210" t="s">
        <v>86</v>
      </c>
      <c r="AV224" s="13" t="s">
        <v>84</v>
      </c>
      <c r="AW224" s="13" t="s">
        <v>36</v>
      </c>
      <c r="AX224" s="13" t="s">
        <v>76</v>
      </c>
      <c r="AY224" s="210" t="s">
        <v>154</v>
      </c>
    </row>
    <row r="225" spans="1:65" s="14" customFormat="1" ht="11.25">
      <c r="B225" s="211"/>
      <c r="C225" s="212"/>
      <c r="D225" s="194" t="s">
        <v>167</v>
      </c>
      <c r="E225" s="213" t="s">
        <v>19</v>
      </c>
      <c r="F225" s="214" t="s">
        <v>994</v>
      </c>
      <c r="G225" s="212"/>
      <c r="H225" s="215">
        <v>19.071000000000002</v>
      </c>
      <c r="I225" s="216"/>
      <c r="J225" s="212"/>
      <c r="K225" s="212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167</v>
      </c>
      <c r="AU225" s="221" t="s">
        <v>86</v>
      </c>
      <c r="AV225" s="14" t="s">
        <v>86</v>
      </c>
      <c r="AW225" s="14" t="s">
        <v>36</v>
      </c>
      <c r="AX225" s="14" t="s">
        <v>76</v>
      </c>
      <c r="AY225" s="221" t="s">
        <v>154</v>
      </c>
    </row>
    <row r="226" spans="1:65" s="13" customFormat="1" ht="22.5">
      <c r="B226" s="201"/>
      <c r="C226" s="202"/>
      <c r="D226" s="194" t="s">
        <v>167</v>
      </c>
      <c r="E226" s="203" t="s">
        <v>19</v>
      </c>
      <c r="F226" s="204" t="s">
        <v>995</v>
      </c>
      <c r="G226" s="202"/>
      <c r="H226" s="203" t="s">
        <v>19</v>
      </c>
      <c r="I226" s="205"/>
      <c r="J226" s="202"/>
      <c r="K226" s="202"/>
      <c r="L226" s="206"/>
      <c r="M226" s="207"/>
      <c r="N226" s="208"/>
      <c r="O226" s="208"/>
      <c r="P226" s="208"/>
      <c r="Q226" s="208"/>
      <c r="R226" s="208"/>
      <c r="S226" s="208"/>
      <c r="T226" s="209"/>
      <c r="AT226" s="210" t="s">
        <v>167</v>
      </c>
      <c r="AU226" s="210" t="s">
        <v>86</v>
      </c>
      <c r="AV226" s="13" t="s">
        <v>84</v>
      </c>
      <c r="AW226" s="13" t="s">
        <v>36</v>
      </c>
      <c r="AX226" s="13" t="s">
        <v>76</v>
      </c>
      <c r="AY226" s="210" t="s">
        <v>154</v>
      </c>
    </row>
    <row r="227" spans="1:65" s="14" customFormat="1" ht="11.25">
      <c r="B227" s="211"/>
      <c r="C227" s="212"/>
      <c r="D227" s="194" t="s">
        <v>167</v>
      </c>
      <c r="E227" s="213" t="s">
        <v>19</v>
      </c>
      <c r="F227" s="214" t="s">
        <v>996</v>
      </c>
      <c r="G227" s="212"/>
      <c r="H227" s="215">
        <v>0.64</v>
      </c>
      <c r="I227" s="216"/>
      <c r="J227" s="212"/>
      <c r="K227" s="212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167</v>
      </c>
      <c r="AU227" s="221" t="s">
        <v>86</v>
      </c>
      <c r="AV227" s="14" t="s">
        <v>86</v>
      </c>
      <c r="AW227" s="14" t="s">
        <v>36</v>
      </c>
      <c r="AX227" s="14" t="s">
        <v>76</v>
      </c>
      <c r="AY227" s="221" t="s">
        <v>154</v>
      </c>
    </row>
    <row r="228" spans="1:65" s="16" customFormat="1" ht="11.25">
      <c r="B228" s="237"/>
      <c r="C228" s="238"/>
      <c r="D228" s="194" t="s">
        <v>167</v>
      </c>
      <c r="E228" s="239" t="s">
        <v>19</v>
      </c>
      <c r="F228" s="240" t="s">
        <v>361</v>
      </c>
      <c r="G228" s="238"/>
      <c r="H228" s="241">
        <v>215.67599999999999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AT228" s="247" t="s">
        <v>167</v>
      </c>
      <c r="AU228" s="247" t="s">
        <v>86</v>
      </c>
      <c r="AV228" s="16" t="s">
        <v>182</v>
      </c>
      <c r="AW228" s="16" t="s">
        <v>36</v>
      </c>
      <c r="AX228" s="16" t="s">
        <v>76</v>
      </c>
      <c r="AY228" s="247" t="s">
        <v>154</v>
      </c>
    </row>
    <row r="229" spans="1:65" s="13" customFormat="1" ht="22.5">
      <c r="B229" s="201"/>
      <c r="C229" s="202"/>
      <c r="D229" s="194" t="s">
        <v>167</v>
      </c>
      <c r="E229" s="203" t="s">
        <v>19</v>
      </c>
      <c r="F229" s="204" t="s">
        <v>997</v>
      </c>
      <c r="G229" s="202"/>
      <c r="H229" s="203" t="s">
        <v>19</v>
      </c>
      <c r="I229" s="205"/>
      <c r="J229" s="202"/>
      <c r="K229" s="202"/>
      <c r="L229" s="206"/>
      <c r="M229" s="207"/>
      <c r="N229" s="208"/>
      <c r="O229" s="208"/>
      <c r="P229" s="208"/>
      <c r="Q229" s="208"/>
      <c r="R229" s="208"/>
      <c r="S229" s="208"/>
      <c r="T229" s="209"/>
      <c r="AT229" s="210" t="s">
        <v>167</v>
      </c>
      <c r="AU229" s="210" t="s">
        <v>86</v>
      </c>
      <c r="AV229" s="13" t="s">
        <v>84</v>
      </c>
      <c r="AW229" s="13" t="s">
        <v>36</v>
      </c>
      <c r="AX229" s="13" t="s">
        <v>76</v>
      </c>
      <c r="AY229" s="210" t="s">
        <v>154</v>
      </c>
    </row>
    <row r="230" spans="1:65" s="14" customFormat="1" ht="11.25">
      <c r="B230" s="211"/>
      <c r="C230" s="212"/>
      <c r="D230" s="194" t="s">
        <v>167</v>
      </c>
      <c r="E230" s="213" t="s">
        <v>19</v>
      </c>
      <c r="F230" s="214" t="s">
        <v>998</v>
      </c>
      <c r="G230" s="212"/>
      <c r="H230" s="215">
        <v>32.350999999999999</v>
      </c>
      <c r="I230" s="216"/>
      <c r="J230" s="212"/>
      <c r="K230" s="212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167</v>
      </c>
      <c r="AU230" s="221" t="s">
        <v>86</v>
      </c>
      <c r="AV230" s="14" t="s">
        <v>86</v>
      </c>
      <c r="AW230" s="14" t="s">
        <v>36</v>
      </c>
      <c r="AX230" s="14" t="s">
        <v>76</v>
      </c>
      <c r="AY230" s="221" t="s">
        <v>154</v>
      </c>
    </row>
    <row r="231" spans="1:65" s="15" customFormat="1" ht="11.25">
      <c r="B231" s="223"/>
      <c r="C231" s="224"/>
      <c r="D231" s="194" t="s">
        <v>167</v>
      </c>
      <c r="E231" s="225" t="s">
        <v>19</v>
      </c>
      <c r="F231" s="226" t="s">
        <v>194</v>
      </c>
      <c r="G231" s="224"/>
      <c r="H231" s="227">
        <v>248.02699999999999</v>
      </c>
      <c r="I231" s="228"/>
      <c r="J231" s="224"/>
      <c r="K231" s="224"/>
      <c r="L231" s="229"/>
      <c r="M231" s="230"/>
      <c r="N231" s="231"/>
      <c r="O231" s="231"/>
      <c r="P231" s="231"/>
      <c r="Q231" s="231"/>
      <c r="R231" s="231"/>
      <c r="S231" s="231"/>
      <c r="T231" s="232"/>
      <c r="AT231" s="233" t="s">
        <v>167</v>
      </c>
      <c r="AU231" s="233" t="s">
        <v>86</v>
      </c>
      <c r="AV231" s="15" t="s">
        <v>161</v>
      </c>
      <c r="AW231" s="15" t="s">
        <v>36</v>
      </c>
      <c r="AX231" s="15" t="s">
        <v>84</v>
      </c>
      <c r="AY231" s="233" t="s">
        <v>154</v>
      </c>
    </row>
    <row r="232" spans="1:65" s="2" customFormat="1" ht="24.2" customHeight="1">
      <c r="A232" s="37"/>
      <c r="B232" s="38"/>
      <c r="C232" s="248" t="s">
        <v>510</v>
      </c>
      <c r="D232" s="248" t="s">
        <v>491</v>
      </c>
      <c r="E232" s="249" t="s">
        <v>874</v>
      </c>
      <c r="F232" s="250" t="s">
        <v>875</v>
      </c>
      <c r="G232" s="251" t="s">
        <v>263</v>
      </c>
      <c r="H232" s="252">
        <v>0.108</v>
      </c>
      <c r="I232" s="253"/>
      <c r="J232" s="254">
        <f>ROUND(I232*H232,2)</f>
        <v>0</v>
      </c>
      <c r="K232" s="250" t="s">
        <v>160</v>
      </c>
      <c r="L232" s="255"/>
      <c r="M232" s="256" t="s">
        <v>19</v>
      </c>
      <c r="N232" s="257" t="s">
        <v>47</v>
      </c>
      <c r="O232" s="67"/>
      <c r="P232" s="190">
        <f>O232*H232</f>
        <v>0</v>
      </c>
      <c r="Q232" s="190">
        <v>1</v>
      </c>
      <c r="R232" s="190">
        <f>Q232*H232</f>
        <v>0.108</v>
      </c>
      <c r="S232" s="190">
        <v>0</v>
      </c>
      <c r="T232" s="19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92" t="s">
        <v>600</v>
      </c>
      <c r="AT232" s="192" t="s">
        <v>491</v>
      </c>
      <c r="AU232" s="192" t="s">
        <v>86</v>
      </c>
      <c r="AY232" s="20" t="s">
        <v>154</v>
      </c>
      <c r="BE232" s="193">
        <f>IF(N232="základní",J232,0)</f>
        <v>0</v>
      </c>
      <c r="BF232" s="193">
        <f>IF(N232="snížená",J232,0)</f>
        <v>0</v>
      </c>
      <c r="BG232" s="193">
        <f>IF(N232="zákl. přenesená",J232,0)</f>
        <v>0</v>
      </c>
      <c r="BH232" s="193">
        <f>IF(N232="sníž. přenesená",J232,0)</f>
        <v>0</v>
      </c>
      <c r="BI232" s="193">
        <f>IF(N232="nulová",J232,0)</f>
        <v>0</v>
      </c>
      <c r="BJ232" s="20" t="s">
        <v>84</v>
      </c>
      <c r="BK232" s="193">
        <f>ROUND(I232*H232,2)</f>
        <v>0</v>
      </c>
      <c r="BL232" s="20" t="s">
        <v>309</v>
      </c>
      <c r="BM232" s="192" t="s">
        <v>876</v>
      </c>
    </row>
    <row r="233" spans="1:65" s="2" customFormat="1" ht="11.25">
      <c r="A233" s="37"/>
      <c r="B233" s="38"/>
      <c r="C233" s="39"/>
      <c r="D233" s="194" t="s">
        <v>163</v>
      </c>
      <c r="E233" s="39"/>
      <c r="F233" s="195" t="s">
        <v>875</v>
      </c>
      <c r="G233" s="39"/>
      <c r="H233" s="39"/>
      <c r="I233" s="196"/>
      <c r="J233" s="39"/>
      <c r="K233" s="39"/>
      <c r="L233" s="42"/>
      <c r="M233" s="197"/>
      <c r="N233" s="198"/>
      <c r="O233" s="67"/>
      <c r="P233" s="67"/>
      <c r="Q233" s="67"/>
      <c r="R233" s="67"/>
      <c r="S233" s="67"/>
      <c r="T233" s="68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20" t="s">
        <v>163</v>
      </c>
      <c r="AU233" s="20" t="s">
        <v>86</v>
      </c>
    </row>
    <row r="234" spans="1:65" s="2" customFormat="1" ht="19.5">
      <c r="A234" s="37"/>
      <c r="B234" s="38"/>
      <c r="C234" s="39"/>
      <c r="D234" s="194" t="s">
        <v>177</v>
      </c>
      <c r="E234" s="39"/>
      <c r="F234" s="222" t="s">
        <v>877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177</v>
      </c>
      <c r="AU234" s="20" t="s">
        <v>86</v>
      </c>
    </row>
    <row r="235" spans="1:65" s="13" customFormat="1" ht="11.25">
      <c r="B235" s="201"/>
      <c r="C235" s="202"/>
      <c r="D235" s="194" t="s">
        <v>167</v>
      </c>
      <c r="E235" s="203" t="s">
        <v>19</v>
      </c>
      <c r="F235" s="204" t="s">
        <v>999</v>
      </c>
      <c r="G235" s="202"/>
      <c r="H235" s="203" t="s">
        <v>19</v>
      </c>
      <c r="I235" s="205"/>
      <c r="J235" s="202"/>
      <c r="K235" s="202"/>
      <c r="L235" s="206"/>
      <c r="M235" s="207"/>
      <c r="N235" s="208"/>
      <c r="O235" s="208"/>
      <c r="P235" s="208"/>
      <c r="Q235" s="208"/>
      <c r="R235" s="208"/>
      <c r="S235" s="208"/>
      <c r="T235" s="209"/>
      <c r="AT235" s="210" t="s">
        <v>167</v>
      </c>
      <c r="AU235" s="210" t="s">
        <v>86</v>
      </c>
      <c r="AV235" s="13" t="s">
        <v>84</v>
      </c>
      <c r="AW235" s="13" t="s">
        <v>36</v>
      </c>
      <c r="AX235" s="13" t="s">
        <v>76</v>
      </c>
      <c r="AY235" s="210" t="s">
        <v>154</v>
      </c>
    </row>
    <row r="236" spans="1:65" s="13" customFormat="1" ht="11.25">
      <c r="B236" s="201"/>
      <c r="C236" s="202"/>
      <c r="D236" s="194" t="s">
        <v>167</v>
      </c>
      <c r="E236" s="203" t="s">
        <v>19</v>
      </c>
      <c r="F236" s="204" t="s">
        <v>537</v>
      </c>
      <c r="G236" s="202"/>
      <c r="H236" s="203" t="s">
        <v>19</v>
      </c>
      <c r="I236" s="205"/>
      <c r="J236" s="202"/>
      <c r="K236" s="202"/>
      <c r="L236" s="206"/>
      <c r="M236" s="207"/>
      <c r="N236" s="208"/>
      <c r="O236" s="208"/>
      <c r="P236" s="208"/>
      <c r="Q236" s="208"/>
      <c r="R236" s="208"/>
      <c r="S236" s="208"/>
      <c r="T236" s="209"/>
      <c r="AT236" s="210" t="s">
        <v>167</v>
      </c>
      <c r="AU236" s="210" t="s">
        <v>86</v>
      </c>
      <c r="AV236" s="13" t="s">
        <v>84</v>
      </c>
      <c r="AW236" s="13" t="s">
        <v>36</v>
      </c>
      <c r="AX236" s="13" t="s">
        <v>76</v>
      </c>
      <c r="AY236" s="210" t="s">
        <v>154</v>
      </c>
    </row>
    <row r="237" spans="1:65" s="13" customFormat="1" ht="22.5">
      <c r="B237" s="201"/>
      <c r="C237" s="202"/>
      <c r="D237" s="194" t="s">
        <v>167</v>
      </c>
      <c r="E237" s="203" t="s">
        <v>19</v>
      </c>
      <c r="F237" s="204" t="s">
        <v>1000</v>
      </c>
      <c r="G237" s="202"/>
      <c r="H237" s="203" t="s">
        <v>19</v>
      </c>
      <c r="I237" s="205"/>
      <c r="J237" s="202"/>
      <c r="K237" s="202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167</v>
      </c>
      <c r="AU237" s="210" t="s">
        <v>86</v>
      </c>
      <c r="AV237" s="13" t="s">
        <v>84</v>
      </c>
      <c r="AW237" s="13" t="s">
        <v>36</v>
      </c>
      <c r="AX237" s="13" t="s">
        <v>76</v>
      </c>
      <c r="AY237" s="210" t="s">
        <v>154</v>
      </c>
    </row>
    <row r="238" spans="1:65" s="14" customFormat="1" ht="11.25">
      <c r="B238" s="211"/>
      <c r="C238" s="212"/>
      <c r="D238" s="194" t="s">
        <v>167</v>
      </c>
      <c r="E238" s="213" t="s">
        <v>19</v>
      </c>
      <c r="F238" s="214" t="s">
        <v>1001</v>
      </c>
      <c r="G238" s="212"/>
      <c r="H238" s="215">
        <v>0.108</v>
      </c>
      <c r="I238" s="216"/>
      <c r="J238" s="212"/>
      <c r="K238" s="212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167</v>
      </c>
      <c r="AU238" s="221" t="s">
        <v>86</v>
      </c>
      <c r="AV238" s="14" t="s">
        <v>86</v>
      </c>
      <c r="AW238" s="14" t="s">
        <v>36</v>
      </c>
      <c r="AX238" s="14" t="s">
        <v>84</v>
      </c>
      <c r="AY238" s="221" t="s">
        <v>154</v>
      </c>
    </row>
    <row r="239" spans="1:65" s="2" customFormat="1" ht="24.2" customHeight="1">
      <c r="A239" s="37"/>
      <c r="B239" s="38"/>
      <c r="C239" s="248" t="s">
        <v>7</v>
      </c>
      <c r="D239" s="248" t="s">
        <v>491</v>
      </c>
      <c r="E239" s="249" t="s">
        <v>1002</v>
      </c>
      <c r="F239" s="250" t="s">
        <v>1003</v>
      </c>
      <c r="G239" s="251" t="s">
        <v>263</v>
      </c>
      <c r="H239" s="252">
        <v>6.2E-2</v>
      </c>
      <c r="I239" s="253"/>
      <c r="J239" s="254">
        <f>ROUND(I239*H239,2)</f>
        <v>0</v>
      </c>
      <c r="K239" s="250" t="s">
        <v>160</v>
      </c>
      <c r="L239" s="255"/>
      <c r="M239" s="256" t="s">
        <v>19</v>
      </c>
      <c r="N239" s="257" t="s">
        <v>47</v>
      </c>
      <c r="O239" s="67"/>
      <c r="P239" s="190">
        <f>O239*H239</f>
        <v>0</v>
      </c>
      <c r="Q239" s="190">
        <v>1</v>
      </c>
      <c r="R239" s="190">
        <f>Q239*H239</f>
        <v>6.2E-2</v>
      </c>
      <c r="S239" s="190">
        <v>0</v>
      </c>
      <c r="T239" s="19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2" t="s">
        <v>600</v>
      </c>
      <c r="AT239" s="192" t="s">
        <v>491</v>
      </c>
      <c r="AU239" s="192" t="s">
        <v>86</v>
      </c>
      <c r="AY239" s="20" t="s">
        <v>154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20" t="s">
        <v>84</v>
      </c>
      <c r="BK239" s="193">
        <f>ROUND(I239*H239,2)</f>
        <v>0</v>
      </c>
      <c r="BL239" s="20" t="s">
        <v>309</v>
      </c>
      <c r="BM239" s="192" t="s">
        <v>1004</v>
      </c>
    </row>
    <row r="240" spans="1:65" s="2" customFormat="1" ht="19.5">
      <c r="A240" s="37"/>
      <c r="B240" s="38"/>
      <c r="C240" s="39"/>
      <c r="D240" s="194" t="s">
        <v>163</v>
      </c>
      <c r="E240" s="39"/>
      <c r="F240" s="195" t="s">
        <v>1003</v>
      </c>
      <c r="G240" s="39"/>
      <c r="H240" s="39"/>
      <c r="I240" s="196"/>
      <c r="J240" s="39"/>
      <c r="K240" s="39"/>
      <c r="L240" s="42"/>
      <c r="M240" s="197"/>
      <c r="N240" s="198"/>
      <c r="O240" s="67"/>
      <c r="P240" s="67"/>
      <c r="Q240" s="67"/>
      <c r="R240" s="67"/>
      <c r="S240" s="67"/>
      <c r="T240" s="68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20" t="s">
        <v>163</v>
      </c>
      <c r="AU240" s="20" t="s">
        <v>86</v>
      </c>
    </row>
    <row r="241" spans="1:65" s="2" customFormat="1" ht="19.5">
      <c r="A241" s="37"/>
      <c r="B241" s="38"/>
      <c r="C241" s="39"/>
      <c r="D241" s="194" t="s">
        <v>177</v>
      </c>
      <c r="E241" s="39"/>
      <c r="F241" s="222" t="s">
        <v>1005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177</v>
      </c>
      <c r="AU241" s="20" t="s">
        <v>86</v>
      </c>
    </row>
    <row r="242" spans="1:65" s="13" customFormat="1" ht="11.25">
      <c r="B242" s="201"/>
      <c r="C242" s="202"/>
      <c r="D242" s="194" t="s">
        <v>167</v>
      </c>
      <c r="E242" s="203" t="s">
        <v>19</v>
      </c>
      <c r="F242" s="204" t="s">
        <v>999</v>
      </c>
      <c r="G242" s="202"/>
      <c r="H242" s="203" t="s">
        <v>19</v>
      </c>
      <c r="I242" s="205"/>
      <c r="J242" s="202"/>
      <c r="K242" s="202"/>
      <c r="L242" s="206"/>
      <c r="M242" s="207"/>
      <c r="N242" s="208"/>
      <c r="O242" s="208"/>
      <c r="P242" s="208"/>
      <c r="Q242" s="208"/>
      <c r="R242" s="208"/>
      <c r="S242" s="208"/>
      <c r="T242" s="209"/>
      <c r="AT242" s="210" t="s">
        <v>167</v>
      </c>
      <c r="AU242" s="210" t="s">
        <v>86</v>
      </c>
      <c r="AV242" s="13" t="s">
        <v>84</v>
      </c>
      <c r="AW242" s="13" t="s">
        <v>36</v>
      </c>
      <c r="AX242" s="13" t="s">
        <v>76</v>
      </c>
      <c r="AY242" s="210" t="s">
        <v>154</v>
      </c>
    </row>
    <row r="243" spans="1:65" s="13" customFormat="1" ht="11.25">
      <c r="B243" s="201"/>
      <c r="C243" s="202"/>
      <c r="D243" s="194" t="s">
        <v>167</v>
      </c>
      <c r="E243" s="203" t="s">
        <v>19</v>
      </c>
      <c r="F243" s="204" t="s">
        <v>537</v>
      </c>
      <c r="G243" s="202"/>
      <c r="H243" s="203" t="s">
        <v>19</v>
      </c>
      <c r="I243" s="205"/>
      <c r="J243" s="202"/>
      <c r="K243" s="202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167</v>
      </c>
      <c r="AU243" s="210" t="s">
        <v>86</v>
      </c>
      <c r="AV243" s="13" t="s">
        <v>84</v>
      </c>
      <c r="AW243" s="13" t="s">
        <v>36</v>
      </c>
      <c r="AX243" s="13" t="s">
        <v>76</v>
      </c>
      <c r="AY243" s="210" t="s">
        <v>154</v>
      </c>
    </row>
    <row r="244" spans="1:65" s="13" customFormat="1" ht="11.25">
      <c r="B244" s="201"/>
      <c r="C244" s="202"/>
      <c r="D244" s="194" t="s">
        <v>167</v>
      </c>
      <c r="E244" s="203" t="s">
        <v>19</v>
      </c>
      <c r="F244" s="204" t="s">
        <v>1006</v>
      </c>
      <c r="G244" s="202"/>
      <c r="H244" s="203" t="s">
        <v>19</v>
      </c>
      <c r="I244" s="205"/>
      <c r="J244" s="202"/>
      <c r="K244" s="202"/>
      <c r="L244" s="206"/>
      <c r="M244" s="207"/>
      <c r="N244" s="208"/>
      <c r="O244" s="208"/>
      <c r="P244" s="208"/>
      <c r="Q244" s="208"/>
      <c r="R244" s="208"/>
      <c r="S244" s="208"/>
      <c r="T244" s="209"/>
      <c r="AT244" s="210" t="s">
        <v>167</v>
      </c>
      <c r="AU244" s="210" t="s">
        <v>86</v>
      </c>
      <c r="AV244" s="13" t="s">
        <v>84</v>
      </c>
      <c r="AW244" s="13" t="s">
        <v>36</v>
      </c>
      <c r="AX244" s="13" t="s">
        <v>76</v>
      </c>
      <c r="AY244" s="210" t="s">
        <v>154</v>
      </c>
    </row>
    <row r="245" spans="1:65" s="14" customFormat="1" ht="11.25">
      <c r="B245" s="211"/>
      <c r="C245" s="212"/>
      <c r="D245" s="194" t="s">
        <v>167</v>
      </c>
      <c r="E245" s="213" t="s">
        <v>19</v>
      </c>
      <c r="F245" s="214" t="s">
        <v>1007</v>
      </c>
      <c r="G245" s="212"/>
      <c r="H245" s="215">
        <v>6.2E-2</v>
      </c>
      <c r="I245" s="216"/>
      <c r="J245" s="212"/>
      <c r="K245" s="212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167</v>
      </c>
      <c r="AU245" s="221" t="s">
        <v>86</v>
      </c>
      <c r="AV245" s="14" t="s">
        <v>86</v>
      </c>
      <c r="AW245" s="14" t="s">
        <v>36</v>
      </c>
      <c r="AX245" s="14" t="s">
        <v>84</v>
      </c>
      <c r="AY245" s="221" t="s">
        <v>154</v>
      </c>
    </row>
    <row r="246" spans="1:65" s="2" customFormat="1" ht="24.2" customHeight="1">
      <c r="A246" s="37"/>
      <c r="B246" s="38"/>
      <c r="C246" s="248" t="s">
        <v>520</v>
      </c>
      <c r="D246" s="248" t="s">
        <v>491</v>
      </c>
      <c r="E246" s="249" t="s">
        <v>1008</v>
      </c>
      <c r="F246" s="250" t="s">
        <v>1009</v>
      </c>
      <c r="G246" s="251" t="s">
        <v>208</v>
      </c>
      <c r="H246" s="252">
        <v>7.8159999999999998</v>
      </c>
      <c r="I246" s="253"/>
      <c r="J246" s="254">
        <f>ROUND(I246*H246,2)</f>
        <v>0</v>
      </c>
      <c r="K246" s="250" t="s">
        <v>160</v>
      </c>
      <c r="L246" s="255"/>
      <c r="M246" s="256" t="s">
        <v>19</v>
      </c>
      <c r="N246" s="257" t="s">
        <v>47</v>
      </c>
      <c r="O246" s="67"/>
      <c r="P246" s="190">
        <f>O246*H246</f>
        <v>0</v>
      </c>
      <c r="Q246" s="190">
        <v>3.0799999999999998E-3</v>
      </c>
      <c r="R246" s="190">
        <f>Q246*H246</f>
        <v>2.4073279999999999E-2</v>
      </c>
      <c r="S246" s="190">
        <v>0</v>
      </c>
      <c r="T246" s="19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2" t="s">
        <v>600</v>
      </c>
      <c r="AT246" s="192" t="s">
        <v>491</v>
      </c>
      <c r="AU246" s="192" t="s">
        <v>86</v>
      </c>
      <c r="AY246" s="20" t="s">
        <v>154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20" t="s">
        <v>84</v>
      </c>
      <c r="BK246" s="193">
        <f>ROUND(I246*H246,2)</f>
        <v>0</v>
      </c>
      <c r="BL246" s="20" t="s">
        <v>309</v>
      </c>
      <c r="BM246" s="192" t="s">
        <v>1010</v>
      </c>
    </row>
    <row r="247" spans="1:65" s="2" customFormat="1" ht="11.25">
      <c r="A247" s="37"/>
      <c r="B247" s="38"/>
      <c r="C247" s="39"/>
      <c r="D247" s="194" t="s">
        <v>163</v>
      </c>
      <c r="E247" s="39"/>
      <c r="F247" s="195" t="s">
        <v>1009</v>
      </c>
      <c r="G247" s="39"/>
      <c r="H247" s="39"/>
      <c r="I247" s="196"/>
      <c r="J247" s="39"/>
      <c r="K247" s="39"/>
      <c r="L247" s="42"/>
      <c r="M247" s="197"/>
      <c r="N247" s="198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163</v>
      </c>
      <c r="AU247" s="20" t="s">
        <v>86</v>
      </c>
    </row>
    <row r="248" spans="1:65" s="2" customFormat="1" ht="19.5">
      <c r="A248" s="37"/>
      <c r="B248" s="38"/>
      <c r="C248" s="39"/>
      <c r="D248" s="194" t="s">
        <v>177</v>
      </c>
      <c r="E248" s="39"/>
      <c r="F248" s="222" t="s">
        <v>1011</v>
      </c>
      <c r="G248" s="39"/>
      <c r="H248" s="39"/>
      <c r="I248" s="196"/>
      <c r="J248" s="39"/>
      <c r="K248" s="39"/>
      <c r="L248" s="42"/>
      <c r="M248" s="197"/>
      <c r="N248" s="198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177</v>
      </c>
      <c r="AU248" s="20" t="s">
        <v>86</v>
      </c>
    </row>
    <row r="249" spans="1:65" s="13" customFormat="1" ht="11.25">
      <c r="B249" s="201"/>
      <c r="C249" s="202"/>
      <c r="D249" s="194" t="s">
        <v>167</v>
      </c>
      <c r="E249" s="203" t="s">
        <v>19</v>
      </c>
      <c r="F249" s="204" t="s">
        <v>999</v>
      </c>
      <c r="G249" s="202"/>
      <c r="H249" s="203" t="s">
        <v>19</v>
      </c>
      <c r="I249" s="205"/>
      <c r="J249" s="202"/>
      <c r="K249" s="202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167</v>
      </c>
      <c r="AU249" s="210" t="s">
        <v>86</v>
      </c>
      <c r="AV249" s="13" t="s">
        <v>84</v>
      </c>
      <c r="AW249" s="13" t="s">
        <v>36</v>
      </c>
      <c r="AX249" s="13" t="s">
        <v>76</v>
      </c>
      <c r="AY249" s="210" t="s">
        <v>154</v>
      </c>
    </row>
    <row r="250" spans="1:65" s="13" customFormat="1" ht="11.25">
      <c r="B250" s="201"/>
      <c r="C250" s="202"/>
      <c r="D250" s="194" t="s">
        <v>167</v>
      </c>
      <c r="E250" s="203" t="s">
        <v>19</v>
      </c>
      <c r="F250" s="204" t="s">
        <v>537</v>
      </c>
      <c r="G250" s="202"/>
      <c r="H250" s="203" t="s">
        <v>19</v>
      </c>
      <c r="I250" s="205"/>
      <c r="J250" s="202"/>
      <c r="K250" s="202"/>
      <c r="L250" s="206"/>
      <c r="M250" s="207"/>
      <c r="N250" s="208"/>
      <c r="O250" s="208"/>
      <c r="P250" s="208"/>
      <c r="Q250" s="208"/>
      <c r="R250" s="208"/>
      <c r="S250" s="208"/>
      <c r="T250" s="209"/>
      <c r="AT250" s="210" t="s">
        <v>167</v>
      </c>
      <c r="AU250" s="210" t="s">
        <v>86</v>
      </c>
      <c r="AV250" s="13" t="s">
        <v>84</v>
      </c>
      <c r="AW250" s="13" t="s">
        <v>36</v>
      </c>
      <c r="AX250" s="13" t="s">
        <v>76</v>
      </c>
      <c r="AY250" s="210" t="s">
        <v>154</v>
      </c>
    </row>
    <row r="251" spans="1:65" s="13" customFormat="1" ht="11.25">
      <c r="B251" s="201"/>
      <c r="C251" s="202"/>
      <c r="D251" s="194" t="s">
        <v>167</v>
      </c>
      <c r="E251" s="203" t="s">
        <v>19</v>
      </c>
      <c r="F251" s="204" t="s">
        <v>1012</v>
      </c>
      <c r="G251" s="202"/>
      <c r="H251" s="203" t="s">
        <v>19</v>
      </c>
      <c r="I251" s="205"/>
      <c r="J251" s="202"/>
      <c r="K251" s="202"/>
      <c r="L251" s="206"/>
      <c r="M251" s="207"/>
      <c r="N251" s="208"/>
      <c r="O251" s="208"/>
      <c r="P251" s="208"/>
      <c r="Q251" s="208"/>
      <c r="R251" s="208"/>
      <c r="S251" s="208"/>
      <c r="T251" s="209"/>
      <c r="AT251" s="210" t="s">
        <v>167</v>
      </c>
      <c r="AU251" s="210" t="s">
        <v>86</v>
      </c>
      <c r="AV251" s="13" t="s">
        <v>84</v>
      </c>
      <c r="AW251" s="13" t="s">
        <v>36</v>
      </c>
      <c r="AX251" s="13" t="s">
        <v>76</v>
      </c>
      <c r="AY251" s="210" t="s">
        <v>154</v>
      </c>
    </row>
    <row r="252" spans="1:65" s="14" customFormat="1" ht="11.25">
      <c r="B252" s="211"/>
      <c r="C252" s="212"/>
      <c r="D252" s="194" t="s">
        <v>167</v>
      </c>
      <c r="E252" s="213" t="s">
        <v>19</v>
      </c>
      <c r="F252" s="214" t="s">
        <v>1013</v>
      </c>
      <c r="G252" s="212"/>
      <c r="H252" s="215">
        <v>7.8159999999999998</v>
      </c>
      <c r="I252" s="216"/>
      <c r="J252" s="212"/>
      <c r="K252" s="212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167</v>
      </c>
      <c r="AU252" s="221" t="s">
        <v>86</v>
      </c>
      <c r="AV252" s="14" t="s">
        <v>86</v>
      </c>
      <c r="AW252" s="14" t="s">
        <v>36</v>
      </c>
      <c r="AX252" s="14" t="s">
        <v>84</v>
      </c>
      <c r="AY252" s="221" t="s">
        <v>154</v>
      </c>
    </row>
    <row r="253" spans="1:65" s="2" customFormat="1" ht="21.75" customHeight="1">
      <c r="A253" s="37"/>
      <c r="B253" s="38"/>
      <c r="C253" s="248" t="s">
        <v>523</v>
      </c>
      <c r="D253" s="248" t="s">
        <v>491</v>
      </c>
      <c r="E253" s="249" t="s">
        <v>1014</v>
      </c>
      <c r="F253" s="250" t="s">
        <v>1015</v>
      </c>
      <c r="G253" s="251" t="s">
        <v>263</v>
      </c>
      <c r="H253" s="252">
        <v>4.0000000000000001E-3</v>
      </c>
      <c r="I253" s="253"/>
      <c r="J253" s="254">
        <f>ROUND(I253*H253,2)</f>
        <v>0</v>
      </c>
      <c r="K253" s="250" t="s">
        <v>160</v>
      </c>
      <c r="L253" s="255"/>
      <c r="M253" s="256" t="s">
        <v>19</v>
      </c>
      <c r="N253" s="257" t="s">
        <v>47</v>
      </c>
      <c r="O253" s="67"/>
      <c r="P253" s="190">
        <f>O253*H253</f>
        <v>0</v>
      </c>
      <c r="Q253" s="190">
        <v>1</v>
      </c>
      <c r="R253" s="190">
        <f>Q253*H253</f>
        <v>4.0000000000000001E-3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600</v>
      </c>
      <c r="AT253" s="192" t="s">
        <v>491</v>
      </c>
      <c r="AU253" s="192" t="s">
        <v>86</v>
      </c>
      <c r="AY253" s="20" t="s">
        <v>154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0" t="s">
        <v>84</v>
      </c>
      <c r="BK253" s="193">
        <f>ROUND(I253*H253,2)</f>
        <v>0</v>
      </c>
      <c r="BL253" s="20" t="s">
        <v>309</v>
      </c>
      <c r="BM253" s="192" t="s">
        <v>1016</v>
      </c>
    </row>
    <row r="254" spans="1:65" s="2" customFormat="1" ht="11.25">
      <c r="A254" s="37"/>
      <c r="B254" s="38"/>
      <c r="C254" s="39"/>
      <c r="D254" s="194" t="s">
        <v>163</v>
      </c>
      <c r="E254" s="39"/>
      <c r="F254" s="195" t="s">
        <v>1015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163</v>
      </c>
      <c r="AU254" s="20" t="s">
        <v>86</v>
      </c>
    </row>
    <row r="255" spans="1:65" s="2" customFormat="1" ht="19.5">
      <c r="A255" s="37"/>
      <c r="B255" s="38"/>
      <c r="C255" s="39"/>
      <c r="D255" s="194" t="s">
        <v>177</v>
      </c>
      <c r="E255" s="39"/>
      <c r="F255" s="222" t="s">
        <v>1017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177</v>
      </c>
      <c r="AU255" s="20" t="s">
        <v>86</v>
      </c>
    </row>
    <row r="256" spans="1:65" s="13" customFormat="1" ht="11.25">
      <c r="B256" s="201"/>
      <c r="C256" s="202"/>
      <c r="D256" s="194" t="s">
        <v>167</v>
      </c>
      <c r="E256" s="203" t="s">
        <v>19</v>
      </c>
      <c r="F256" s="204" t="s">
        <v>999</v>
      </c>
      <c r="G256" s="202"/>
      <c r="H256" s="203" t="s">
        <v>19</v>
      </c>
      <c r="I256" s="205"/>
      <c r="J256" s="202"/>
      <c r="K256" s="202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167</v>
      </c>
      <c r="AU256" s="210" t="s">
        <v>86</v>
      </c>
      <c r="AV256" s="13" t="s">
        <v>84</v>
      </c>
      <c r="AW256" s="13" t="s">
        <v>36</v>
      </c>
      <c r="AX256" s="13" t="s">
        <v>76</v>
      </c>
      <c r="AY256" s="210" t="s">
        <v>154</v>
      </c>
    </row>
    <row r="257" spans="1:65" s="13" customFormat="1" ht="11.25">
      <c r="B257" s="201"/>
      <c r="C257" s="202"/>
      <c r="D257" s="194" t="s">
        <v>167</v>
      </c>
      <c r="E257" s="203" t="s">
        <v>19</v>
      </c>
      <c r="F257" s="204" t="s">
        <v>537</v>
      </c>
      <c r="G257" s="202"/>
      <c r="H257" s="203" t="s">
        <v>19</v>
      </c>
      <c r="I257" s="205"/>
      <c r="J257" s="202"/>
      <c r="K257" s="202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167</v>
      </c>
      <c r="AU257" s="210" t="s">
        <v>86</v>
      </c>
      <c r="AV257" s="13" t="s">
        <v>84</v>
      </c>
      <c r="AW257" s="13" t="s">
        <v>36</v>
      </c>
      <c r="AX257" s="13" t="s">
        <v>76</v>
      </c>
      <c r="AY257" s="210" t="s">
        <v>154</v>
      </c>
    </row>
    <row r="258" spans="1:65" s="13" customFormat="1" ht="11.25">
      <c r="B258" s="201"/>
      <c r="C258" s="202"/>
      <c r="D258" s="194" t="s">
        <v>167</v>
      </c>
      <c r="E258" s="203" t="s">
        <v>19</v>
      </c>
      <c r="F258" s="204" t="s">
        <v>1018</v>
      </c>
      <c r="G258" s="202"/>
      <c r="H258" s="203" t="s">
        <v>19</v>
      </c>
      <c r="I258" s="205"/>
      <c r="J258" s="202"/>
      <c r="K258" s="202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167</v>
      </c>
      <c r="AU258" s="210" t="s">
        <v>86</v>
      </c>
      <c r="AV258" s="13" t="s">
        <v>84</v>
      </c>
      <c r="AW258" s="13" t="s">
        <v>36</v>
      </c>
      <c r="AX258" s="13" t="s">
        <v>76</v>
      </c>
      <c r="AY258" s="210" t="s">
        <v>154</v>
      </c>
    </row>
    <row r="259" spans="1:65" s="14" customFormat="1" ht="11.25">
      <c r="B259" s="211"/>
      <c r="C259" s="212"/>
      <c r="D259" s="194" t="s">
        <v>167</v>
      </c>
      <c r="E259" s="213" t="s">
        <v>19</v>
      </c>
      <c r="F259" s="214" t="s">
        <v>1019</v>
      </c>
      <c r="G259" s="212"/>
      <c r="H259" s="215">
        <v>4.0000000000000001E-3</v>
      </c>
      <c r="I259" s="216"/>
      <c r="J259" s="212"/>
      <c r="K259" s="212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167</v>
      </c>
      <c r="AU259" s="221" t="s">
        <v>86</v>
      </c>
      <c r="AV259" s="14" t="s">
        <v>86</v>
      </c>
      <c r="AW259" s="14" t="s">
        <v>36</v>
      </c>
      <c r="AX259" s="14" t="s">
        <v>84</v>
      </c>
      <c r="AY259" s="221" t="s">
        <v>154</v>
      </c>
    </row>
    <row r="260" spans="1:65" s="2" customFormat="1" ht="21.75" customHeight="1">
      <c r="A260" s="37"/>
      <c r="B260" s="38"/>
      <c r="C260" s="248" t="s">
        <v>526</v>
      </c>
      <c r="D260" s="248" t="s">
        <v>491</v>
      </c>
      <c r="E260" s="249" t="s">
        <v>1020</v>
      </c>
      <c r="F260" s="250" t="s">
        <v>1021</v>
      </c>
      <c r="G260" s="251" t="s">
        <v>263</v>
      </c>
      <c r="H260" s="252">
        <v>1.2E-2</v>
      </c>
      <c r="I260" s="253"/>
      <c r="J260" s="254">
        <f>ROUND(I260*H260,2)</f>
        <v>0</v>
      </c>
      <c r="K260" s="250" t="s">
        <v>160</v>
      </c>
      <c r="L260" s="255"/>
      <c r="M260" s="256" t="s">
        <v>19</v>
      </c>
      <c r="N260" s="257" t="s">
        <v>47</v>
      </c>
      <c r="O260" s="67"/>
      <c r="P260" s="190">
        <f>O260*H260</f>
        <v>0</v>
      </c>
      <c r="Q260" s="190">
        <v>1</v>
      </c>
      <c r="R260" s="190">
        <f>Q260*H260</f>
        <v>1.2E-2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600</v>
      </c>
      <c r="AT260" s="192" t="s">
        <v>491</v>
      </c>
      <c r="AU260" s="192" t="s">
        <v>86</v>
      </c>
      <c r="AY260" s="20" t="s">
        <v>154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84</v>
      </c>
      <c r="BK260" s="193">
        <f>ROUND(I260*H260,2)</f>
        <v>0</v>
      </c>
      <c r="BL260" s="20" t="s">
        <v>309</v>
      </c>
      <c r="BM260" s="192" t="s">
        <v>1022</v>
      </c>
    </row>
    <row r="261" spans="1:65" s="2" customFormat="1" ht="11.25">
      <c r="A261" s="37"/>
      <c r="B261" s="38"/>
      <c r="C261" s="39"/>
      <c r="D261" s="194" t="s">
        <v>163</v>
      </c>
      <c r="E261" s="39"/>
      <c r="F261" s="195" t="s">
        <v>1021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163</v>
      </c>
      <c r="AU261" s="20" t="s">
        <v>86</v>
      </c>
    </row>
    <row r="262" spans="1:65" s="2" customFormat="1" ht="19.5">
      <c r="A262" s="37"/>
      <c r="B262" s="38"/>
      <c r="C262" s="39"/>
      <c r="D262" s="194" t="s">
        <v>177</v>
      </c>
      <c r="E262" s="39"/>
      <c r="F262" s="222" t="s">
        <v>1023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177</v>
      </c>
      <c r="AU262" s="20" t="s">
        <v>86</v>
      </c>
    </row>
    <row r="263" spans="1:65" s="13" customFormat="1" ht="11.25">
      <c r="B263" s="201"/>
      <c r="C263" s="202"/>
      <c r="D263" s="194" t="s">
        <v>167</v>
      </c>
      <c r="E263" s="203" t="s">
        <v>19</v>
      </c>
      <c r="F263" s="204" t="s">
        <v>999</v>
      </c>
      <c r="G263" s="202"/>
      <c r="H263" s="203" t="s">
        <v>19</v>
      </c>
      <c r="I263" s="205"/>
      <c r="J263" s="202"/>
      <c r="K263" s="202"/>
      <c r="L263" s="206"/>
      <c r="M263" s="207"/>
      <c r="N263" s="208"/>
      <c r="O263" s="208"/>
      <c r="P263" s="208"/>
      <c r="Q263" s="208"/>
      <c r="R263" s="208"/>
      <c r="S263" s="208"/>
      <c r="T263" s="209"/>
      <c r="AT263" s="210" t="s">
        <v>167</v>
      </c>
      <c r="AU263" s="210" t="s">
        <v>86</v>
      </c>
      <c r="AV263" s="13" t="s">
        <v>84</v>
      </c>
      <c r="AW263" s="13" t="s">
        <v>36</v>
      </c>
      <c r="AX263" s="13" t="s">
        <v>76</v>
      </c>
      <c r="AY263" s="210" t="s">
        <v>154</v>
      </c>
    </row>
    <row r="264" spans="1:65" s="13" customFormat="1" ht="11.25">
      <c r="B264" s="201"/>
      <c r="C264" s="202"/>
      <c r="D264" s="194" t="s">
        <v>167</v>
      </c>
      <c r="E264" s="203" t="s">
        <v>19</v>
      </c>
      <c r="F264" s="204" t="s">
        <v>537</v>
      </c>
      <c r="G264" s="202"/>
      <c r="H264" s="203" t="s">
        <v>19</v>
      </c>
      <c r="I264" s="205"/>
      <c r="J264" s="202"/>
      <c r="K264" s="202"/>
      <c r="L264" s="206"/>
      <c r="M264" s="207"/>
      <c r="N264" s="208"/>
      <c r="O264" s="208"/>
      <c r="P264" s="208"/>
      <c r="Q264" s="208"/>
      <c r="R264" s="208"/>
      <c r="S264" s="208"/>
      <c r="T264" s="209"/>
      <c r="AT264" s="210" t="s">
        <v>167</v>
      </c>
      <c r="AU264" s="210" t="s">
        <v>86</v>
      </c>
      <c r="AV264" s="13" t="s">
        <v>84</v>
      </c>
      <c r="AW264" s="13" t="s">
        <v>36</v>
      </c>
      <c r="AX264" s="13" t="s">
        <v>76</v>
      </c>
      <c r="AY264" s="210" t="s">
        <v>154</v>
      </c>
    </row>
    <row r="265" spans="1:65" s="13" customFormat="1" ht="11.25">
      <c r="B265" s="201"/>
      <c r="C265" s="202"/>
      <c r="D265" s="194" t="s">
        <v>167</v>
      </c>
      <c r="E265" s="203" t="s">
        <v>19</v>
      </c>
      <c r="F265" s="204" t="s">
        <v>1024</v>
      </c>
      <c r="G265" s="202"/>
      <c r="H265" s="203" t="s">
        <v>19</v>
      </c>
      <c r="I265" s="205"/>
      <c r="J265" s="202"/>
      <c r="K265" s="202"/>
      <c r="L265" s="206"/>
      <c r="M265" s="207"/>
      <c r="N265" s="208"/>
      <c r="O265" s="208"/>
      <c r="P265" s="208"/>
      <c r="Q265" s="208"/>
      <c r="R265" s="208"/>
      <c r="S265" s="208"/>
      <c r="T265" s="209"/>
      <c r="AT265" s="210" t="s">
        <v>167</v>
      </c>
      <c r="AU265" s="210" t="s">
        <v>86</v>
      </c>
      <c r="AV265" s="13" t="s">
        <v>84</v>
      </c>
      <c r="AW265" s="13" t="s">
        <v>36</v>
      </c>
      <c r="AX265" s="13" t="s">
        <v>76</v>
      </c>
      <c r="AY265" s="210" t="s">
        <v>154</v>
      </c>
    </row>
    <row r="266" spans="1:65" s="14" customFormat="1" ht="11.25">
      <c r="B266" s="211"/>
      <c r="C266" s="212"/>
      <c r="D266" s="194" t="s">
        <v>167</v>
      </c>
      <c r="E266" s="213" t="s">
        <v>19</v>
      </c>
      <c r="F266" s="214" t="s">
        <v>1025</v>
      </c>
      <c r="G266" s="212"/>
      <c r="H266" s="215">
        <v>1.2E-2</v>
      </c>
      <c r="I266" s="216"/>
      <c r="J266" s="212"/>
      <c r="K266" s="212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167</v>
      </c>
      <c r="AU266" s="221" t="s">
        <v>86</v>
      </c>
      <c r="AV266" s="14" t="s">
        <v>86</v>
      </c>
      <c r="AW266" s="14" t="s">
        <v>36</v>
      </c>
      <c r="AX266" s="14" t="s">
        <v>84</v>
      </c>
      <c r="AY266" s="221" t="s">
        <v>154</v>
      </c>
    </row>
    <row r="267" spans="1:65" s="2" customFormat="1" ht="21.75" customHeight="1">
      <c r="A267" s="37"/>
      <c r="B267" s="38"/>
      <c r="C267" s="248" t="s">
        <v>531</v>
      </c>
      <c r="D267" s="248" t="s">
        <v>491</v>
      </c>
      <c r="E267" s="249" t="s">
        <v>1026</v>
      </c>
      <c r="F267" s="250" t="s">
        <v>1027</v>
      </c>
      <c r="G267" s="251" t="s">
        <v>263</v>
      </c>
      <c r="H267" s="252">
        <v>2.1000000000000001E-2</v>
      </c>
      <c r="I267" s="253"/>
      <c r="J267" s="254">
        <f>ROUND(I267*H267,2)</f>
        <v>0</v>
      </c>
      <c r="K267" s="250" t="s">
        <v>160</v>
      </c>
      <c r="L267" s="255"/>
      <c r="M267" s="256" t="s">
        <v>19</v>
      </c>
      <c r="N267" s="257" t="s">
        <v>47</v>
      </c>
      <c r="O267" s="67"/>
      <c r="P267" s="190">
        <f>O267*H267</f>
        <v>0</v>
      </c>
      <c r="Q267" s="190">
        <v>1</v>
      </c>
      <c r="R267" s="190">
        <f>Q267*H267</f>
        <v>2.1000000000000001E-2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600</v>
      </c>
      <c r="AT267" s="192" t="s">
        <v>491</v>
      </c>
      <c r="AU267" s="192" t="s">
        <v>86</v>
      </c>
      <c r="AY267" s="20" t="s">
        <v>154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20" t="s">
        <v>84</v>
      </c>
      <c r="BK267" s="193">
        <f>ROUND(I267*H267,2)</f>
        <v>0</v>
      </c>
      <c r="BL267" s="20" t="s">
        <v>309</v>
      </c>
      <c r="BM267" s="192" t="s">
        <v>1028</v>
      </c>
    </row>
    <row r="268" spans="1:65" s="2" customFormat="1" ht="11.25">
      <c r="A268" s="37"/>
      <c r="B268" s="38"/>
      <c r="C268" s="39"/>
      <c r="D268" s="194" t="s">
        <v>163</v>
      </c>
      <c r="E268" s="39"/>
      <c r="F268" s="195" t="s">
        <v>1027</v>
      </c>
      <c r="G268" s="39"/>
      <c r="H268" s="39"/>
      <c r="I268" s="196"/>
      <c r="J268" s="39"/>
      <c r="K268" s="39"/>
      <c r="L268" s="42"/>
      <c r="M268" s="197"/>
      <c r="N268" s="198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163</v>
      </c>
      <c r="AU268" s="20" t="s">
        <v>86</v>
      </c>
    </row>
    <row r="269" spans="1:65" s="2" customFormat="1" ht="19.5">
      <c r="A269" s="37"/>
      <c r="B269" s="38"/>
      <c r="C269" s="39"/>
      <c r="D269" s="194" t="s">
        <v>177</v>
      </c>
      <c r="E269" s="39"/>
      <c r="F269" s="222" t="s">
        <v>1029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177</v>
      </c>
      <c r="AU269" s="20" t="s">
        <v>86</v>
      </c>
    </row>
    <row r="270" spans="1:65" s="13" customFormat="1" ht="11.25">
      <c r="B270" s="201"/>
      <c r="C270" s="202"/>
      <c r="D270" s="194" t="s">
        <v>167</v>
      </c>
      <c r="E270" s="203" t="s">
        <v>19</v>
      </c>
      <c r="F270" s="204" t="s">
        <v>999</v>
      </c>
      <c r="G270" s="202"/>
      <c r="H270" s="203" t="s">
        <v>19</v>
      </c>
      <c r="I270" s="205"/>
      <c r="J270" s="202"/>
      <c r="K270" s="202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167</v>
      </c>
      <c r="AU270" s="210" t="s">
        <v>86</v>
      </c>
      <c r="AV270" s="13" t="s">
        <v>84</v>
      </c>
      <c r="AW270" s="13" t="s">
        <v>36</v>
      </c>
      <c r="AX270" s="13" t="s">
        <v>76</v>
      </c>
      <c r="AY270" s="210" t="s">
        <v>154</v>
      </c>
    </row>
    <row r="271" spans="1:65" s="13" customFormat="1" ht="11.25">
      <c r="B271" s="201"/>
      <c r="C271" s="202"/>
      <c r="D271" s="194" t="s">
        <v>167</v>
      </c>
      <c r="E271" s="203" t="s">
        <v>19</v>
      </c>
      <c r="F271" s="204" t="s">
        <v>537</v>
      </c>
      <c r="G271" s="202"/>
      <c r="H271" s="203" t="s">
        <v>19</v>
      </c>
      <c r="I271" s="205"/>
      <c r="J271" s="202"/>
      <c r="K271" s="202"/>
      <c r="L271" s="206"/>
      <c r="M271" s="207"/>
      <c r="N271" s="208"/>
      <c r="O271" s="208"/>
      <c r="P271" s="208"/>
      <c r="Q271" s="208"/>
      <c r="R271" s="208"/>
      <c r="S271" s="208"/>
      <c r="T271" s="209"/>
      <c r="AT271" s="210" t="s">
        <v>167</v>
      </c>
      <c r="AU271" s="210" t="s">
        <v>86</v>
      </c>
      <c r="AV271" s="13" t="s">
        <v>84</v>
      </c>
      <c r="AW271" s="13" t="s">
        <v>36</v>
      </c>
      <c r="AX271" s="13" t="s">
        <v>76</v>
      </c>
      <c r="AY271" s="210" t="s">
        <v>154</v>
      </c>
    </row>
    <row r="272" spans="1:65" s="13" customFormat="1" ht="11.25">
      <c r="B272" s="201"/>
      <c r="C272" s="202"/>
      <c r="D272" s="194" t="s">
        <v>167</v>
      </c>
      <c r="E272" s="203" t="s">
        <v>19</v>
      </c>
      <c r="F272" s="204" t="s">
        <v>1030</v>
      </c>
      <c r="G272" s="202"/>
      <c r="H272" s="203" t="s">
        <v>19</v>
      </c>
      <c r="I272" s="205"/>
      <c r="J272" s="202"/>
      <c r="K272" s="202"/>
      <c r="L272" s="206"/>
      <c r="M272" s="207"/>
      <c r="N272" s="208"/>
      <c r="O272" s="208"/>
      <c r="P272" s="208"/>
      <c r="Q272" s="208"/>
      <c r="R272" s="208"/>
      <c r="S272" s="208"/>
      <c r="T272" s="209"/>
      <c r="AT272" s="210" t="s">
        <v>167</v>
      </c>
      <c r="AU272" s="210" t="s">
        <v>86</v>
      </c>
      <c r="AV272" s="13" t="s">
        <v>84</v>
      </c>
      <c r="AW272" s="13" t="s">
        <v>36</v>
      </c>
      <c r="AX272" s="13" t="s">
        <v>76</v>
      </c>
      <c r="AY272" s="210" t="s">
        <v>154</v>
      </c>
    </row>
    <row r="273" spans="1:65" s="14" customFormat="1" ht="11.25">
      <c r="B273" s="211"/>
      <c r="C273" s="212"/>
      <c r="D273" s="194" t="s">
        <v>167</v>
      </c>
      <c r="E273" s="213" t="s">
        <v>19</v>
      </c>
      <c r="F273" s="214" t="s">
        <v>1031</v>
      </c>
      <c r="G273" s="212"/>
      <c r="H273" s="215">
        <v>2.1000000000000001E-2</v>
      </c>
      <c r="I273" s="216"/>
      <c r="J273" s="212"/>
      <c r="K273" s="212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167</v>
      </c>
      <c r="AU273" s="221" t="s">
        <v>86</v>
      </c>
      <c r="AV273" s="14" t="s">
        <v>86</v>
      </c>
      <c r="AW273" s="14" t="s">
        <v>36</v>
      </c>
      <c r="AX273" s="14" t="s">
        <v>84</v>
      </c>
      <c r="AY273" s="221" t="s">
        <v>154</v>
      </c>
    </row>
    <row r="274" spans="1:65" s="2" customFormat="1" ht="21.75" customHeight="1">
      <c r="A274" s="37"/>
      <c r="B274" s="38"/>
      <c r="C274" s="248" t="s">
        <v>551</v>
      </c>
      <c r="D274" s="248" t="s">
        <v>491</v>
      </c>
      <c r="E274" s="249" t="s">
        <v>1032</v>
      </c>
      <c r="F274" s="250" t="s">
        <v>1033</v>
      </c>
      <c r="G274" s="251" t="s">
        <v>263</v>
      </c>
      <c r="H274" s="252">
        <v>1E-3</v>
      </c>
      <c r="I274" s="253"/>
      <c r="J274" s="254">
        <f>ROUND(I274*H274,2)</f>
        <v>0</v>
      </c>
      <c r="K274" s="250" t="s">
        <v>160</v>
      </c>
      <c r="L274" s="255"/>
      <c r="M274" s="256" t="s">
        <v>19</v>
      </c>
      <c r="N274" s="257" t="s">
        <v>47</v>
      </c>
      <c r="O274" s="67"/>
      <c r="P274" s="190">
        <f>O274*H274</f>
        <v>0</v>
      </c>
      <c r="Q274" s="190">
        <v>1</v>
      </c>
      <c r="R274" s="190">
        <f>Q274*H274</f>
        <v>1E-3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600</v>
      </c>
      <c r="AT274" s="192" t="s">
        <v>491</v>
      </c>
      <c r="AU274" s="192" t="s">
        <v>86</v>
      </c>
      <c r="AY274" s="20" t="s">
        <v>154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20" t="s">
        <v>84</v>
      </c>
      <c r="BK274" s="193">
        <f>ROUND(I274*H274,2)</f>
        <v>0</v>
      </c>
      <c r="BL274" s="20" t="s">
        <v>309</v>
      </c>
      <c r="BM274" s="192" t="s">
        <v>1034</v>
      </c>
    </row>
    <row r="275" spans="1:65" s="2" customFormat="1" ht="11.25">
      <c r="A275" s="37"/>
      <c r="B275" s="38"/>
      <c r="C275" s="39"/>
      <c r="D275" s="194" t="s">
        <v>163</v>
      </c>
      <c r="E275" s="39"/>
      <c r="F275" s="195" t="s">
        <v>1033</v>
      </c>
      <c r="G275" s="39"/>
      <c r="H275" s="39"/>
      <c r="I275" s="196"/>
      <c r="J275" s="39"/>
      <c r="K275" s="39"/>
      <c r="L275" s="42"/>
      <c r="M275" s="197"/>
      <c r="N275" s="198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163</v>
      </c>
      <c r="AU275" s="20" t="s">
        <v>86</v>
      </c>
    </row>
    <row r="276" spans="1:65" s="2" customFormat="1" ht="19.5">
      <c r="A276" s="37"/>
      <c r="B276" s="38"/>
      <c r="C276" s="39"/>
      <c r="D276" s="194" t="s">
        <v>177</v>
      </c>
      <c r="E276" s="39"/>
      <c r="F276" s="222" t="s">
        <v>1035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177</v>
      </c>
      <c r="AU276" s="20" t="s">
        <v>86</v>
      </c>
    </row>
    <row r="277" spans="1:65" s="13" customFormat="1" ht="11.25">
      <c r="B277" s="201"/>
      <c r="C277" s="202"/>
      <c r="D277" s="194" t="s">
        <v>167</v>
      </c>
      <c r="E277" s="203" t="s">
        <v>19</v>
      </c>
      <c r="F277" s="204" t="s">
        <v>999</v>
      </c>
      <c r="G277" s="202"/>
      <c r="H277" s="203" t="s">
        <v>19</v>
      </c>
      <c r="I277" s="205"/>
      <c r="J277" s="202"/>
      <c r="K277" s="202"/>
      <c r="L277" s="206"/>
      <c r="M277" s="207"/>
      <c r="N277" s="208"/>
      <c r="O277" s="208"/>
      <c r="P277" s="208"/>
      <c r="Q277" s="208"/>
      <c r="R277" s="208"/>
      <c r="S277" s="208"/>
      <c r="T277" s="209"/>
      <c r="AT277" s="210" t="s">
        <v>167</v>
      </c>
      <c r="AU277" s="210" t="s">
        <v>86</v>
      </c>
      <c r="AV277" s="13" t="s">
        <v>84</v>
      </c>
      <c r="AW277" s="13" t="s">
        <v>36</v>
      </c>
      <c r="AX277" s="13" t="s">
        <v>76</v>
      </c>
      <c r="AY277" s="210" t="s">
        <v>154</v>
      </c>
    </row>
    <row r="278" spans="1:65" s="13" customFormat="1" ht="11.25">
      <c r="B278" s="201"/>
      <c r="C278" s="202"/>
      <c r="D278" s="194" t="s">
        <v>167</v>
      </c>
      <c r="E278" s="203" t="s">
        <v>19</v>
      </c>
      <c r="F278" s="204" t="s">
        <v>537</v>
      </c>
      <c r="G278" s="202"/>
      <c r="H278" s="203" t="s">
        <v>19</v>
      </c>
      <c r="I278" s="205"/>
      <c r="J278" s="202"/>
      <c r="K278" s="202"/>
      <c r="L278" s="206"/>
      <c r="M278" s="207"/>
      <c r="N278" s="208"/>
      <c r="O278" s="208"/>
      <c r="P278" s="208"/>
      <c r="Q278" s="208"/>
      <c r="R278" s="208"/>
      <c r="S278" s="208"/>
      <c r="T278" s="209"/>
      <c r="AT278" s="210" t="s">
        <v>167</v>
      </c>
      <c r="AU278" s="210" t="s">
        <v>86</v>
      </c>
      <c r="AV278" s="13" t="s">
        <v>84</v>
      </c>
      <c r="AW278" s="13" t="s">
        <v>36</v>
      </c>
      <c r="AX278" s="13" t="s">
        <v>76</v>
      </c>
      <c r="AY278" s="210" t="s">
        <v>154</v>
      </c>
    </row>
    <row r="279" spans="1:65" s="13" customFormat="1" ht="22.5">
      <c r="B279" s="201"/>
      <c r="C279" s="202"/>
      <c r="D279" s="194" t="s">
        <v>167</v>
      </c>
      <c r="E279" s="203" t="s">
        <v>19</v>
      </c>
      <c r="F279" s="204" t="s">
        <v>1036</v>
      </c>
      <c r="G279" s="202"/>
      <c r="H279" s="203" t="s">
        <v>19</v>
      </c>
      <c r="I279" s="205"/>
      <c r="J279" s="202"/>
      <c r="K279" s="202"/>
      <c r="L279" s="206"/>
      <c r="M279" s="207"/>
      <c r="N279" s="208"/>
      <c r="O279" s="208"/>
      <c r="P279" s="208"/>
      <c r="Q279" s="208"/>
      <c r="R279" s="208"/>
      <c r="S279" s="208"/>
      <c r="T279" s="209"/>
      <c r="AT279" s="210" t="s">
        <v>167</v>
      </c>
      <c r="AU279" s="210" t="s">
        <v>86</v>
      </c>
      <c r="AV279" s="13" t="s">
        <v>84</v>
      </c>
      <c r="AW279" s="13" t="s">
        <v>36</v>
      </c>
      <c r="AX279" s="13" t="s">
        <v>76</v>
      </c>
      <c r="AY279" s="210" t="s">
        <v>154</v>
      </c>
    </row>
    <row r="280" spans="1:65" s="14" customFormat="1" ht="11.25">
      <c r="B280" s="211"/>
      <c r="C280" s="212"/>
      <c r="D280" s="194" t="s">
        <v>167</v>
      </c>
      <c r="E280" s="213" t="s">
        <v>19</v>
      </c>
      <c r="F280" s="214" t="s">
        <v>1037</v>
      </c>
      <c r="G280" s="212"/>
      <c r="H280" s="215">
        <v>1E-3</v>
      </c>
      <c r="I280" s="216"/>
      <c r="J280" s="212"/>
      <c r="K280" s="212"/>
      <c r="L280" s="217"/>
      <c r="M280" s="218"/>
      <c r="N280" s="219"/>
      <c r="O280" s="219"/>
      <c r="P280" s="219"/>
      <c r="Q280" s="219"/>
      <c r="R280" s="219"/>
      <c r="S280" s="219"/>
      <c r="T280" s="220"/>
      <c r="AT280" s="221" t="s">
        <v>167</v>
      </c>
      <c r="AU280" s="221" t="s">
        <v>86</v>
      </c>
      <c r="AV280" s="14" t="s">
        <v>86</v>
      </c>
      <c r="AW280" s="14" t="s">
        <v>36</v>
      </c>
      <c r="AX280" s="14" t="s">
        <v>84</v>
      </c>
      <c r="AY280" s="221" t="s">
        <v>154</v>
      </c>
    </row>
    <row r="281" spans="1:65" s="2" customFormat="1" ht="16.5" customHeight="1">
      <c r="A281" s="37"/>
      <c r="B281" s="38"/>
      <c r="C281" s="248" t="s">
        <v>559</v>
      </c>
      <c r="D281" s="248" t="s">
        <v>491</v>
      </c>
      <c r="E281" s="249" t="s">
        <v>920</v>
      </c>
      <c r="F281" s="250" t="s">
        <v>921</v>
      </c>
      <c r="G281" s="251" t="s">
        <v>843</v>
      </c>
      <c r="H281" s="252">
        <v>32.350999999999999</v>
      </c>
      <c r="I281" s="253"/>
      <c r="J281" s="254">
        <f>ROUND(I281*H281,2)</f>
        <v>0</v>
      </c>
      <c r="K281" s="250" t="s">
        <v>972</v>
      </c>
      <c r="L281" s="255"/>
      <c r="M281" s="256" t="s">
        <v>19</v>
      </c>
      <c r="N281" s="257" t="s">
        <v>47</v>
      </c>
      <c r="O281" s="67"/>
      <c r="P281" s="190">
        <f>O281*H281</f>
        <v>0</v>
      </c>
      <c r="Q281" s="190">
        <v>1E-3</v>
      </c>
      <c r="R281" s="190">
        <f>Q281*H281</f>
        <v>3.2350999999999998E-2</v>
      </c>
      <c r="S281" s="190">
        <v>0</v>
      </c>
      <c r="T281" s="19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92" t="s">
        <v>600</v>
      </c>
      <c r="AT281" s="192" t="s">
        <v>491</v>
      </c>
      <c r="AU281" s="192" t="s">
        <v>86</v>
      </c>
      <c r="AY281" s="20" t="s">
        <v>154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20" t="s">
        <v>84</v>
      </c>
      <c r="BK281" s="193">
        <f>ROUND(I281*H281,2)</f>
        <v>0</v>
      </c>
      <c r="BL281" s="20" t="s">
        <v>309</v>
      </c>
      <c r="BM281" s="192" t="s">
        <v>922</v>
      </c>
    </row>
    <row r="282" spans="1:65" s="2" customFormat="1" ht="11.25">
      <c r="A282" s="37"/>
      <c r="B282" s="38"/>
      <c r="C282" s="39"/>
      <c r="D282" s="194" t="s">
        <v>163</v>
      </c>
      <c r="E282" s="39"/>
      <c r="F282" s="195" t="s">
        <v>921</v>
      </c>
      <c r="G282" s="39"/>
      <c r="H282" s="39"/>
      <c r="I282" s="196"/>
      <c r="J282" s="39"/>
      <c r="K282" s="39"/>
      <c r="L282" s="42"/>
      <c r="M282" s="197"/>
      <c r="N282" s="198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163</v>
      </c>
      <c r="AU282" s="20" t="s">
        <v>86</v>
      </c>
    </row>
    <row r="283" spans="1:65" s="13" customFormat="1" ht="22.5">
      <c r="B283" s="201"/>
      <c r="C283" s="202"/>
      <c r="D283" s="194" t="s">
        <v>167</v>
      </c>
      <c r="E283" s="203" t="s">
        <v>19</v>
      </c>
      <c r="F283" s="204" t="s">
        <v>997</v>
      </c>
      <c r="G283" s="202"/>
      <c r="H283" s="203" t="s">
        <v>19</v>
      </c>
      <c r="I283" s="205"/>
      <c r="J283" s="202"/>
      <c r="K283" s="202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167</v>
      </c>
      <c r="AU283" s="210" t="s">
        <v>86</v>
      </c>
      <c r="AV283" s="13" t="s">
        <v>84</v>
      </c>
      <c r="AW283" s="13" t="s">
        <v>36</v>
      </c>
      <c r="AX283" s="13" t="s">
        <v>76</v>
      </c>
      <c r="AY283" s="210" t="s">
        <v>154</v>
      </c>
    </row>
    <row r="284" spans="1:65" s="14" customFormat="1" ht="11.25">
      <c r="B284" s="211"/>
      <c r="C284" s="212"/>
      <c r="D284" s="194" t="s">
        <v>167</v>
      </c>
      <c r="E284" s="213" t="s">
        <v>19</v>
      </c>
      <c r="F284" s="214" t="s">
        <v>998</v>
      </c>
      <c r="G284" s="212"/>
      <c r="H284" s="215">
        <v>32.350999999999999</v>
      </c>
      <c r="I284" s="216"/>
      <c r="J284" s="212"/>
      <c r="K284" s="212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167</v>
      </c>
      <c r="AU284" s="221" t="s">
        <v>86</v>
      </c>
      <c r="AV284" s="14" t="s">
        <v>86</v>
      </c>
      <c r="AW284" s="14" t="s">
        <v>36</v>
      </c>
      <c r="AX284" s="14" t="s">
        <v>84</v>
      </c>
      <c r="AY284" s="221" t="s">
        <v>154</v>
      </c>
    </row>
    <row r="285" spans="1:65" s="2" customFormat="1" ht="24.2" customHeight="1">
      <c r="A285" s="37"/>
      <c r="B285" s="38"/>
      <c r="C285" s="181" t="s">
        <v>575</v>
      </c>
      <c r="D285" s="181" t="s">
        <v>156</v>
      </c>
      <c r="E285" s="182" t="s">
        <v>924</v>
      </c>
      <c r="F285" s="183" t="s">
        <v>925</v>
      </c>
      <c r="G285" s="184" t="s">
        <v>797</v>
      </c>
      <c r="H285" s="261"/>
      <c r="I285" s="186"/>
      <c r="J285" s="187">
        <f>ROUND(I285*H285,2)</f>
        <v>0</v>
      </c>
      <c r="K285" s="183" t="s">
        <v>160</v>
      </c>
      <c r="L285" s="42"/>
      <c r="M285" s="188" t="s">
        <v>19</v>
      </c>
      <c r="N285" s="189" t="s">
        <v>47</v>
      </c>
      <c r="O285" s="67"/>
      <c r="P285" s="190">
        <f>O285*H285</f>
        <v>0</v>
      </c>
      <c r="Q285" s="190">
        <v>0</v>
      </c>
      <c r="R285" s="190">
        <f>Q285*H285</f>
        <v>0</v>
      </c>
      <c r="S285" s="190">
        <v>0</v>
      </c>
      <c r="T285" s="19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309</v>
      </c>
      <c r="AT285" s="192" t="s">
        <v>156</v>
      </c>
      <c r="AU285" s="192" t="s">
        <v>86</v>
      </c>
      <c r="AY285" s="20" t="s">
        <v>154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84</v>
      </c>
      <c r="BK285" s="193">
        <f>ROUND(I285*H285,2)</f>
        <v>0</v>
      </c>
      <c r="BL285" s="20" t="s">
        <v>309</v>
      </c>
      <c r="BM285" s="192" t="s">
        <v>926</v>
      </c>
    </row>
    <row r="286" spans="1:65" s="2" customFormat="1" ht="29.25">
      <c r="A286" s="37"/>
      <c r="B286" s="38"/>
      <c r="C286" s="39"/>
      <c r="D286" s="194" t="s">
        <v>163</v>
      </c>
      <c r="E286" s="39"/>
      <c r="F286" s="195" t="s">
        <v>927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163</v>
      </c>
      <c r="AU286" s="20" t="s">
        <v>86</v>
      </c>
    </row>
    <row r="287" spans="1:65" s="2" customFormat="1" ht="11.25">
      <c r="A287" s="37"/>
      <c r="B287" s="38"/>
      <c r="C287" s="39"/>
      <c r="D287" s="199" t="s">
        <v>165</v>
      </c>
      <c r="E287" s="39"/>
      <c r="F287" s="200" t="s">
        <v>928</v>
      </c>
      <c r="G287" s="39"/>
      <c r="H287" s="39"/>
      <c r="I287" s="196"/>
      <c r="J287" s="39"/>
      <c r="K287" s="39"/>
      <c r="L287" s="42"/>
      <c r="M287" s="197"/>
      <c r="N287" s="198"/>
      <c r="O287" s="67"/>
      <c r="P287" s="67"/>
      <c r="Q287" s="67"/>
      <c r="R287" s="67"/>
      <c r="S287" s="67"/>
      <c r="T287" s="68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20" t="s">
        <v>165</v>
      </c>
      <c r="AU287" s="20" t="s">
        <v>86</v>
      </c>
    </row>
    <row r="288" spans="1:65" s="12" customFormat="1" ht="22.9" customHeight="1">
      <c r="B288" s="165"/>
      <c r="C288" s="166"/>
      <c r="D288" s="167" t="s">
        <v>75</v>
      </c>
      <c r="E288" s="179" t="s">
        <v>929</v>
      </c>
      <c r="F288" s="179" t="s">
        <v>930</v>
      </c>
      <c r="G288" s="166"/>
      <c r="H288" s="166"/>
      <c r="I288" s="169"/>
      <c r="J288" s="180">
        <f>BK288</f>
        <v>0</v>
      </c>
      <c r="K288" s="166"/>
      <c r="L288" s="171"/>
      <c r="M288" s="172"/>
      <c r="N288" s="173"/>
      <c r="O288" s="173"/>
      <c r="P288" s="174">
        <f>SUM(P289:P328)</f>
        <v>0</v>
      </c>
      <c r="Q288" s="173"/>
      <c r="R288" s="174">
        <f>SUM(R289:R328)</f>
        <v>1.9675999999999999E-2</v>
      </c>
      <c r="S288" s="173"/>
      <c r="T288" s="175">
        <f>SUM(T289:T328)</f>
        <v>0</v>
      </c>
      <c r="AR288" s="176" t="s">
        <v>86</v>
      </c>
      <c r="AT288" s="177" t="s">
        <v>75</v>
      </c>
      <c r="AU288" s="177" t="s">
        <v>84</v>
      </c>
      <c r="AY288" s="176" t="s">
        <v>154</v>
      </c>
      <c r="BK288" s="178">
        <f>SUM(BK289:BK328)</f>
        <v>0</v>
      </c>
    </row>
    <row r="289" spans="1:65" s="2" customFormat="1" ht="49.15" customHeight="1">
      <c r="A289" s="37"/>
      <c r="B289" s="38"/>
      <c r="C289" s="181" t="s">
        <v>581</v>
      </c>
      <c r="D289" s="181" t="s">
        <v>156</v>
      </c>
      <c r="E289" s="182" t="s">
        <v>932</v>
      </c>
      <c r="F289" s="183" t="s">
        <v>933</v>
      </c>
      <c r="G289" s="184" t="s">
        <v>159</v>
      </c>
      <c r="H289" s="185">
        <v>9.8379999999999992</v>
      </c>
      <c r="I289" s="186"/>
      <c r="J289" s="187">
        <f>ROUND(I289*H289,2)</f>
        <v>0</v>
      </c>
      <c r="K289" s="183" t="s">
        <v>241</v>
      </c>
      <c r="L289" s="42"/>
      <c r="M289" s="188" t="s">
        <v>19</v>
      </c>
      <c r="N289" s="189" t="s">
        <v>47</v>
      </c>
      <c r="O289" s="67"/>
      <c r="P289" s="190">
        <f>O289*H289</f>
        <v>0</v>
      </c>
      <c r="Q289" s="190">
        <v>2E-3</v>
      </c>
      <c r="R289" s="190">
        <f>Q289*H289</f>
        <v>1.9675999999999999E-2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309</v>
      </c>
      <c r="AT289" s="192" t="s">
        <v>156</v>
      </c>
      <c r="AU289" s="192" t="s">
        <v>86</v>
      </c>
      <c r="AY289" s="20" t="s">
        <v>154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84</v>
      </c>
      <c r="BK289" s="193">
        <f>ROUND(I289*H289,2)</f>
        <v>0</v>
      </c>
      <c r="BL289" s="20" t="s">
        <v>309</v>
      </c>
      <c r="BM289" s="192" t="s">
        <v>1038</v>
      </c>
    </row>
    <row r="290" spans="1:65" s="2" customFormat="1" ht="29.25">
      <c r="A290" s="37"/>
      <c r="B290" s="38"/>
      <c r="C290" s="39"/>
      <c r="D290" s="194" t="s">
        <v>163</v>
      </c>
      <c r="E290" s="39"/>
      <c r="F290" s="195" t="s">
        <v>933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163</v>
      </c>
      <c r="AU290" s="20" t="s">
        <v>86</v>
      </c>
    </row>
    <row r="291" spans="1:65" s="2" customFormat="1" ht="58.5">
      <c r="A291" s="37"/>
      <c r="B291" s="38"/>
      <c r="C291" s="39"/>
      <c r="D291" s="194" t="s">
        <v>177</v>
      </c>
      <c r="E291" s="39"/>
      <c r="F291" s="222" t="s">
        <v>935</v>
      </c>
      <c r="G291" s="39"/>
      <c r="H291" s="39"/>
      <c r="I291" s="196"/>
      <c r="J291" s="39"/>
      <c r="K291" s="39"/>
      <c r="L291" s="42"/>
      <c r="M291" s="197"/>
      <c r="N291" s="198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177</v>
      </c>
      <c r="AU291" s="20" t="s">
        <v>86</v>
      </c>
    </row>
    <row r="292" spans="1:65" s="13" customFormat="1" ht="11.25">
      <c r="B292" s="201"/>
      <c r="C292" s="202"/>
      <c r="D292" s="194" t="s">
        <v>167</v>
      </c>
      <c r="E292" s="203" t="s">
        <v>19</v>
      </c>
      <c r="F292" s="204" t="s">
        <v>936</v>
      </c>
      <c r="G292" s="202"/>
      <c r="H292" s="203" t="s">
        <v>19</v>
      </c>
      <c r="I292" s="205"/>
      <c r="J292" s="202"/>
      <c r="K292" s="202"/>
      <c r="L292" s="206"/>
      <c r="M292" s="207"/>
      <c r="N292" s="208"/>
      <c r="O292" s="208"/>
      <c r="P292" s="208"/>
      <c r="Q292" s="208"/>
      <c r="R292" s="208"/>
      <c r="S292" s="208"/>
      <c r="T292" s="209"/>
      <c r="AT292" s="210" t="s">
        <v>167</v>
      </c>
      <c r="AU292" s="210" t="s">
        <v>86</v>
      </c>
      <c r="AV292" s="13" t="s">
        <v>84</v>
      </c>
      <c r="AW292" s="13" t="s">
        <v>36</v>
      </c>
      <c r="AX292" s="13" t="s">
        <v>76</v>
      </c>
      <c r="AY292" s="210" t="s">
        <v>154</v>
      </c>
    </row>
    <row r="293" spans="1:65" s="13" customFormat="1" ht="11.25">
      <c r="B293" s="201"/>
      <c r="C293" s="202"/>
      <c r="D293" s="194" t="s">
        <v>167</v>
      </c>
      <c r="E293" s="203" t="s">
        <v>19</v>
      </c>
      <c r="F293" s="204" t="s">
        <v>982</v>
      </c>
      <c r="G293" s="202"/>
      <c r="H293" s="203" t="s">
        <v>19</v>
      </c>
      <c r="I293" s="205"/>
      <c r="J293" s="202"/>
      <c r="K293" s="202"/>
      <c r="L293" s="206"/>
      <c r="M293" s="207"/>
      <c r="N293" s="208"/>
      <c r="O293" s="208"/>
      <c r="P293" s="208"/>
      <c r="Q293" s="208"/>
      <c r="R293" s="208"/>
      <c r="S293" s="208"/>
      <c r="T293" s="209"/>
      <c r="AT293" s="210" t="s">
        <v>167</v>
      </c>
      <c r="AU293" s="210" t="s">
        <v>86</v>
      </c>
      <c r="AV293" s="13" t="s">
        <v>84</v>
      </c>
      <c r="AW293" s="13" t="s">
        <v>36</v>
      </c>
      <c r="AX293" s="13" t="s">
        <v>76</v>
      </c>
      <c r="AY293" s="210" t="s">
        <v>154</v>
      </c>
    </row>
    <row r="294" spans="1:65" s="13" customFormat="1" ht="22.5">
      <c r="B294" s="201"/>
      <c r="C294" s="202"/>
      <c r="D294" s="194" t="s">
        <v>167</v>
      </c>
      <c r="E294" s="203" t="s">
        <v>19</v>
      </c>
      <c r="F294" s="204" t="s">
        <v>1039</v>
      </c>
      <c r="G294" s="202"/>
      <c r="H294" s="203" t="s">
        <v>19</v>
      </c>
      <c r="I294" s="205"/>
      <c r="J294" s="202"/>
      <c r="K294" s="202"/>
      <c r="L294" s="206"/>
      <c r="M294" s="207"/>
      <c r="N294" s="208"/>
      <c r="O294" s="208"/>
      <c r="P294" s="208"/>
      <c r="Q294" s="208"/>
      <c r="R294" s="208"/>
      <c r="S294" s="208"/>
      <c r="T294" s="209"/>
      <c r="AT294" s="210" t="s">
        <v>167</v>
      </c>
      <c r="AU294" s="210" t="s">
        <v>86</v>
      </c>
      <c r="AV294" s="13" t="s">
        <v>84</v>
      </c>
      <c r="AW294" s="13" t="s">
        <v>36</v>
      </c>
      <c r="AX294" s="13" t="s">
        <v>76</v>
      </c>
      <c r="AY294" s="210" t="s">
        <v>154</v>
      </c>
    </row>
    <row r="295" spans="1:65" s="14" customFormat="1" ht="11.25">
      <c r="B295" s="211"/>
      <c r="C295" s="212"/>
      <c r="D295" s="194" t="s">
        <v>167</v>
      </c>
      <c r="E295" s="213" t="s">
        <v>19</v>
      </c>
      <c r="F295" s="214" t="s">
        <v>1040</v>
      </c>
      <c r="G295" s="212"/>
      <c r="H295" s="215">
        <v>4.2409999999999997</v>
      </c>
      <c r="I295" s="216"/>
      <c r="J295" s="212"/>
      <c r="K295" s="212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167</v>
      </c>
      <c r="AU295" s="221" t="s">
        <v>86</v>
      </c>
      <c r="AV295" s="14" t="s">
        <v>86</v>
      </c>
      <c r="AW295" s="14" t="s">
        <v>36</v>
      </c>
      <c r="AX295" s="14" t="s">
        <v>76</v>
      </c>
      <c r="AY295" s="221" t="s">
        <v>154</v>
      </c>
    </row>
    <row r="296" spans="1:65" s="13" customFormat="1" ht="22.5">
      <c r="B296" s="201"/>
      <c r="C296" s="202"/>
      <c r="D296" s="194" t="s">
        <v>167</v>
      </c>
      <c r="E296" s="203" t="s">
        <v>19</v>
      </c>
      <c r="F296" s="204" t="s">
        <v>1041</v>
      </c>
      <c r="G296" s="202"/>
      <c r="H296" s="203" t="s">
        <v>19</v>
      </c>
      <c r="I296" s="205"/>
      <c r="J296" s="202"/>
      <c r="K296" s="202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167</v>
      </c>
      <c r="AU296" s="210" t="s">
        <v>86</v>
      </c>
      <c r="AV296" s="13" t="s">
        <v>84</v>
      </c>
      <c r="AW296" s="13" t="s">
        <v>36</v>
      </c>
      <c r="AX296" s="13" t="s">
        <v>76</v>
      </c>
      <c r="AY296" s="210" t="s">
        <v>154</v>
      </c>
    </row>
    <row r="297" spans="1:65" s="14" customFormat="1" ht="11.25">
      <c r="B297" s="211"/>
      <c r="C297" s="212"/>
      <c r="D297" s="194" t="s">
        <v>167</v>
      </c>
      <c r="E297" s="213" t="s">
        <v>19</v>
      </c>
      <c r="F297" s="214" t="s">
        <v>1042</v>
      </c>
      <c r="G297" s="212"/>
      <c r="H297" s="215">
        <v>2.5910000000000002</v>
      </c>
      <c r="I297" s="216"/>
      <c r="J297" s="212"/>
      <c r="K297" s="212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167</v>
      </c>
      <c r="AU297" s="221" t="s">
        <v>86</v>
      </c>
      <c r="AV297" s="14" t="s">
        <v>86</v>
      </c>
      <c r="AW297" s="14" t="s">
        <v>36</v>
      </c>
      <c r="AX297" s="14" t="s">
        <v>76</v>
      </c>
      <c r="AY297" s="221" t="s">
        <v>154</v>
      </c>
    </row>
    <row r="298" spans="1:65" s="13" customFormat="1" ht="22.5">
      <c r="B298" s="201"/>
      <c r="C298" s="202"/>
      <c r="D298" s="194" t="s">
        <v>167</v>
      </c>
      <c r="E298" s="203" t="s">
        <v>19</v>
      </c>
      <c r="F298" s="204" t="s">
        <v>1043</v>
      </c>
      <c r="G298" s="202"/>
      <c r="H298" s="203" t="s">
        <v>19</v>
      </c>
      <c r="I298" s="205"/>
      <c r="J298" s="202"/>
      <c r="K298" s="202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167</v>
      </c>
      <c r="AU298" s="210" t="s">
        <v>86</v>
      </c>
      <c r="AV298" s="13" t="s">
        <v>84</v>
      </c>
      <c r="AW298" s="13" t="s">
        <v>36</v>
      </c>
      <c r="AX298" s="13" t="s">
        <v>76</v>
      </c>
      <c r="AY298" s="210" t="s">
        <v>154</v>
      </c>
    </row>
    <row r="299" spans="1:65" s="14" customFormat="1" ht="11.25">
      <c r="B299" s="211"/>
      <c r="C299" s="212"/>
      <c r="D299" s="194" t="s">
        <v>167</v>
      </c>
      <c r="E299" s="213" t="s">
        <v>19</v>
      </c>
      <c r="F299" s="214" t="s">
        <v>1044</v>
      </c>
      <c r="G299" s="212"/>
      <c r="H299" s="215">
        <v>1.115</v>
      </c>
      <c r="I299" s="216"/>
      <c r="J299" s="212"/>
      <c r="K299" s="212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167</v>
      </c>
      <c r="AU299" s="221" t="s">
        <v>86</v>
      </c>
      <c r="AV299" s="14" t="s">
        <v>86</v>
      </c>
      <c r="AW299" s="14" t="s">
        <v>36</v>
      </c>
      <c r="AX299" s="14" t="s">
        <v>76</v>
      </c>
      <c r="AY299" s="221" t="s">
        <v>154</v>
      </c>
    </row>
    <row r="300" spans="1:65" s="13" customFormat="1" ht="22.5">
      <c r="B300" s="201"/>
      <c r="C300" s="202"/>
      <c r="D300" s="194" t="s">
        <v>167</v>
      </c>
      <c r="E300" s="203" t="s">
        <v>19</v>
      </c>
      <c r="F300" s="204" t="s">
        <v>1045</v>
      </c>
      <c r="G300" s="202"/>
      <c r="H300" s="203" t="s">
        <v>19</v>
      </c>
      <c r="I300" s="205"/>
      <c r="J300" s="202"/>
      <c r="K300" s="202"/>
      <c r="L300" s="206"/>
      <c r="M300" s="207"/>
      <c r="N300" s="208"/>
      <c r="O300" s="208"/>
      <c r="P300" s="208"/>
      <c r="Q300" s="208"/>
      <c r="R300" s="208"/>
      <c r="S300" s="208"/>
      <c r="T300" s="209"/>
      <c r="AT300" s="210" t="s">
        <v>167</v>
      </c>
      <c r="AU300" s="210" t="s">
        <v>86</v>
      </c>
      <c r="AV300" s="13" t="s">
        <v>84</v>
      </c>
      <c r="AW300" s="13" t="s">
        <v>36</v>
      </c>
      <c r="AX300" s="13" t="s">
        <v>76</v>
      </c>
      <c r="AY300" s="210" t="s">
        <v>154</v>
      </c>
    </row>
    <row r="301" spans="1:65" s="14" customFormat="1" ht="11.25">
      <c r="B301" s="211"/>
      <c r="C301" s="212"/>
      <c r="D301" s="194" t="s">
        <v>167</v>
      </c>
      <c r="E301" s="213" t="s">
        <v>19</v>
      </c>
      <c r="F301" s="214" t="s">
        <v>1046</v>
      </c>
      <c r="G301" s="212"/>
      <c r="H301" s="215">
        <v>0.186</v>
      </c>
      <c r="I301" s="216"/>
      <c r="J301" s="212"/>
      <c r="K301" s="212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167</v>
      </c>
      <c r="AU301" s="221" t="s">
        <v>86</v>
      </c>
      <c r="AV301" s="14" t="s">
        <v>86</v>
      </c>
      <c r="AW301" s="14" t="s">
        <v>36</v>
      </c>
      <c r="AX301" s="14" t="s">
        <v>76</v>
      </c>
      <c r="AY301" s="221" t="s">
        <v>154</v>
      </c>
    </row>
    <row r="302" spans="1:65" s="13" customFormat="1" ht="22.5">
      <c r="B302" s="201"/>
      <c r="C302" s="202"/>
      <c r="D302" s="194" t="s">
        <v>167</v>
      </c>
      <c r="E302" s="203" t="s">
        <v>19</v>
      </c>
      <c r="F302" s="204" t="s">
        <v>1047</v>
      </c>
      <c r="G302" s="202"/>
      <c r="H302" s="203" t="s">
        <v>19</v>
      </c>
      <c r="I302" s="205"/>
      <c r="J302" s="202"/>
      <c r="K302" s="202"/>
      <c r="L302" s="206"/>
      <c r="M302" s="207"/>
      <c r="N302" s="208"/>
      <c r="O302" s="208"/>
      <c r="P302" s="208"/>
      <c r="Q302" s="208"/>
      <c r="R302" s="208"/>
      <c r="S302" s="208"/>
      <c r="T302" s="209"/>
      <c r="AT302" s="210" t="s">
        <v>167</v>
      </c>
      <c r="AU302" s="210" t="s">
        <v>86</v>
      </c>
      <c r="AV302" s="13" t="s">
        <v>84</v>
      </c>
      <c r="AW302" s="13" t="s">
        <v>36</v>
      </c>
      <c r="AX302" s="13" t="s">
        <v>76</v>
      </c>
      <c r="AY302" s="210" t="s">
        <v>154</v>
      </c>
    </row>
    <row r="303" spans="1:65" s="14" customFormat="1" ht="11.25">
      <c r="B303" s="211"/>
      <c r="C303" s="212"/>
      <c r="D303" s="194" t="s">
        <v>167</v>
      </c>
      <c r="E303" s="213" t="s">
        <v>19</v>
      </c>
      <c r="F303" s="214" t="s">
        <v>1048</v>
      </c>
      <c r="G303" s="212"/>
      <c r="H303" s="215">
        <v>0.63200000000000001</v>
      </c>
      <c r="I303" s="216"/>
      <c r="J303" s="212"/>
      <c r="K303" s="212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167</v>
      </c>
      <c r="AU303" s="221" t="s">
        <v>86</v>
      </c>
      <c r="AV303" s="14" t="s">
        <v>86</v>
      </c>
      <c r="AW303" s="14" t="s">
        <v>36</v>
      </c>
      <c r="AX303" s="14" t="s">
        <v>76</v>
      </c>
      <c r="AY303" s="221" t="s">
        <v>154</v>
      </c>
    </row>
    <row r="304" spans="1:65" s="13" customFormat="1" ht="22.5">
      <c r="B304" s="201"/>
      <c r="C304" s="202"/>
      <c r="D304" s="194" t="s">
        <v>167</v>
      </c>
      <c r="E304" s="203" t="s">
        <v>19</v>
      </c>
      <c r="F304" s="204" t="s">
        <v>1049</v>
      </c>
      <c r="G304" s="202"/>
      <c r="H304" s="203" t="s">
        <v>19</v>
      </c>
      <c r="I304" s="205"/>
      <c r="J304" s="202"/>
      <c r="K304" s="202"/>
      <c r="L304" s="206"/>
      <c r="M304" s="207"/>
      <c r="N304" s="208"/>
      <c r="O304" s="208"/>
      <c r="P304" s="208"/>
      <c r="Q304" s="208"/>
      <c r="R304" s="208"/>
      <c r="S304" s="208"/>
      <c r="T304" s="209"/>
      <c r="AT304" s="210" t="s">
        <v>167</v>
      </c>
      <c r="AU304" s="210" t="s">
        <v>86</v>
      </c>
      <c r="AV304" s="13" t="s">
        <v>84</v>
      </c>
      <c r="AW304" s="13" t="s">
        <v>36</v>
      </c>
      <c r="AX304" s="13" t="s">
        <v>76</v>
      </c>
      <c r="AY304" s="210" t="s">
        <v>154</v>
      </c>
    </row>
    <row r="305" spans="1:65" s="14" customFormat="1" ht="11.25">
      <c r="B305" s="211"/>
      <c r="C305" s="212"/>
      <c r="D305" s="194" t="s">
        <v>167</v>
      </c>
      <c r="E305" s="213" t="s">
        <v>19</v>
      </c>
      <c r="F305" s="214" t="s">
        <v>1050</v>
      </c>
      <c r="G305" s="212"/>
      <c r="H305" s="215">
        <v>1.04</v>
      </c>
      <c r="I305" s="216"/>
      <c r="J305" s="212"/>
      <c r="K305" s="212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167</v>
      </c>
      <c r="AU305" s="221" t="s">
        <v>86</v>
      </c>
      <c r="AV305" s="14" t="s">
        <v>86</v>
      </c>
      <c r="AW305" s="14" t="s">
        <v>36</v>
      </c>
      <c r="AX305" s="14" t="s">
        <v>76</v>
      </c>
      <c r="AY305" s="221" t="s">
        <v>154</v>
      </c>
    </row>
    <row r="306" spans="1:65" s="13" customFormat="1" ht="22.5">
      <c r="B306" s="201"/>
      <c r="C306" s="202"/>
      <c r="D306" s="194" t="s">
        <v>167</v>
      </c>
      <c r="E306" s="203" t="s">
        <v>19</v>
      </c>
      <c r="F306" s="204" t="s">
        <v>1051</v>
      </c>
      <c r="G306" s="202"/>
      <c r="H306" s="203" t="s">
        <v>19</v>
      </c>
      <c r="I306" s="205"/>
      <c r="J306" s="202"/>
      <c r="K306" s="202"/>
      <c r="L306" s="206"/>
      <c r="M306" s="207"/>
      <c r="N306" s="208"/>
      <c r="O306" s="208"/>
      <c r="P306" s="208"/>
      <c r="Q306" s="208"/>
      <c r="R306" s="208"/>
      <c r="S306" s="208"/>
      <c r="T306" s="209"/>
      <c r="AT306" s="210" t="s">
        <v>167</v>
      </c>
      <c r="AU306" s="210" t="s">
        <v>86</v>
      </c>
      <c r="AV306" s="13" t="s">
        <v>84</v>
      </c>
      <c r="AW306" s="13" t="s">
        <v>36</v>
      </c>
      <c r="AX306" s="13" t="s">
        <v>76</v>
      </c>
      <c r="AY306" s="210" t="s">
        <v>154</v>
      </c>
    </row>
    <row r="307" spans="1:65" s="14" customFormat="1" ht="11.25">
      <c r="B307" s="211"/>
      <c r="C307" s="212"/>
      <c r="D307" s="194" t="s">
        <v>167</v>
      </c>
      <c r="E307" s="213" t="s">
        <v>19</v>
      </c>
      <c r="F307" s="214" t="s">
        <v>1052</v>
      </c>
      <c r="G307" s="212"/>
      <c r="H307" s="215">
        <v>3.3000000000000002E-2</v>
      </c>
      <c r="I307" s="216"/>
      <c r="J307" s="212"/>
      <c r="K307" s="212"/>
      <c r="L307" s="217"/>
      <c r="M307" s="218"/>
      <c r="N307" s="219"/>
      <c r="O307" s="219"/>
      <c r="P307" s="219"/>
      <c r="Q307" s="219"/>
      <c r="R307" s="219"/>
      <c r="S307" s="219"/>
      <c r="T307" s="220"/>
      <c r="AT307" s="221" t="s">
        <v>167</v>
      </c>
      <c r="AU307" s="221" t="s">
        <v>86</v>
      </c>
      <c r="AV307" s="14" t="s">
        <v>86</v>
      </c>
      <c r="AW307" s="14" t="s">
        <v>36</v>
      </c>
      <c r="AX307" s="14" t="s">
        <v>76</v>
      </c>
      <c r="AY307" s="221" t="s">
        <v>154</v>
      </c>
    </row>
    <row r="308" spans="1:65" s="15" customFormat="1" ht="11.25">
      <c r="B308" s="223"/>
      <c r="C308" s="224"/>
      <c r="D308" s="194" t="s">
        <v>167</v>
      </c>
      <c r="E308" s="225" t="s">
        <v>19</v>
      </c>
      <c r="F308" s="226" t="s">
        <v>194</v>
      </c>
      <c r="G308" s="224"/>
      <c r="H308" s="227">
        <v>9.8379999999999992</v>
      </c>
      <c r="I308" s="228"/>
      <c r="J308" s="224"/>
      <c r="K308" s="224"/>
      <c r="L308" s="229"/>
      <c r="M308" s="230"/>
      <c r="N308" s="231"/>
      <c r="O308" s="231"/>
      <c r="P308" s="231"/>
      <c r="Q308" s="231"/>
      <c r="R308" s="231"/>
      <c r="S308" s="231"/>
      <c r="T308" s="232"/>
      <c r="AT308" s="233" t="s">
        <v>167</v>
      </c>
      <c r="AU308" s="233" t="s">
        <v>86</v>
      </c>
      <c r="AV308" s="15" t="s">
        <v>161</v>
      </c>
      <c r="AW308" s="15" t="s">
        <v>36</v>
      </c>
      <c r="AX308" s="15" t="s">
        <v>84</v>
      </c>
      <c r="AY308" s="233" t="s">
        <v>154</v>
      </c>
    </row>
    <row r="309" spans="1:65" s="2" customFormat="1" ht="24.2" customHeight="1">
      <c r="A309" s="37"/>
      <c r="B309" s="38"/>
      <c r="C309" s="181" t="s">
        <v>588</v>
      </c>
      <c r="D309" s="181" t="s">
        <v>156</v>
      </c>
      <c r="E309" s="182" t="s">
        <v>944</v>
      </c>
      <c r="F309" s="183" t="s">
        <v>945</v>
      </c>
      <c r="G309" s="184" t="s">
        <v>843</v>
      </c>
      <c r="H309" s="185">
        <v>215.67599999999999</v>
      </c>
      <c r="I309" s="186"/>
      <c r="J309" s="187">
        <f>ROUND(I309*H309,2)</f>
        <v>0</v>
      </c>
      <c r="K309" s="183" t="s">
        <v>241</v>
      </c>
      <c r="L309" s="42"/>
      <c r="M309" s="188" t="s">
        <v>19</v>
      </c>
      <c r="N309" s="189" t="s">
        <v>47</v>
      </c>
      <c r="O309" s="67"/>
      <c r="P309" s="190">
        <f>O309*H309</f>
        <v>0</v>
      </c>
      <c r="Q309" s="190">
        <v>0</v>
      </c>
      <c r="R309" s="190">
        <f>Q309*H309</f>
        <v>0</v>
      </c>
      <c r="S309" s="190">
        <v>0</v>
      </c>
      <c r="T309" s="191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92" t="s">
        <v>309</v>
      </c>
      <c r="AT309" s="192" t="s">
        <v>156</v>
      </c>
      <c r="AU309" s="192" t="s">
        <v>86</v>
      </c>
      <c r="AY309" s="20" t="s">
        <v>154</v>
      </c>
      <c r="BE309" s="193">
        <f>IF(N309="základní",J309,0)</f>
        <v>0</v>
      </c>
      <c r="BF309" s="193">
        <f>IF(N309="snížená",J309,0)</f>
        <v>0</v>
      </c>
      <c r="BG309" s="193">
        <f>IF(N309="zákl. přenesená",J309,0)</f>
        <v>0</v>
      </c>
      <c r="BH309" s="193">
        <f>IF(N309="sníž. přenesená",J309,0)</f>
        <v>0</v>
      </c>
      <c r="BI309" s="193">
        <f>IF(N309="nulová",J309,0)</f>
        <v>0</v>
      </c>
      <c r="BJ309" s="20" t="s">
        <v>84</v>
      </c>
      <c r="BK309" s="193">
        <f>ROUND(I309*H309,2)</f>
        <v>0</v>
      </c>
      <c r="BL309" s="20" t="s">
        <v>309</v>
      </c>
      <c r="BM309" s="192" t="s">
        <v>946</v>
      </c>
    </row>
    <row r="310" spans="1:65" s="2" customFormat="1" ht="11.25">
      <c r="A310" s="37"/>
      <c r="B310" s="38"/>
      <c r="C310" s="39"/>
      <c r="D310" s="194" t="s">
        <v>163</v>
      </c>
      <c r="E310" s="39"/>
      <c r="F310" s="195" t="s">
        <v>945</v>
      </c>
      <c r="G310" s="39"/>
      <c r="H310" s="39"/>
      <c r="I310" s="196"/>
      <c r="J310" s="39"/>
      <c r="K310" s="39"/>
      <c r="L310" s="42"/>
      <c r="M310" s="197"/>
      <c r="N310" s="198"/>
      <c r="O310" s="67"/>
      <c r="P310" s="67"/>
      <c r="Q310" s="67"/>
      <c r="R310" s="67"/>
      <c r="S310" s="67"/>
      <c r="T310" s="68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20" t="s">
        <v>163</v>
      </c>
      <c r="AU310" s="20" t="s">
        <v>86</v>
      </c>
    </row>
    <row r="311" spans="1:65" s="2" customFormat="1" ht="39">
      <c r="A311" s="37"/>
      <c r="B311" s="38"/>
      <c r="C311" s="39"/>
      <c r="D311" s="194" t="s">
        <v>177</v>
      </c>
      <c r="E311" s="39"/>
      <c r="F311" s="222" t="s">
        <v>947</v>
      </c>
      <c r="G311" s="39"/>
      <c r="H311" s="39"/>
      <c r="I311" s="196"/>
      <c r="J311" s="39"/>
      <c r="K311" s="39"/>
      <c r="L311" s="42"/>
      <c r="M311" s="197"/>
      <c r="N311" s="198"/>
      <c r="O311" s="67"/>
      <c r="P311" s="67"/>
      <c r="Q311" s="67"/>
      <c r="R311" s="67"/>
      <c r="S311" s="67"/>
      <c r="T311" s="68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20" t="s">
        <v>177</v>
      </c>
      <c r="AU311" s="20" t="s">
        <v>86</v>
      </c>
    </row>
    <row r="312" spans="1:65" s="13" customFormat="1" ht="11.25">
      <c r="B312" s="201"/>
      <c r="C312" s="202"/>
      <c r="D312" s="194" t="s">
        <v>167</v>
      </c>
      <c r="E312" s="203" t="s">
        <v>19</v>
      </c>
      <c r="F312" s="204" t="s">
        <v>948</v>
      </c>
      <c r="G312" s="202"/>
      <c r="H312" s="203" t="s">
        <v>19</v>
      </c>
      <c r="I312" s="205"/>
      <c r="J312" s="202"/>
      <c r="K312" s="202"/>
      <c r="L312" s="206"/>
      <c r="M312" s="207"/>
      <c r="N312" s="208"/>
      <c r="O312" s="208"/>
      <c r="P312" s="208"/>
      <c r="Q312" s="208"/>
      <c r="R312" s="208"/>
      <c r="S312" s="208"/>
      <c r="T312" s="209"/>
      <c r="AT312" s="210" t="s">
        <v>167</v>
      </c>
      <c r="AU312" s="210" t="s">
        <v>86</v>
      </c>
      <c r="AV312" s="13" t="s">
        <v>84</v>
      </c>
      <c r="AW312" s="13" t="s">
        <v>36</v>
      </c>
      <c r="AX312" s="13" t="s">
        <v>76</v>
      </c>
      <c r="AY312" s="210" t="s">
        <v>154</v>
      </c>
    </row>
    <row r="313" spans="1:65" s="13" customFormat="1" ht="11.25">
      <c r="B313" s="201"/>
      <c r="C313" s="202"/>
      <c r="D313" s="194" t="s">
        <v>167</v>
      </c>
      <c r="E313" s="203" t="s">
        <v>19</v>
      </c>
      <c r="F313" s="204" t="s">
        <v>982</v>
      </c>
      <c r="G313" s="202"/>
      <c r="H313" s="203" t="s">
        <v>19</v>
      </c>
      <c r="I313" s="205"/>
      <c r="J313" s="202"/>
      <c r="K313" s="202"/>
      <c r="L313" s="206"/>
      <c r="M313" s="207"/>
      <c r="N313" s="208"/>
      <c r="O313" s="208"/>
      <c r="P313" s="208"/>
      <c r="Q313" s="208"/>
      <c r="R313" s="208"/>
      <c r="S313" s="208"/>
      <c r="T313" s="209"/>
      <c r="AT313" s="210" t="s">
        <v>167</v>
      </c>
      <c r="AU313" s="210" t="s">
        <v>86</v>
      </c>
      <c r="AV313" s="13" t="s">
        <v>84</v>
      </c>
      <c r="AW313" s="13" t="s">
        <v>36</v>
      </c>
      <c r="AX313" s="13" t="s">
        <v>76</v>
      </c>
      <c r="AY313" s="210" t="s">
        <v>154</v>
      </c>
    </row>
    <row r="314" spans="1:65" s="13" customFormat="1" ht="22.5">
      <c r="B314" s="201"/>
      <c r="C314" s="202"/>
      <c r="D314" s="194" t="s">
        <v>167</v>
      </c>
      <c r="E314" s="203" t="s">
        <v>19</v>
      </c>
      <c r="F314" s="204" t="s">
        <v>1000</v>
      </c>
      <c r="G314" s="202"/>
      <c r="H314" s="203" t="s">
        <v>19</v>
      </c>
      <c r="I314" s="205"/>
      <c r="J314" s="202"/>
      <c r="K314" s="202"/>
      <c r="L314" s="206"/>
      <c r="M314" s="207"/>
      <c r="N314" s="208"/>
      <c r="O314" s="208"/>
      <c r="P314" s="208"/>
      <c r="Q314" s="208"/>
      <c r="R314" s="208"/>
      <c r="S314" s="208"/>
      <c r="T314" s="209"/>
      <c r="AT314" s="210" t="s">
        <v>167</v>
      </c>
      <c r="AU314" s="210" t="s">
        <v>86</v>
      </c>
      <c r="AV314" s="13" t="s">
        <v>84</v>
      </c>
      <c r="AW314" s="13" t="s">
        <v>36</v>
      </c>
      <c r="AX314" s="13" t="s">
        <v>76</v>
      </c>
      <c r="AY314" s="210" t="s">
        <v>154</v>
      </c>
    </row>
    <row r="315" spans="1:65" s="14" customFormat="1" ht="11.25">
      <c r="B315" s="211"/>
      <c r="C315" s="212"/>
      <c r="D315" s="194" t="s">
        <v>167</v>
      </c>
      <c r="E315" s="213" t="s">
        <v>19</v>
      </c>
      <c r="F315" s="214" t="s">
        <v>984</v>
      </c>
      <c r="G315" s="212"/>
      <c r="H315" s="215">
        <v>97.841999999999999</v>
      </c>
      <c r="I315" s="216"/>
      <c r="J315" s="212"/>
      <c r="K315" s="212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167</v>
      </c>
      <c r="AU315" s="221" t="s">
        <v>86</v>
      </c>
      <c r="AV315" s="14" t="s">
        <v>86</v>
      </c>
      <c r="AW315" s="14" t="s">
        <v>36</v>
      </c>
      <c r="AX315" s="14" t="s">
        <v>76</v>
      </c>
      <c r="AY315" s="221" t="s">
        <v>154</v>
      </c>
    </row>
    <row r="316" spans="1:65" s="13" customFormat="1" ht="11.25">
      <c r="B316" s="201"/>
      <c r="C316" s="202"/>
      <c r="D316" s="194" t="s">
        <v>167</v>
      </c>
      <c r="E316" s="203" t="s">
        <v>19</v>
      </c>
      <c r="F316" s="204" t="s">
        <v>1006</v>
      </c>
      <c r="G316" s="202"/>
      <c r="H316" s="203" t="s">
        <v>19</v>
      </c>
      <c r="I316" s="205"/>
      <c r="J316" s="202"/>
      <c r="K316" s="202"/>
      <c r="L316" s="206"/>
      <c r="M316" s="207"/>
      <c r="N316" s="208"/>
      <c r="O316" s="208"/>
      <c r="P316" s="208"/>
      <c r="Q316" s="208"/>
      <c r="R316" s="208"/>
      <c r="S316" s="208"/>
      <c r="T316" s="209"/>
      <c r="AT316" s="210" t="s">
        <v>167</v>
      </c>
      <c r="AU316" s="210" t="s">
        <v>86</v>
      </c>
      <c r="AV316" s="13" t="s">
        <v>84</v>
      </c>
      <c r="AW316" s="13" t="s">
        <v>36</v>
      </c>
      <c r="AX316" s="13" t="s">
        <v>76</v>
      </c>
      <c r="AY316" s="210" t="s">
        <v>154</v>
      </c>
    </row>
    <row r="317" spans="1:65" s="14" customFormat="1" ht="11.25">
      <c r="B317" s="211"/>
      <c r="C317" s="212"/>
      <c r="D317" s="194" t="s">
        <v>167</v>
      </c>
      <c r="E317" s="213" t="s">
        <v>19</v>
      </c>
      <c r="F317" s="214" t="s">
        <v>986</v>
      </c>
      <c r="G317" s="212"/>
      <c r="H317" s="215">
        <v>56.768999999999998</v>
      </c>
      <c r="I317" s="216"/>
      <c r="J317" s="212"/>
      <c r="K317" s="212"/>
      <c r="L317" s="217"/>
      <c r="M317" s="218"/>
      <c r="N317" s="219"/>
      <c r="O317" s="219"/>
      <c r="P317" s="219"/>
      <c r="Q317" s="219"/>
      <c r="R317" s="219"/>
      <c r="S317" s="219"/>
      <c r="T317" s="220"/>
      <c r="AT317" s="221" t="s">
        <v>167</v>
      </c>
      <c r="AU317" s="221" t="s">
        <v>86</v>
      </c>
      <c r="AV317" s="14" t="s">
        <v>86</v>
      </c>
      <c r="AW317" s="14" t="s">
        <v>36</v>
      </c>
      <c r="AX317" s="14" t="s">
        <v>76</v>
      </c>
      <c r="AY317" s="221" t="s">
        <v>154</v>
      </c>
    </row>
    <row r="318" spans="1:65" s="13" customFormat="1" ht="11.25">
      <c r="B318" s="201"/>
      <c r="C318" s="202"/>
      <c r="D318" s="194" t="s">
        <v>167</v>
      </c>
      <c r="E318" s="203" t="s">
        <v>19</v>
      </c>
      <c r="F318" s="204" t="s">
        <v>1012</v>
      </c>
      <c r="G318" s="202"/>
      <c r="H318" s="203" t="s">
        <v>19</v>
      </c>
      <c r="I318" s="205"/>
      <c r="J318" s="202"/>
      <c r="K318" s="202"/>
      <c r="L318" s="206"/>
      <c r="M318" s="207"/>
      <c r="N318" s="208"/>
      <c r="O318" s="208"/>
      <c r="P318" s="208"/>
      <c r="Q318" s="208"/>
      <c r="R318" s="208"/>
      <c r="S318" s="208"/>
      <c r="T318" s="209"/>
      <c r="AT318" s="210" t="s">
        <v>167</v>
      </c>
      <c r="AU318" s="210" t="s">
        <v>86</v>
      </c>
      <c r="AV318" s="13" t="s">
        <v>84</v>
      </c>
      <c r="AW318" s="13" t="s">
        <v>36</v>
      </c>
      <c r="AX318" s="13" t="s">
        <v>76</v>
      </c>
      <c r="AY318" s="210" t="s">
        <v>154</v>
      </c>
    </row>
    <row r="319" spans="1:65" s="14" customFormat="1" ht="11.25">
      <c r="B319" s="211"/>
      <c r="C319" s="212"/>
      <c r="D319" s="194" t="s">
        <v>167</v>
      </c>
      <c r="E319" s="213" t="s">
        <v>19</v>
      </c>
      <c r="F319" s="214" t="s">
        <v>988</v>
      </c>
      <c r="G319" s="212"/>
      <c r="H319" s="215">
        <v>26.8</v>
      </c>
      <c r="I319" s="216"/>
      <c r="J319" s="212"/>
      <c r="K319" s="212"/>
      <c r="L319" s="217"/>
      <c r="M319" s="218"/>
      <c r="N319" s="219"/>
      <c r="O319" s="219"/>
      <c r="P319" s="219"/>
      <c r="Q319" s="219"/>
      <c r="R319" s="219"/>
      <c r="S319" s="219"/>
      <c r="T319" s="220"/>
      <c r="AT319" s="221" t="s">
        <v>167</v>
      </c>
      <c r="AU319" s="221" t="s">
        <v>86</v>
      </c>
      <c r="AV319" s="14" t="s">
        <v>86</v>
      </c>
      <c r="AW319" s="14" t="s">
        <v>36</v>
      </c>
      <c r="AX319" s="14" t="s">
        <v>76</v>
      </c>
      <c r="AY319" s="221" t="s">
        <v>154</v>
      </c>
    </row>
    <row r="320" spans="1:65" s="13" customFormat="1" ht="11.25">
      <c r="B320" s="201"/>
      <c r="C320" s="202"/>
      <c r="D320" s="194" t="s">
        <v>167</v>
      </c>
      <c r="E320" s="203" t="s">
        <v>19</v>
      </c>
      <c r="F320" s="204" t="s">
        <v>1018</v>
      </c>
      <c r="G320" s="202"/>
      <c r="H320" s="203" t="s">
        <v>19</v>
      </c>
      <c r="I320" s="205"/>
      <c r="J320" s="202"/>
      <c r="K320" s="202"/>
      <c r="L320" s="206"/>
      <c r="M320" s="207"/>
      <c r="N320" s="208"/>
      <c r="O320" s="208"/>
      <c r="P320" s="208"/>
      <c r="Q320" s="208"/>
      <c r="R320" s="208"/>
      <c r="S320" s="208"/>
      <c r="T320" s="209"/>
      <c r="AT320" s="210" t="s">
        <v>167</v>
      </c>
      <c r="AU320" s="210" t="s">
        <v>86</v>
      </c>
      <c r="AV320" s="13" t="s">
        <v>84</v>
      </c>
      <c r="AW320" s="13" t="s">
        <v>36</v>
      </c>
      <c r="AX320" s="13" t="s">
        <v>76</v>
      </c>
      <c r="AY320" s="210" t="s">
        <v>154</v>
      </c>
    </row>
    <row r="321" spans="1:51" s="14" customFormat="1" ht="11.25">
      <c r="B321" s="211"/>
      <c r="C321" s="212"/>
      <c r="D321" s="194" t="s">
        <v>167</v>
      </c>
      <c r="E321" s="213" t="s">
        <v>19</v>
      </c>
      <c r="F321" s="214" t="s">
        <v>990</v>
      </c>
      <c r="G321" s="212"/>
      <c r="H321" s="215">
        <v>3.5339999999999998</v>
      </c>
      <c r="I321" s="216"/>
      <c r="J321" s="212"/>
      <c r="K321" s="212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167</v>
      </c>
      <c r="AU321" s="221" t="s">
        <v>86</v>
      </c>
      <c r="AV321" s="14" t="s">
        <v>86</v>
      </c>
      <c r="AW321" s="14" t="s">
        <v>36</v>
      </c>
      <c r="AX321" s="14" t="s">
        <v>76</v>
      </c>
      <c r="AY321" s="221" t="s">
        <v>154</v>
      </c>
    </row>
    <row r="322" spans="1:51" s="13" customFormat="1" ht="11.25">
      <c r="B322" s="201"/>
      <c r="C322" s="202"/>
      <c r="D322" s="194" t="s">
        <v>167</v>
      </c>
      <c r="E322" s="203" t="s">
        <v>19</v>
      </c>
      <c r="F322" s="204" t="s">
        <v>1024</v>
      </c>
      <c r="G322" s="202"/>
      <c r="H322" s="203" t="s">
        <v>19</v>
      </c>
      <c r="I322" s="205"/>
      <c r="J322" s="202"/>
      <c r="K322" s="202"/>
      <c r="L322" s="206"/>
      <c r="M322" s="207"/>
      <c r="N322" s="208"/>
      <c r="O322" s="208"/>
      <c r="P322" s="208"/>
      <c r="Q322" s="208"/>
      <c r="R322" s="208"/>
      <c r="S322" s="208"/>
      <c r="T322" s="209"/>
      <c r="AT322" s="210" t="s">
        <v>167</v>
      </c>
      <c r="AU322" s="210" t="s">
        <v>86</v>
      </c>
      <c r="AV322" s="13" t="s">
        <v>84</v>
      </c>
      <c r="AW322" s="13" t="s">
        <v>36</v>
      </c>
      <c r="AX322" s="13" t="s">
        <v>76</v>
      </c>
      <c r="AY322" s="210" t="s">
        <v>154</v>
      </c>
    </row>
    <row r="323" spans="1:51" s="14" customFormat="1" ht="11.25">
      <c r="B323" s="211"/>
      <c r="C323" s="212"/>
      <c r="D323" s="194" t="s">
        <v>167</v>
      </c>
      <c r="E323" s="213" t="s">
        <v>19</v>
      </c>
      <c r="F323" s="214" t="s">
        <v>992</v>
      </c>
      <c r="G323" s="212"/>
      <c r="H323" s="215">
        <v>11.02</v>
      </c>
      <c r="I323" s="216"/>
      <c r="J323" s="212"/>
      <c r="K323" s="212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167</v>
      </c>
      <c r="AU323" s="221" t="s">
        <v>86</v>
      </c>
      <c r="AV323" s="14" t="s">
        <v>86</v>
      </c>
      <c r="AW323" s="14" t="s">
        <v>36</v>
      </c>
      <c r="AX323" s="14" t="s">
        <v>76</v>
      </c>
      <c r="AY323" s="221" t="s">
        <v>154</v>
      </c>
    </row>
    <row r="324" spans="1:51" s="13" customFormat="1" ht="11.25">
      <c r="B324" s="201"/>
      <c r="C324" s="202"/>
      <c r="D324" s="194" t="s">
        <v>167</v>
      </c>
      <c r="E324" s="203" t="s">
        <v>19</v>
      </c>
      <c r="F324" s="204" t="s">
        <v>1030</v>
      </c>
      <c r="G324" s="202"/>
      <c r="H324" s="203" t="s">
        <v>19</v>
      </c>
      <c r="I324" s="205"/>
      <c r="J324" s="202"/>
      <c r="K324" s="202"/>
      <c r="L324" s="206"/>
      <c r="M324" s="207"/>
      <c r="N324" s="208"/>
      <c r="O324" s="208"/>
      <c r="P324" s="208"/>
      <c r="Q324" s="208"/>
      <c r="R324" s="208"/>
      <c r="S324" s="208"/>
      <c r="T324" s="209"/>
      <c r="AT324" s="210" t="s">
        <v>167</v>
      </c>
      <c r="AU324" s="210" t="s">
        <v>86</v>
      </c>
      <c r="AV324" s="13" t="s">
        <v>84</v>
      </c>
      <c r="AW324" s="13" t="s">
        <v>36</v>
      </c>
      <c r="AX324" s="13" t="s">
        <v>76</v>
      </c>
      <c r="AY324" s="210" t="s">
        <v>154</v>
      </c>
    </row>
    <row r="325" spans="1:51" s="14" customFormat="1" ht="11.25">
      <c r="B325" s="211"/>
      <c r="C325" s="212"/>
      <c r="D325" s="194" t="s">
        <v>167</v>
      </c>
      <c r="E325" s="213" t="s">
        <v>19</v>
      </c>
      <c r="F325" s="214" t="s">
        <v>994</v>
      </c>
      <c r="G325" s="212"/>
      <c r="H325" s="215">
        <v>19.071000000000002</v>
      </c>
      <c r="I325" s="216"/>
      <c r="J325" s="212"/>
      <c r="K325" s="212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167</v>
      </c>
      <c r="AU325" s="221" t="s">
        <v>86</v>
      </c>
      <c r="AV325" s="14" t="s">
        <v>86</v>
      </c>
      <c r="AW325" s="14" t="s">
        <v>36</v>
      </c>
      <c r="AX325" s="14" t="s">
        <v>76</v>
      </c>
      <c r="AY325" s="221" t="s">
        <v>154</v>
      </c>
    </row>
    <row r="326" spans="1:51" s="13" customFormat="1" ht="22.5">
      <c r="B326" s="201"/>
      <c r="C326" s="202"/>
      <c r="D326" s="194" t="s">
        <v>167</v>
      </c>
      <c r="E326" s="203" t="s">
        <v>19</v>
      </c>
      <c r="F326" s="204" t="s">
        <v>1036</v>
      </c>
      <c r="G326" s="202"/>
      <c r="H326" s="203" t="s">
        <v>19</v>
      </c>
      <c r="I326" s="205"/>
      <c r="J326" s="202"/>
      <c r="K326" s="202"/>
      <c r="L326" s="206"/>
      <c r="M326" s="207"/>
      <c r="N326" s="208"/>
      <c r="O326" s="208"/>
      <c r="P326" s="208"/>
      <c r="Q326" s="208"/>
      <c r="R326" s="208"/>
      <c r="S326" s="208"/>
      <c r="T326" s="209"/>
      <c r="AT326" s="210" t="s">
        <v>167</v>
      </c>
      <c r="AU326" s="210" t="s">
        <v>86</v>
      </c>
      <c r="AV326" s="13" t="s">
        <v>84</v>
      </c>
      <c r="AW326" s="13" t="s">
        <v>36</v>
      </c>
      <c r="AX326" s="13" t="s">
        <v>76</v>
      </c>
      <c r="AY326" s="210" t="s">
        <v>154</v>
      </c>
    </row>
    <row r="327" spans="1:51" s="14" customFormat="1" ht="11.25">
      <c r="B327" s="211"/>
      <c r="C327" s="212"/>
      <c r="D327" s="194" t="s">
        <v>167</v>
      </c>
      <c r="E327" s="213" t="s">
        <v>19</v>
      </c>
      <c r="F327" s="214" t="s">
        <v>996</v>
      </c>
      <c r="G327" s="212"/>
      <c r="H327" s="215">
        <v>0.64</v>
      </c>
      <c r="I327" s="216"/>
      <c r="J327" s="212"/>
      <c r="K327" s="212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167</v>
      </c>
      <c r="AU327" s="221" t="s">
        <v>86</v>
      </c>
      <c r="AV327" s="14" t="s">
        <v>86</v>
      </c>
      <c r="AW327" s="14" t="s">
        <v>36</v>
      </c>
      <c r="AX327" s="14" t="s">
        <v>76</v>
      </c>
      <c r="AY327" s="221" t="s">
        <v>154</v>
      </c>
    </row>
    <row r="328" spans="1:51" s="15" customFormat="1" ht="11.25">
      <c r="B328" s="223"/>
      <c r="C328" s="224"/>
      <c r="D328" s="194" t="s">
        <v>167</v>
      </c>
      <c r="E328" s="225" t="s">
        <v>19</v>
      </c>
      <c r="F328" s="226" t="s">
        <v>194</v>
      </c>
      <c r="G328" s="224"/>
      <c r="H328" s="227">
        <v>215.67599999999999</v>
      </c>
      <c r="I328" s="228"/>
      <c r="J328" s="224"/>
      <c r="K328" s="224"/>
      <c r="L328" s="229"/>
      <c r="M328" s="258"/>
      <c r="N328" s="259"/>
      <c r="O328" s="259"/>
      <c r="P328" s="259"/>
      <c r="Q328" s="259"/>
      <c r="R328" s="259"/>
      <c r="S328" s="259"/>
      <c r="T328" s="260"/>
      <c r="AT328" s="233" t="s">
        <v>167</v>
      </c>
      <c r="AU328" s="233" t="s">
        <v>86</v>
      </c>
      <c r="AV328" s="15" t="s">
        <v>161</v>
      </c>
      <c r="AW328" s="15" t="s">
        <v>36</v>
      </c>
      <c r="AX328" s="15" t="s">
        <v>84</v>
      </c>
      <c r="AY328" s="233" t="s">
        <v>154</v>
      </c>
    </row>
    <row r="329" spans="1:51" s="2" customFormat="1" ht="6.95" customHeight="1">
      <c r="A329" s="37"/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42"/>
      <c r="M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</row>
  </sheetData>
  <sheetProtection algorithmName="SHA-512" hashValue="umXErCFlnAHmyuyfWttP3uEzYp6rbkbQVGJvr2VFBcY1cCSTL4hnosdsFbzLnFtGMoa6qqftSSJS2lvx0TYSIw==" saltValue="24yNNzTUnzYMzf7rcXC/ov0gAa/siHXb75ZEL084Zo6ExwFrheL6U7WjkE7yZy3jwmdu72fzCjCztQFCSqpD1Q==" spinCount="100000" sheet="1" objects="1" scenarios="1" formatColumns="0" formatRows="0" autoFilter="0"/>
  <autoFilter ref="C93:K328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/>
    <hyperlink ref="F107" r:id="rId2"/>
    <hyperlink ref="F112" r:id="rId3"/>
    <hyperlink ref="F118" r:id="rId4"/>
    <hyperlink ref="F123" r:id="rId5"/>
    <hyperlink ref="F129" r:id="rId6"/>
    <hyperlink ref="F134" r:id="rId7"/>
    <hyperlink ref="F139" r:id="rId8"/>
    <hyperlink ref="F145" r:id="rId9"/>
    <hyperlink ref="F155" r:id="rId10"/>
    <hyperlink ref="F163" r:id="rId11"/>
    <hyperlink ref="F172" r:id="rId12"/>
    <hyperlink ref="F178" r:id="rId13"/>
    <hyperlink ref="F185" r:id="rId14"/>
    <hyperlink ref="F201" r:id="rId15"/>
    <hyperlink ref="F211" r:id="rId16"/>
    <hyperlink ref="F287" r:id="rId1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6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102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1" customFormat="1" ht="12" customHeight="1">
      <c r="B8" s="23"/>
      <c r="D8" s="115" t="s">
        <v>127</v>
      </c>
      <c r="L8" s="23"/>
    </row>
    <row r="9" spans="1:46" s="2" customFormat="1" ht="16.5" customHeight="1">
      <c r="A9" s="37"/>
      <c r="B9" s="42"/>
      <c r="C9" s="37"/>
      <c r="D9" s="37"/>
      <c r="E9" s="397" t="s">
        <v>656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657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9" t="s">
        <v>1053</v>
      </c>
      <c r="F11" s="400"/>
      <c r="G11" s="400"/>
      <c r="H11" s="400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29. 4. 2025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401" t="str">
        <f>'Rekapitulace stavby'!E14</f>
        <v>Vyplň údaj</v>
      </c>
      <c r="F20" s="402"/>
      <c r="G20" s="402"/>
      <c r="H20" s="40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37</v>
      </c>
      <c r="E25" s="37"/>
      <c r="F25" s="37"/>
      <c r="G25" s="37"/>
      <c r="H25" s="37"/>
      <c r="I25" s="115" t="s">
        <v>26</v>
      </c>
      <c r="J25" s="106" t="s">
        <v>38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39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40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>
      <c r="A29" s="118"/>
      <c r="B29" s="119"/>
      <c r="C29" s="118"/>
      <c r="D29" s="118"/>
      <c r="E29" s="403" t="s">
        <v>19</v>
      </c>
      <c r="F29" s="403"/>
      <c r="G29" s="403"/>
      <c r="H29" s="40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42</v>
      </c>
      <c r="E32" s="37"/>
      <c r="F32" s="37"/>
      <c r="G32" s="37"/>
      <c r="H32" s="37"/>
      <c r="I32" s="37"/>
      <c r="J32" s="123">
        <f>ROUND(J94,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44</v>
      </c>
      <c r="G34" s="37"/>
      <c r="H34" s="37"/>
      <c r="I34" s="124" t="s">
        <v>43</v>
      </c>
      <c r="J34" s="124" t="s">
        <v>45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46</v>
      </c>
      <c r="E35" s="115" t="s">
        <v>47</v>
      </c>
      <c r="F35" s="126">
        <f>ROUND((SUM(BE94:BE365)),  2)</f>
        <v>0</v>
      </c>
      <c r="G35" s="37"/>
      <c r="H35" s="37"/>
      <c r="I35" s="127">
        <v>0.21</v>
      </c>
      <c r="J35" s="126">
        <f>ROUND(((SUM(BE94:BE365))*I35),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48</v>
      </c>
      <c r="F36" s="126">
        <f>ROUND((SUM(BF94:BF365)),  2)</f>
        <v>0</v>
      </c>
      <c r="G36" s="37"/>
      <c r="H36" s="37"/>
      <c r="I36" s="127">
        <v>0.12</v>
      </c>
      <c r="J36" s="126">
        <f>ROUND(((SUM(BF94:BF365))*I36),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49</v>
      </c>
      <c r="F37" s="126">
        <f>ROUND((SUM(BG94:BG365)),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50</v>
      </c>
      <c r="F38" s="126">
        <f>ROUND((SUM(BH94:BH365)),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51</v>
      </c>
      <c r="F39" s="126">
        <f>ROUND((SUM(BI94:BI365)),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52</v>
      </c>
      <c r="E41" s="130"/>
      <c r="F41" s="130"/>
      <c r="G41" s="131" t="s">
        <v>53</v>
      </c>
      <c r="H41" s="132" t="s">
        <v>54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129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4" t="str">
        <f>E7</f>
        <v>Krajinářské úpravy prostoru u sochy J. Hrzána</v>
      </c>
      <c r="F50" s="405"/>
      <c r="G50" s="405"/>
      <c r="H50" s="40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4" t="s">
        <v>656</v>
      </c>
      <c r="F52" s="406"/>
      <c r="G52" s="406"/>
      <c r="H52" s="40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657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8" t="str">
        <f>E11</f>
        <v>303 - SO.03 - Dřevěné stupně na sezení</v>
      </c>
      <c r="F54" s="406"/>
      <c r="G54" s="406"/>
      <c r="H54" s="40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Tábor, parc. č. 1889</v>
      </c>
      <c r="G56" s="39"/>
      <c r="H56" s="39"/>
      <c r="I56" s="32" t="s">
        <v>23</v>
      </c>
      <c r="J56" s="62" t="str">
        <f>IF(J14="","",J14)</f>
        <v>29. 4. 2025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Ing. Magdalena Smetanová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37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130</v>
      </c>
      <c r="D61" s="140"/>
      <c r="E61" s="140"/>
      <c r="F61" s="140"/>
      <c r="G61" s="140"/>
      <c r="H61" s="140"/>
      <c r="I61" s="140"/>
      <c r="J61" s="141" t="s">
        <v>131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74</v>
      </c>
      <c r="D63" s="39"/>
      <c r="E63" s="39"/>
      <c r="F63" s="39"/>
      <c r="G63" s="39"/>
      <c r="H63" s="39"/>
      <c r="I63" s="39"/>
      <c r="J63" s="80">
        <f>J94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132</v>
      </c>
    </row>
    <row r="64" spans="1:47" s="9" customFormat="1" ht="24.95" customHeight="1">
      <c r="B64" s="143"/>
      <c r="C64" s="144"/>
      <c r="D64" s="145" t="s">
        <v>133</v>
      </c>
      <c r="E64" s="146"/>
      <c r="F64" s="146"/>
      <c r="G64" s="146"/>
      <c r="H64" s="146"/>
      <c r="I64" s="146"/>
      <c r="J64" s="147">
        <f>J95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134</v>
      </c>
      <c r="E65" s="151"/>
      <c r="F65" s="151"/>
      <c r="G65" s="151"/>
      <c r="H65" s="151"/>
      <c r="I65" s="151"/>
      <c r="J65" s="152">
        <f>J96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660</v>
      </c>
      <c r="E66" s="151"/>
      <c r="F66" s="151"/>
      <c r="G66" s="151"/>
      <c r="H66" s="151"/>
      <c r="I66" s="151"/>
      <c r="J66" s="152">
        <f>J143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135</v>
      </c>
      <c r="E67" s="151"/>
      <c r="F67" s="151"/>
      <c r="G67" s="151"/>
      <c r="H67" s="151"/>
      <c r="I67" s="151"/>
      <c r="J67" s="152">
        <f>J173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346</v>
      </c>
      <c r="E68" s="151"/>
      <c r="F68" s="151"/>
      <c r="G68" s="151"/>
      <c r="H68" s="151"/>
      <c r="I68" s="151"/>
      <c r="J68" s="152">
        <f>J196</f>
        <v>0</v>
      </c>
      <c r="K68" s="100"/>
      <c r="L68" s="153"/>
    </row>
    <row r="69" spans="1:31" s="9" customFormat="1" ht="24.95" customHeight="1">
      <c r="B69" s="143"/>
      <c r="C69" s="144"/>
      <c r="D69" s="145" t="s">
        <v>137</v>
      </c>
      <c r="E69" s="146"/>
      <c r="F69" s="146"/>
      <c r="G69" s="146"/>
      <c r="H69" s="146"/>
      <c r="I69" s="146"/>
      <c r="J69" s="147">
        <f>J200</f>
        <v>0</v>
      </c>
      <c r="K69" s="144"/>
      <c r="L69" s="148"/>
    </row>
    <row r="70" spans="1:31" s="10" customFormat="1" ht="19.899999999999999" customHeight="1">
      <c r="B70" s="149"/>
      <c r="C70" s="100"/>
      <c r="D70" s="150" t="s">
        <v>662</v>
      </c>
      <c r="E70" s="151"/>
      <c r="F70" s="151"/>
      <c r="G70" s="151"/>
      <c r="H70" s="151"/>
      <c r="I70" s="151"/>
      <c r="J70" s="152">
        <f>J201</f>
        <v>0</v>
      </c>
      <c r="K70" s="100"/>
      <c r="L70" s="153"/>
    </row>
    <row r="71" spans="1:31" s="10" customFormat="1" ht="19.899999999999999" customHeight="1">
      <c r="B71" s="149"/>
      <c r="C71" s="100"/>
      <c r="D71" s="150" t="s">
        <v>138</v>
      </c>
      <c r="E71" s="151"/>
      <c r="F71" s="151"/>
      <c r="G71" s="151"/>
      <c r="H71" s="151"/>
      <c r="I71" s="151"/>
      <c r="J71" s="152">
        <f>J229</f>
        <v>0</v>
      </c>
      <c r="K71" s="100"/>
      <c r="L71" s="153"/>
    </row>
    <row r="72" spans="1:31" s="10" customFormat="1" ht="19.899999999999999" customHeight="1">
      <c r="B72" s="149"/>
      <c r="C72" s="100"/>
      <c r="D72" s="150" t="s">
        <v>663</v>
      </c>
      <c r="E72" s="151"/>
      <c r="F72" s="151"/>
      <c r="G72" s="151"/>
      <c r="H72" s="151"/>
      <c r="I72" s="151"/>
      <c r="J72" s="152">
        <f>J340</f>
        <v>0</v>
      </c>
      <c r="K72" s="100"/>
      <c r="L72" s="153"/>
    </row>
    <row r="73" spans="1:31" s="2" customFormat="1" ht="21.7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8" spans="1:31" s="2" customFormat="1" ht="6.95" customHeight="1">
      <c r="A78" s="37"/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4.95" customHeight="1">
      <c r="A79" s="37"/>
      <c r="B79" s="38"/>
      <c r="C79" s="26" t="s">
        <v>139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12" customHeight="1">
      <c r="A81" s="37"/>
      <c r="B81" s="38"/>
      <c r="C81" s="32" t="s">
        <v>16</v>
      </c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6.5" customHeight="1">
      <c r="A82" s="37"/>
      <c r="B82" s="38"/>
      <c r="C82" s="39"/>
      <c r="D82" s="39"/>
      <c r="E82" s="404" t="str">
        <f>E7</f>
        <v>Krajinářské úpravy prostoru u sochy J. Hrzána</v>
      </c>
      <c r="F82" s="405"/>
      <c r="G82" s="405"/>
      <c r="H82" s="405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1" customFormat="1" ht="12" customHeight="1">
      <c r="B83" s="24"/>
      <c r="C83" s="32" t="s">
        <v>127</v>
      </c>
      <c r="D83" s="25"/>
      <c r="E83" s="25"/>
      <c r="F83" s="25"/>
      <c r="G83" s="25"/>
      <c r="H83" s="25"/>
      <c r="I83" s="25"/>
      <c r="J83" s="25"/>
      <c r="K83" s="25"/>
      <c r="L83" s="23"/>
    </row>
    <row r="84" spans="1:63" s="2" customFormat="1" ht="16.5" customHeight="1">
      <c r="A84" s="37"/>
      <c r="B84" s="38"/>
      <c r="C84" s="39"/>
      <c r="D84" s="39"/>
      <c r="E84" s="404" t="s">
        <v>656</v>
      </c>
      <c r="F84" s="406"/>
      <c r="G84" s="406"/>
      <c r="H84" s="406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2" customHeight="1">
      <c r="A85" s="37"/>
      <c r="B85" s="38"/>
      <c r="C85" s="32" t="s">
        <v>657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6.5" customHeight="1">
      <c r="A86" s="37"/>
      <c r="B86" s="38"/>
      <c r="C86" s="39"/>
      <c r="D86" s="39"/>
      <c r="E86" s="358" t="str">
        <f>E11</f>
        <v>303 - SO.03 - Dřevěné stupně na sezení</v>
      </c>
      <c r="F86" s="406"/>
      <c r="G86" s="406"/>
      <c r="H86" s="406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12" customHeight="1">
      <c r="A88" s="37"/>
      <c r="B88" s="38"/>
      <c r="C88" s="32" t="s">
        <v>21</v>
      </c>
      <c r="D88" s="39"/>
      <c r="E88" s="39"/>
      <c r="F88" s="30" t="str">
        <f>F14</f>
        <v>k.ú. Tábor, parc. č. 1889</v>
      </c>
      <c r="G88" s="39"/>
      <c r="H88" s="39"/>
      <c r="I88" s="32" t="s">
        <v>23</v>
      </c>
      <c r="J88" s="62" t="str">
        <f>IF(J14="","",J14)</f>
        <v>29. 4. 2025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6.9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25.7" customHeight="1">
      <c r="A90" s="37"/>
      <c r="B90" s="38"/>
      <c r="C90" s="32" t="s">
        <v>25</v>
      </c>
      <c r="D90" s="39"/>
      <c r="E90" s="39"/>
      <c r="F90" s="30" t="str">
        <f>E17</f>
        <v>MĚSTO TÁBOR</v>
      </c>
      <c r="G90" s="39"/>
      <c r="H90" s="39"/>
      <c r="I90" s="32" t="s">
        <v>33</v>
      </c>
      <c r="J90" s="35" t="str">
        <f>E23</f>
        <v>Ing. Magdalena Smetanová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15.2" customHeight="1">
      <c r="A91" s="37"/>
      <c r="B91" s="38"/>
      <c r="C91" s="32" t="s">
        <v>31</v>
      </c>
      <c r="D91" s="39"/>
      <c r="E91" s="39"/>
      <c r="F91" s="30" t="str">
        <f>IF(E20="","",E20)</f>
        <v>Vyplň údaj</v>
      </c>
      <c r="G91" s="39"/>
      <c r="H91" s="39"/>
      <c r="I91" s="32" t="s">
        <v>37</v>
      </c>
      <c r="J91" s="35" t="str">
        <f>E26</f>
        <v>Ing. Pavel Vochozka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0.35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11" customFormat="1" ht="29.25" customHeight="1">
      <c r="A93" s="154"/>
      <c r="B93" s="155"/>
      <c r="C93" s="156" t="s">
        <v>140</v>
      </c>
      <c r="D93" s="157" t="s">
        <v>61</v>
      </c>
      <c r="E93" s="157" t="s">
        <v>57</v>
      </c>
      <c r="F93" s="157" t="s">
        <v>58</v>
      </c>
      <c r="G93" s="157" t="s">
        <v>141</v>
      </c>
      <c r="H93" s="157" t="s">
        <v>142</v>
      </c>
      <c r="I93" s="157" t="s">
        <v>143</v>
      </c>
      <c r="J93" s="157" t="s">
        <v>131</v>
      </c>
      <c r="K93" s="158" t="s">
        <v>144</v>
      </c>
      <c r="L93" s="159"/>
      <c r="M93" s="71" t="s">
        <v>19</v>
      </c>
      <c r="N93" s="72" t="s">
        <v>46</v>
      </c>
      <c r="O93" s="72" t="s">
        <v>145</v>
      </c>
      <c r="P93" s="72" t="s">
        <v>146</v>
      </c>
      <c r="Q93" s="72" t="s">
        <v>147</v>
      </c>
      <c r="R93" s="72" t="s">
        <v>148</v>
      </c>
      <c r="S93" s="72" t="s">
        <v>149</v>
      </c>
      <c r="T93" s="73" t="s">
        <v>150</v>
      </c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</row>
    <row r="94" spans="1:63" s="2" customFormat="1" ht="22.9" customHeight="1">
      <c r="A94" s="37"/>
      <c r="B94" s="38"/>
      <c r="C94" s="78" t="s">
        <v>151</v>
      </c>
      <c r="D94" s="39"/>
      <c r="E94" s="39"/>
      <c r="F94" s="39"/>
      <c r="G94" s="39"/>
      <c r="H94" s="39"/>
      <c r="I94" s="39"/>
      <c r="J94" s="160">
        <f>BK94</f>
        <v>0</v>
      </c>
      <c r="K94" s="39"/>
      <c r="L94" s="42"/>
      <c r="M94" s="74"/>
      <c r="N94" s="161"/>
      <c r="O94" s="75"/>
      <c r="P94" s="162">
        <f>P95+P200</f>
        <v>0</v>
      </c>
      <c r="Q94" s="75"/>
      <c r="R94" s="162">
        <f>R95+R200</f>
        <v>3.9474750699999999</v>
      </c>
      <c r="S94" s="75"/>
      <c r="T94" s="163">
        <f>T95+T200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75</v>
      </c>
      <c r="AU94" s="20" t="s">
        <v>132</v>
      </c>
      <c r="BK94" s="164">
        <f>BK95+BK200</f>
        <v>0</v>
      </c>
    </row>
    <row r="95" spans="1:63" s="12" customFormat="1" ht="25.9" customHeight="1">
      <c r="B95" s="165"/>
      <c r="C95" s="166"/>
      <c r="D95" s="167" t="s">
        <v>75</v>
      </c>
      <c r="E95" s="168" t="s">
        <v>152</v>
      </c>
      <c r="F95" s="168" t="s">
        <v>153</v>
      </c>
      <c r="G95" s="166"/>
      <c r="H95" s="166"/>
      <c r="I95" s="169"/>
      <c r="J95" s="170">
        <f>BK95</f>
        <v>0</v>
      </c>
      <c r="K95" s="166"/>
      <c r="L95" s="171"/>
      <c r="M95" s="172"/>
      <c r="N95" s="173"/>
      <c r="O95" s="173"/>
      <c r="P95" s="174">
        <f>P96+P143+P173+P196</f>
        <v>0</v>
      </c>
      <c r="Q95" s="173"/>
      <c r="R95" s="174">
        <f>R96+R143+R173+R196</f>
        <v>1.22512102</v>
      </c>
      <c r="S95" s="173"/>
      <c r="T95" s="175">
        <f>T96+T143+T173+T196</f>
        <v>0</v>
      </c>
      <c r="AR95" s="176" t="s">
        <v>84</v>
      </c>
      <c r="AT95" s="177" t="s">
        <v>75</v>
      </c>
      <c r="AU95" s="177" t="s">
        <v>76</v>
      </c>
      <c r="AY95" s="176" t="s">
        <v>154</v>
      </c>
      <c r="BK95" s="178">
        <f>BK96+BK143+BK173+BK196</f>
        <v>0</v>
      </c>
    </row>
    <row r="96" spans="1:63" s="12" customFormat="1" ht="22.9" customHeight="1">
      <c r="B96" s="165"/>
      <c r="C96" s="166"/>
      <c r="D96" s="167" t="s">
        <v>75</v>
      </c>
      <c r="E96" s="179" t="s">
        <v>84</v>
      </c>
      <c r="F96" s="179" t="s">
        <v>155</v>
      </c>
      <c r="G96" s="166"/>
      <c r="H96" s="166"/>
      <c r="I96" s="169"/>
      <c r="J96" s="180">
        <f>BK96</f>
        <v>0</v>
      </c>
      <c r="K96" s="166"/>
      <c r="L96" s="171"/>
      <c r="M96" s="172"/>
      <c r="N96" s="173"/>
      <c r="O96" s="173"/>
      <c r="P96" s="174">
        <f>SUM(P97:P142)</f>
        <v>0</v>
      </c>
      <c r="Q96" s="173"/>
      <c r="R96" s="174">
        <f>SUM(R97:R142)</f>
        <v>0</v>
      </c>
      <c r="S96" s="173"/>
      <c r="T96" s="175">
        <f>SUM(T97:T142)</f>
        <v>0</v>
      </c>
      <c r="AR96" s="176" t="s">
        <v>84</v>
      </c>
      <c r="AT96" s="177" t="s">
        <v>75</v>
      </c>
      <c r="AU96" s="177" t="s">
        <v>84</v>
      </c>
      <c r="AY96" s="176" t="s">
        <v>154</v>
      </c>
      <c r="BK96" s="178">
        <f>SUM(BK97:BK142)</f>
        <v>0</v>
      </c>
    </row>
    <row r="97" spans="1:65" s="2" customFormat="1" ht="33" customHeight="1">
      <c r="A97" s="37"/>
      <c r="B97" s="38"/>
      <c r="C97" s="181" t="s">
        <v>84</v>
      </c>
      <c r="D97" s="181" t="s">
        <v>156</v>
      </c>
      <c r="E97" s="182" t="s">
        <v>664</v>
      </c>
      <c r="F97" s="183" t="s">
        <v>665</v>
      </c>
      <c r="G97" s="184" t="s">
        <v>218</v>
      </c>
      <c r="H97" s="185">
        <v>0.23699999999999999</v>
      </c>
      <c r="I97" s="186"/>
      <c r="J97" s="187">
        <f>ROUND(I97*H97,2)</f>
        <v>0</v>
      </c>
      <c r="K97" s="183" t="s">
        <v>160</v>
      </c>
      <c r="L97" s="42"/>
      <c r="M97" s="188" t="s">
        <v>19</v>
      </c>
      <c r="N97" s="189" t="s">
        <v>47</v>
      </c>
      <c r="O97" s="67"/>
      <c r="P97" s="190">
        <f>O97*H97</f>
        <v>0</v>
      </c>
      <c r="Q97" s="190">
        <v>0</v>
      </c>
      <c r="R97" s="190">
        <f>Q97*H97</f>
        <v>0</v>
      </c>
      <c r="S97" s="190">
        <v>0</v>
      </c>
      <c r="T97" s="191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92" t="s">
        <v>161</v>
      </c>
      <c r="AT97" s="192" t="s">
        <v>156</v>
      </c>
      <c r="AU97" s="192" t="s">
        <v>86</v>
      </c>
      <c r="AY97" s="20" t="s">
        <v>154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20" t="s">
        <v>84</v>
      </c>
      <c r="BK97" s="193">
        <f>ROUND(I97*H97,2)</f>
        <v>0</v>
      </c>
      <c r="BL97" s="20" t="s">
        <v>161</v>
      </c>
      <c r="BM97" s="192" t="s">
        <v>666</v>
      </c>
    </row>
    <row r="98" spans="1:65" s="2" customFormat="1" ht="19.5">
      <c r="A98" s="37"/>
      <c r="B98" s="38"/>
      <c r="C98" s="39"/>
      <c r="D98" s="194" t="s">
        <v>163</v>
      </c>
      <c r="E98" s="39"/>
      <c r="F98" s="195" t="s">
        <v>667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163</v>
      </c>
      <c r="AU98" s="20" t="s">
        <v>86</v>
      </c>
    </row>
    <row r="99" spans="1:65" s="2" customFormat="1" ht="11.25">
      <c r="A99" s="37"/>
      <c r="B99" s="38"/>
      <c r="C99" s="39"/>
      <c r="D99" s="199" t="s">
        <v>165</v>
      </c>
      <c r="E99" s="39"/>
      <c r="F99" s="200" t="s">
        <v>668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165</v>
      </c>
      <c r="AU99" s="20" t="s">
        <v>86</v>
      </c>
    </row>
    <row r="100" spans="1:65" s="13" customFormat="1" ht="22.5">
      <c r="B100" s="201"/>
      <c r="C100" s="202"/>
      <c r="D100" s="194" t="s">
        <v>167</v>
      </c>
      <c r="E100" s="203" t="s">
        <v>19</v>
      </c>
      <c r="F100" s="204" t="s">
        <v>1054</v>
      </c>
      <c r="G100" s="202"/>
      <c r="H100" s="203" t="s">
        <v>19</v>
      </c>
      <c r="I100" s="205"/>
      <c r="J100" s="202"/>
      <c r="K100" s="202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167</v>
      </c>
      <c r="AU100" s="210" t="s">
        <v>86</v>
      </c>
      <c r="AV100" s="13" t="s">
        <v>84</v>
      </c>
      <c r="AW100" s="13" t="s">
        <v>36</v>
      </c>
      <c r="AX100" s="13" t="s">
        <v>76</v>
      </c>
      <c r="AY100" s="210" t="s">
        <v>154</v>
      </c>
    </row>
    <row r="101" spans="1:65" s="13" customFormat="1" ht="11.25">
      <c r="B101" s="201"/>
      <c r="C101" s="202"/>
      <c r="D101" s="194" t="s">
        <v>167</v>
      </c>
      <c r="E101" s="203" t="s">
        <v>19</v>
      </c>
      <c r="F101" s="204" t="s">
        <v>1055</v>
      </c>
      <c r="G101" s="202"/>
      <c r="H101" s="203" t="s">
        <v>19</v>
      </c>
      <c r="I101" s="205"/>
      <c r="J101" s="202"/>
      <c r="K101" s="202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167</v>
      </c>
      <c r="AU101" s="210" t="s">
        <v>86</v>
      </c>
      <c r="AV101" s="13" t="s">
        <v>84</v>
      </c>
      <c r="AW101" s="13" t="s">
        <v>36</v>
      </c>
      <c r="AX101" s="13" t="s">
        <v>76</v>
      </c>
      <c r="AY101" s="210" t="s">
        <v>154</v>
      </c>
    </row>
    <row r="102" spans="1:65" s="14" customFormat="1" ht="11.25">
      <c r="B102" s="211"/>
      <c r="C102" s="212"/>
      <c r="D102" s="194" t="s">
        <v>167</v>
      </c>
      <c r="E102" s="213" t="s">
        <v>19</v>
      </c>
      <c r="F102" s="214" t="s">
        <v>1056</v>
      </c>
      <c r="G102" s="212"/>
      <c r="H102" s="215">
        <v>0.189</v>
      </c>
      <c r="I102" s="216"/>
      <c r="J102" s="212"/>
      <c r="K102" s="212"/>
      <c r="L102" s="217"/>
      <c r="M102" s="218"/>
      <c r="N102" s="219"/>
      <c r="O102" s="219"/>
      <c r="P102" s="219"/>
      <c r="Q102" s="219"/>
      <c r="R102" s="219"/>
      <c r="S102" s="219"/>
      <c r="T102" s="220"/>
      <c r="AT102" s="221" t="s">
        <v>167</v>
      </c>
      <c r="AU102" s="221" t="s">
        <v>86</v>
      </c>
      <c r="AV102" s="14" t="s">
        <v>86</v>
      </c>
      <c r="AW102" s="14" t="s">
        <v>36</v>
      </c>
      <c r="AX102" s="14" t="s">
        <v>76</v>
      </c>
      <c r="AY102" s="221" t="s">
        <v>154</v>
      </c>
    </row>
    <row r="103" spans="1:65" s="13" customFormat="1" ht="11.25">
      <c r="B103" s="201"/>
      <c r="C103" s="202"/>
      <c r="D103" s="194" t="s">
        <v>167</v>
      </c>
      <c r="E103" s="203" t="s">
        <v>19</v>
      </c>
      <c r="F103" s="204" t="s">
        <v>1057</v>
      </c>
      <c r="G103" s="202"/>
      <c r="H103" s="203" t="s">
        <v>19</v>
      </c>
      <c r="I103" s="205"/>
      <c r="J103" s="202"/>
      <c r="K103" s="202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167</v>
      </c>
      <c r="AU103" s="210" t="s">
        <v>86</v>
      </c>
      <c r="AV103" s="13" t="s">
        <v>84</v>
      </c>
      <c r="AW103" s="13" t="s">
        <v>36</v>
      </c>
      <c r="AX103" s="13" t="s">
        <v>76</v>
      </c>
      <c r="AY103" s="210" t="s">
        <v>154</v>
      </c>
    </row>
    <row r="104" spans="1:65" s="14" customFormat="1" ht="11.25">
      <c r="B104" s="211"/>
      <c r="C104" s="212"/>
      <c r="D104" s="194" t="s">
        <v>167</v>
      </c>
      <c r="E104" s="213" t="s">
        <v>19</v>
      </c>
      <c r="F104" s="214" t="s">
        <v>1058</v>
      </c>
      <c r="G104" s="212"/>
      <c r="H104" s="215">
        <v>4.8000000000000001E-2</v>
      </c>
      <c r="I104" s="216"/>
      <c r="J104" s="212"/>
      <c r="K104" s="212"/>
      <c r="L104" s="217"/>
      <c r="M104" s="218"/>
      <c r="N104" s="219"/>
      <c r="O104" s="219"/>
      <c r="P104" s="219"/>
      <c r="Q104" s="219"/>
      <c r="R104" s="219"/>
      <c r="S104" s="219"/>
      <c r="T104" s="220"/>
      <c r="AT104" s="221" t="s">
        <v>167</v>
      </c>
      <c r="AU104" s="221" t="s">
        <v>86</v>
      </c>
      <c r="AV104" s="14" t="s">
        <v>86</v>
      </c>
      <c r="AW104" s="14" t="s">
        <v>36</v>
      </c>
      <c r="AX104" s="14" t="s">
        <v>76</v>
      </c>
      <c r="AY104" s="221" t="s">
        <v>154</v>
      </c>
    </row>
    <row r="105" spans="1:65" s="15" customFormat="1" ht="11.25">
      <c r="B105" s="223"/>
      <c r="C105" s="224"/>
      <c r="D105" s="194" t="s">
        <v>167</v>
      </c>
      <c r="E105" s="225" t="s">
        <v>19</v>
      </c>
      <c r="F105" s="226" t="s">
        <v>194</v>
      </c>
      <c r="G105" s="224"/>
      <c r="H105" s="227">
        <v>0.23699999999999999</v>
      </c>
      <c r="I105" s="228"/>
      <c r="J105" s="224"/>
      <c r="K105" s="224"/>
      <c r="L105" s="229"/>
      <c r="M105" s="230"/>
      <c r="N105" s="231"/>
      <c r="O105" s="231"/>
      <c r="P105" s="231"/>
      <c r="Q105" s="231"/>
      <c r="R105" s="231"/>
      <c r="S105" s="231"/>
      <c r="T105" s="232"/>
      <c r="AT105" s="233" t="s">
        <v>167</v>
      </c>
      <c r="AU105" s="233" t="s">
        <v>86</v>
      </c>
      <c r="AV105" s="15" t="s">
        <v>161</v>
      </c>
      <c r="AW105" s="15" t="s">
        <v>36</v>
      </c>
      <c r="AX105" s="15" t="s">
        <v>84</v>
      </c>
      <c r="AY105" s="233" t="s">
        <v>154</v>
      </c>
    </row>
    <row r="106" spans="1:65" s="2" customFormat="1" ht="37.9" customHeight="1">
      <c r="A106" s="37"/>
      <c r="B106" s="38"/>
      <c r="C106" s="181" t="s">
        <v>86</v>
      </c>
      <c r="D106" s="181" t="s">
        <v>156</v>
      </c>
      <c r="E106" s="182" t="s">
        <v>672</v>
      </c>
      <c r="F106" s="183" t="s">
        <v>673</v>
      </c>
      <c r="G106" s="184" t="s">
        <v>218</v>
      </c>
      <c r="H106" s="185">
        <v>0.23699999999999999</v>
      </c>
      <c r="I106" s="186"/>
      <c r="J106" s="187">
        <f>ROUND(I106*H106,2)</f>
        <v>0</v>
      </c>
      <c r="K106" s="183" t="s">
        <v>160</v>
      </c>
      <c r="L106" s="42"/>
      <c r="M106" s="188" t="s">
        <v>19</v>
      </c>
      <c r="N106" s="189" t="s">
        <v>47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161</v>
      </c>
      <c r="AT106" s="192" t="s">
        <v>156</v>
      </c>
      <c r="AU106" s="192" t="s">
        <v>86</v>
      </c>
      <c r="AY106" s="20" t="s">
        <v>154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84</v>
      </c>
      <c r="BK106" s="193">
        <f>ROUND(I106*H106,2)</f>
        <v>0</v>
      </c>
      <c r="BL106" s="20" t="s">
        <v>161</v>
      </c>
      <c r="BM106" s="192" t="s">
        <v>674</v>
      </c>
    </row>
    <row r="107" spans="1:65" s="2" customFormat="1" ht="39">
      <c r="A107" s="37"/>
      <c r="B107" s="38"/>
      <c r="C107" s="39"/>
      <c r="D107" s="194" t="s">
        <v>163</v>
      </c>
      <c r="E107" s="39"/>
      <c r="F107" s="195" t="s">
        <v>675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163</v>
      </c>
      <c r="AU107" s="20" t="s">
        <v>86</v>
      </c>
    </row>
    <row r="108" spans="1:65" s="2" customFormat="1" ht="11.25">
      <c r="A108" s="37"/>
      <c r="B108" s="38"/>
      <c r="C108" s="39"/>
      <c r="D108" s="199" t="s">
        <v>165</v>
      </c>
      <c r="E108" s="39"/>
      <c r="F108" s="200" t="s">
        <v>676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165</v>
      </c>
      <c r="AU108" s="20" t="s">
        <v>86</v>
      </c>
    </row>
    <row r="109" spans="1:65" s="13" customFormat="1" ht="11.25">
      <c r="B109" s="201"/>
      <c r="C109" s="202"/>
      <c r="D109" s="194" t="s">
        <v>167</v>
      </c>
      <c r="E109" s="203" t="s">
        <v>19</v>
      </c>
      <c r="F109" s="204" t="s">
        <v>677</v>
      </c>
      <c r="G109" s="202"/>
      <c r="H109" s="203" t="s">
        <v>19</v>
      </c>
      <c r="I109" s="205"/>
      <c r="J109" s="202"/>
      <c r="K109" s="202"/>
      <c r="L109" s="206"/>
      <c r="M109" s="207"/>
      <c r="N109" s="208"/>
      <c r="O109" s="208"/>
      <c r="P109" s="208"/>
      <c r="Q109" s="208"/>
      <c r="R109" s="208"/>
      <c r="S109" s="208"/>
      <c r="T109" s="209"/>
      <c r="AT109" s="210" t="s">
        <v>167</v>
      </c>
      <c r="AU109" s="210" t="s">
        <v>86</v>
      </c>
      <c r="AV109" s="13" t="s">
        <v>84</v>
      </c>
      <c r="AW109" s="13" t="s">
        <v>36</v>
      </c>
      <c r="AX109" s="13" t="s">
        <v>76</v>
      </c>
      <c r="AY109" s="210" t="s">
        <v>154</v>
      </c>
    </row>
    <row r="110" spans="1:65" s="14" customFormat="1" ht="11.25">
      <c r="B110" s="211"/>
      <c r="C110" s="212"/>
      <c r="D110" s="194" t="s">
        <v>167</v>
      </c>
      <c r="E110" s="213" t="s">
        <v>19</v>
      </c>
      <c r="F110" s="214" t="s">
        <v>1059</v>
      </c>
      <c r="G110" s="212"/>
      <c r="H110" s="215">
        <v>0.23699999999999999</v>
      </c>
      <c r="I110" s="216"/>
      <c r="J110" s="212"/>
      <c r="K110" s="212"/>
      <c r="L110" s="217"/>
      <c r="M110" s="218"/>
      <c r="N110" s="219"/>
      <c r="O110" s="219"/>
      <c r="P110" s="219"/>
      <c r="Q110" s="219"/>
      <c r="R110" s="219"/>
      <c r="S110" s="219"/>
      <c r="T110" s="220"/>
      <c r="AT110" s="221" t="s">
        <v>167</v>
      </c>
      <c r="AU110" s="221" t="s">
        <v>86</v>
      </c>
      <c r="AV110" s="14" t="s">
        <v>86</v>
      </c>
      <c r="AW110" s="14" t="s">
        <v>36</v>
      </c>
      <c r="AX110" s="14" t="s">
        <v>84</v>
      </c>
      <c r="AY110" s="221" t="s">
        <v>154</v>
      </c>
    </row>
    <row r="111" spans="1:65" s="2" customFormat="1" ht="37.9" customHeight="1">
      <c r="A111" s="37"/>
      <c r="B111" s="38"/>
      <c r="C111" s="181" t="s">
        <v>182</v>
      </c>
      <c r="D111" s="181" t="s">
        <v>156</v>
      </c>
      <c r="E111" s="182" t="s">
        <v>679</v>
      </c>
      <c r="F111" s="183" t="s">
        <v>680</v>
      </c>
      <c r="G111" s="184" t="s">
        <v>218</v>
      </c>
      <c r="H111" s="185">
        <v>0.23699999999999999</v>
      </c>
      <c r="I111" s="186"/>
      <c r="J111" s="187">
        <f>ROUND(I111*H111,2)</f>
        <v>0</v>
      </c>
      <c r="K111" s="183" t="s">
        <v>160</v>
      </c>
      <c r="L111" s="42"/>
      <c r="M111" s="188" t="s">
        <v>19</v>
      </c>
      <c r="N111" s="189" t="s">
        <v>47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161</v>
      </c>
      <c r="AT111" s="192" t="s">
        <v>156</v>
      </c>
      <c r="AU111" s="192" t="s">
        <v>86</v>
      </c>
      <c r="AY111" s="20" t="s">
        <v>154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84</v>
      </c>
      <c r="BK111" s="193">
        <f>ROUND(I111*H111,2)</f>
        <v>0</v>
      </c>
      <c r="BL111" s="20" t="s">
        <v>161</v>
      </c>
      <c r="BM111" s="192" t="s">
        <v>681</v>
      </c>
    </row>
    <row r="112" spans="1:65" s="2" customFormat="1" ht="39">
      <c r="A112" s="37"/>
      <c r="B112" s="38"/>
      <c r="C112" s="39"/>
      <c r="D112" s="194" t="s">
        <v>163</v>
      </c>
      <c r="E112" s="39"/>
      <c r="F112" s="195" t="s">
        <v>682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163</v>
      </c>
      <c r="AU112" s="20" t="s">
        <v>86</v>
      </c>
    </row>
    <row r="113" spans="1:65" s="2" customFormat="1" ht="11.25">
      <c r="A113" s="37"/>
      <c r="B113" s="38"/>
      <c r="C113" s="39"/>
      <c r="D113" s="199" t="s">
        <v>165</v>
      </c>
      <c r="E113" s="39"/>
      <c r="F113" s="200" t="s">
        <v>683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165</v>
      </c>
      <c r="AU113" s="20" t="s">
        <v>86</v>
      </c>
    </row>
    <row r="114" spans="1:65" s="13" customFormat="1" ht="22.5">
      <c r="B114" s="201"/>
      <c r="C114" s="202"/>
      <c r="D114" s="194" t="s">
        <v>167</v>
      </c>
      <c r="E114" s="203" t="s">
        <v>19</v>
      </c>
      <c r="F114" s="204" t="s">
        <v>684</v>
      </c>
      <c r="G114" s="202"/>
      <c r="H114" s="203" t="s">
        <v>19</v>
      </c>
      <c r="I114" s="205"/>
      <c r="J114" s="202"/>
      <c r="K114" s="202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167</v>
      </c>
      <c r="AU114" s="210" t="s">
        <v>86</v>
      </c>
      <c r="AV114" s="13" t="s">
        <v>84</v>
      </c>
      <c r="AW114" s="13" t="s">
        <v>36</v>
      </c>
      <c r="AX114" s="13" t="s">
        <v>76</v>
      </c>
      <c r="AY114" s="210" t="s">
        <v>154</v>
      </c>
    </row>
    <row r="115" spans="1:65" s="13" customFormat="1" ht="11.25">
      <c r="B115" s="201"/>
      <c r="C115" s="202"/>
      <c r="D115" s="194" t="s">
        <v>167</v>
      </c>
      <c r="E115" s="203" t="s">
        <v>19</v>
      </c>
      <c r="F115" s="204" t="s">
        <v>685</v>
      </c>
      <c r="G115" s="202"/>
      <c r="H115" s="203" t="s">
        <v>19</v>
      </c>
      <c r="I115" s="205"/>
      <c r="J115" s="202"/>
      <c r="K115" s="202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167</v>
      </c>
      <c r="AU115" s="210" t="s">
        <v>86</v>
      </c>
      <c r="AV115" s="13" t="s">
        <v>84</v>
      </c>
      <c r="AW115" s="13" t="s">
        <v>36</v>
      </c>
      <c r="AX115" s="13" t="s">
        <v>76</v>
      </c>
      <c r="AY115" s="210" t="s">
        <v>154</v>
      </c>
    </row>
    <row r="116" spans="1:65" s="14" customFormat="1" ht="11.25">
      <c r="B116" s="211"/>
      <c r="C116" s="212"/>
      <c r="D116" s="194" t="s">
        <v>167</v>
      </c>
      <c r="E116" s="213" t="s">
        <v>19</v>
      </c>
      <c r="F116" s="214" t="s">
        <v>1059</v>
      </c>
      <c r="G116" s="212"/>
      <c r="H116" s="215">
        <v>0.23699999999999999</v>
      </c>
      <c r="I116" s="216"/>
      <c r="J116" s="212"/>
      <c r="K116" s="212"/>
      <c r="L116" s="217"/>
      <c r="M116" s="218"/>
      <c r="N116" s="219"/>
      <c r="O116" s="219"/>
      <c r="P116" s="219"/>
      <c r="Q116" s="219"/>
      <c r="R116" s="219"/>
      <c r="S116" s="219"/>
      <c r="T116" s="220"/>
      <c r="AT116" s="221" t="s">
        <v>167</v>
      </c>
      <c r="AU116" s="221" t="s">
        <v>86</v>
      </c>
      <c r="AV116" s="14" t="s">
        <v>86</v>
      </c>
      <c r="AW116" s="14" t="s">
        <v>36</v>
      </c>
      <c r="AX116" s="14" t="s">
        <v>84</v>
      </c>
      <c r="AY116" s="221" t="s">
        <v>154</v>
      </c>
    </row>
    <row r="117" spans="1:65" s="2" customFormat="1" ht="37.9" customHeight="1">
      <c r="A117" s="37"/>
      <c r="B117" s="38"/>
      <c r="C117" s="181" t="s">
        <v>161</v>
      </c>
      <c r="D117" s="181" t="s">
        <v>156</v>
      </c>
      <c r="E117" s="182" t="s">
        <v>374</v>
      </c>
      <c r="F117" s="183" t="s">
        <v>375</v>
      </c>
      <c r="G117" s="184" t="s">
        <v>218</v>
      </c>
      <c r="H117" s="185">
        <v>0.23699999999999999</v>
      </c>
      <c r="I117" s="186"/>
      <c r="J117" s="187">
        <f>ROUND(I117*H117,2)</f>
        <v>0</v>
      </c>
      <c r="K117" s="183" t="s">
        <v>160</v>
      </c>
      <c r="L117" s="42"/>
      <c r="M117" s="188" t="s">
        <v>19</v>
      </c>
      <c r="N117" s="189" t="s">
        <v>47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161</v>
      </c>
      <c r="AT117" s="192" t="s">
        <v>156</v>
      </c>
      <c r="AU117" s="192" t="s">
        <v>86</v>
      </c>
      <c r="AY117" s="20" t="s">
        <v>154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84</v>
      </c>
      <c r="BK117" s="193">
        <f>ROUND(I117*H117,2)</f>
        <v>0</v>
      </c>
      <c r="BL117" s="20" t="s">
        <v>161</v>
      </c>
      <c r="BM117" s="192" t="s">
        <v>686</v>
      </c>
    </row>
    <row r="118" spans="1:65" s="2" customFormat="1" ht="39">
      <c r="A118" s="37"/>
      <c r="B118" s="38"/>
      <c r="C118" s="39"/>
      <c r="D118" s="194" t="s">
        <v>163</v>
      </c>
      <c r="E118" s="39"/>
      <c r="F118" s="195" t="s">
        <v>377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163</v>
      </c>
      <c r="AU118" s="20" t="s">
        <v>86</v>
      </c>
    </row>
    <row r="119" spans="1:65" s="2" customFormat="1" ht="11.25">
      <c r="A119" s="37"/>
      <c r="B119" s="38"/>
      <c r="C119" s="39"/>
      <c r="D119" s="199" t="s">
        <v>165</v>
      </c>
      <c r="E119" s="39"/>
      <c r="F119" s="200" t="s">
        <v>378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165</v>
      </c>
      <c r="AU119" s="20" t="s">
        <v>86</v>
      </c>
    </row>
    <row r="120" spans="1:65" s="13" customFormat="1" ht="11.25">
      <c r="B120" s="201"/>
      <c r="C120" s="202"/>
      <c r="D120" s="194" t="s">
        <v>167</v>
      </c>
      <c r="E120" s="203" t="s">
        <v>19</v>
      </c>
      <c r="F120" s="204" t="s">
        <v>687</v>
      </c>
      <c r="G120" s="202"/>
      <c r="H120" s="203" t="s">
        <v>19</v>
      </c>
      <c r="I120" s="205"/>
      <c r="J120" s="202"/>
      <c r="K120" s="202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167</v>
      </c>
      <c r="AU120" s="210" t="s">
        <v>86</v>
      </c>
      <c r="AV120" s="13" t="s">
        <v>84</v>
      </c>
      <c r="AW120" s="13" t="s">
        <v>36</v>
      </c>
      <c r="AX120" s="13" t="s">
        <v>76</v>
      </c>
      <c r="AY120" s="210" t="s">
        <v>154</v>
      </c>
    </row>
    <row r="121" spans="1:65" s="14" customFormat="1" ht="11.25">
      <c r="B121" s="211"/>
      <c r="C121" s="212"/>
      <c r="D121" s="194" t="s">
        <v>167</v>
      </c>
      <c r="E121" s="213" t="s">
        <v>19</v>
      </c>
      <c r="F121" s="214" t="s">
        <v>1059</v>
      </c>
      <c r="G121" s="212"/>
      <c r="H121" s="215">
        <v>0.23699999999999999</v>
      </c>
      <c r="I121" s="216"/>
      <c r="J121" s="212"/>
      <c r="K121" s="212"/>
      <c r="L121" s="217"/>
      <c r="M121" s="218"/>
      <c r="N121" s="219"/>
      <c r="O121" s="219"/>
      <c r="P121" s="219"/>
      <c r="Q121" s="219"/>
      <c r="R121" s="219"/>
      <c r="S121" s="219"/>
      <c r="T121" s="220"/>
      <c r="AT121" s="221" t="s">
        <v>167</v>
      </c>
      <c r="AU121" s="221" t="s">
        <v>86</v>
      </c>
      <c r="AV121" s="14" t="s">
        <v>86</v>
      </c>
      <c r="AW121" s="14" t="s">
        <v>36</v>
      </c>
      <c r="AX121" s="14" t="s">
        <v>84</v>
      </c>
      <c r="AY121" s="221" t="s">
        <v>154</v>
      </c>
    </row>
    <row r="122" spans="1:65" s="2" customFormat="1" ht="37.9" customHeight="1">
      <c r="A122" s="37"/>
      <c r="B122" s="38"/>
      <c r="C122" s="181" t="s">
        <v>205</v>
      </c>
      <c r="D122" s="181" t="s">
        <v>156</v>
      </c>
      <c r="E122" s="182" t="s">
        <v>382</v>
      </c>
      <c r="F122" s="183" t="s">
        <v>383</v>
      </c>
      <c r="G122" s="184" t="s">
        <v>218</v>
      </c>
      <c r="H122" s="185">
        <v>2.37</v>
      </c>
      <c r="I122" s="186"/>
      <c r="J122" s="187">
        <f>ROUND(I122*H122,2)</f>
        <v>0</v>
      </c>
      <c r="K122" s="183" t="s">
        <v>160</v>
      </c>
      <c r="L122" s="42"/>
      <c r="M122" s="188" t="s">
        <v>19</v>
      </c>
      <c r="N122" s="189" t="s">
        <v>47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161</v>
      </c>
      <c r="AT122" s="192" t="s">
        <v>156</v>
      </c>
      <c r="AU122" s="192" t="s">
        <v>86</v>
      </c>
      <c r="AY122" s="20" t="s">
        <v>154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84</v>
      </c>
      <c r="BK122" s="193">
        <f>ROUND(I122*H122,2)</f>
        <v>0</v>
      </c>
      <c r="BL122" s="20" t="s">
        <v>161</v>
      </c>
      <c r="BM122" s="192" t="s">
        <v>688</v>
      </c>
    </row>
    <row r="123" spans="1:65" s="2" customFormat="1" ht="48.75">
      <c r="A123" s="37"/>
      <c r="B123" s="38"/>
      <c r="C123" s="39"/>
      <c r="D123" s="194" t="s">
        <v>163</v>
      </c>
      <c r="E123" s="39"/>
      <c r="F123" s="195" t="s">
        <v>385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163</v>
      </c>
      <c r="AU123" s="20" t="s">
        <v>86</v>
      </c>
    </row>
    <row r="124" spans="1:65" s="2" customFormat="1" ht="11.25">
      <c r="A124" s="37"/>
      <c r="B124" s="38"/>
      <c r="C124" s="39"/>
      <c r="D124" s="199" t="s">
        <v>165</v>
      </c>
      <c r="E124" s="39"/>
      <c r="F124" s="200" t="s">
        <v>386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165</v>
      </c>
      <c r="AU124" s="20" t="s">
        <v>86</v>
      </c>
    </row>
    <row r="125" spans="1:65" s="13" customFormat="1" ht="22.5">
      <c r="B125" s="201"/>
      <c r="C125" s="202"/>
      <c r="D125" s="194" t="s">
        <v>167</v>
      </c>
      <c r="E125" s="203" t="s">
        <v>19</v>
      </c>
      <c r="F125" s="204" t="s">
        <v>689</v>
      </c>
      <c r="G125" s="202"/>
      <c r="H125" s="203" t="s">
        <v>19</v>
      </c>
      <c r="I125" s="205"/>
      <c r="J125" s="202"/>
      <c r="K125" s="202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167</v>
      </c>
      <c r="AU125" s="210" t="s">
        <v>86</v>
      </c>
      <c r="AV125" s="13" t="s">
        <v>84</v>
      </c>
      <c r="AW125" s="13" t="s">
        <v>36</v>
      </c>
      <c r="AX125" s="13" t="s">
        <v>76</v>
      </c>
      <c r="AY125" s="210" t="s">
        <v>154</v>
      </c>
    </row>
    <row r="126" spans="1:65" s="13" customFormat="1" ht="11.25">
      <c r="B126" s="201"/>
      <c r="C126" s="202"/>
      <c r="D126" s="194" t="s">
        <v>167</v>
      </c>
      <c r="E126" s="203" t="s">
        <v>19</v>
      </c>
      <c r="F126" s="204" t="s">
        <v>389</v>
      </c>
      <c r="G126" s="202"/>
      <c r="H126" s="203" t="s">
        <v>19</v>
      </c>
      <c r="I126" s="205"/>
      <c r="J126" s="202"/>
      <c r="K126" s="202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167</v>
      </c>
      <c r="AU126" s="210" t="s">
        <v>86</v>
      </c>
      <c r="AV126" s="13" t="s">
        <v>84</v>
      </c>
      <c r="AW126" s="13" t="s">
        <v>36</v>
      </c>
      <c r="AX126" s="13" t="s">
        <v>76</v>
      </c>
      <c r="AY126" s="210" t="s">
        <v>154</v>
      </c>
    </row>
    <row r="127" spans="1:65" s="14" customFormat="1" ht="11.25">
      <c r="B127" s="211"/>
      <c r="C127" s="212"/>
      <c r="D127" s="194" t="s">
        <v>167</v>
      </c>
      <c r="E127" s="213" t="s">
        <v>19</v>
      </c>
      <c r="F127" s="214" t="s">
        <v>1060</v>
      </c>
      <c r="G127" s="212"/>
      <c r="H127" s="215">
        <v>2.37</v>
      </c>
      <c r="I127" s="216"/>
      <c r="J127" s="212"/>
      <c r="K127" s="212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167</v>
      </c>
      <c r="AU127" s="221" t="s">
        <v>86</v>
      </c>
      <c r="AV127" s="14" t="s">
        <v>86</v>
      </c>
      <c r="AW127" s="14" t="s">
        <v>36</v>
      </c>
      <c r="AX127" s="14" t="s">
        <v>84</v>
      </c>
      <c r="AY127" s="221" t="s">
        <v>154</v>
      </c>
    </row>
    <row r="128" spans="1:65" s="2" customFormat="1" ht="24.2" customHeight="1">
      <c r="A128" s="37"/>
      <c r="B128" s="38"/>
      <c r="C128" s="181" t="s">
        <v>215</v>
      </c>
      <c r="D128" s="181" t="s">
        <v>156</v>
      </c>
      <c r="E128" s="182" t="s">
        <v>391</v>
      </c>
      <c r="F128" s="183" t="s">
        <v>392</v>
      </c>
      <c r="G128" s="184" t="s">
        <v>218</v>
      </c>
      <c r="H128" s="185">
        <v>0.23699999999999999</v>
      </c>
      <c r="I128" s="186"/>
      <c r="J128" s="187">
        <f>ROUND(I128*H128,2)</f>
        <v>0</v>
      </c>
      <c r="K128" s="183" t="s">
        <v>160</v>
      </c>
      <c r="L128" s="42"/>
      <c r="M128" s="188" t="s">
        <v>19</v>
      </c>
      <c r="N128" s="189" t="s">
        <v>47</v>
      </c>
      <c r="O128" s="6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161</v>
      </c>
      <c r="AT128" s="192" t="s">
        <v>156</v>
      </c>
      <c r="AU128" s="192" t="s">
        <v>86</v>
      </c>
      <c r="AY128" s="20" t="s">
        <v>154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0" t="s">
        <v>84</v>
      </c>
      <c r="BK128" s="193">
        <f>ROUND(I128*H128,2)</f>
        <v>0</v>
      </c>
      <c r="BL128" s="20" t="s">
        <v>161</v>
      </c>
      <c r="BM128" s="192" t="s">
        <v>691</v>
      </c>
    </row>
    <row r="129" spans="1:65" s="2" customFormat="1" ht="29.25">
      <c r="A129" s="37"/>
      <c r="B129" s="38"/>
      <c r="C129" s="39"/>
      <c r="D129" s="194" t="s">
        <v>163</v>
      </c>
      <c r="E129" s="39"/>
      <c r="F129" s="195" t="s">
        <v>394</v>
      </c>
      <c r="G129" s="39"/>
      <c r="H129" s="39"/>
      <c r="I129" s="196"/>
      <c r="J129" s="39"/>
      <c r="K129" s="39"/>
      <c r="L129" s="42"/>
      <c r="M129" s="197"/>
      <c r="N129" s="198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163</v>
      </c>
      <c r="AU129" s="20" t="s">
        <v>86</v>
      </c>
    </row>
    <row r="130" spans="1:65" s="2" customFormat="1" ht="11.25">
      <c r="A130" s="37"/>
      <c r="B130" s="38"/>
      <c r="C130" s="39"/>
      <c r="D130" s="199" t="s">
        <v>165</v>
      </c>
      <c r="E130" s="39"/>
      <c r="F130" s="200" t="s">
        <v>395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165</v>
      </c>
      <c r="AU130" s="20" t="s">
        <v>86</v>
      </c>
    </row>
    <row r="131" spans="1:65" s="13" customFormat="1" ht="11.25">
      <c r="B131" s="201"/>
      <c r="C131" s="202"/>
      <c r="D131" s="194" t="s">
        <v>167</v>
      </c>
      <c r="E131" s="203" t="s">
        <v>19</v>
      </c>
      <c r="F131" s="204" t="s">
        <v>692</v>
      </c>
      <c r="G131" s="202"/>
      <c r="H131" s="203" t="s">
        <v>19</v>
      </c>
      <c r="I131" s="205"/>
      <c r="J131" s="202"/>
      <c r="K131" s="202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167</v>
      </c>
      <c r="AU131" s="210" t="s">
        <v>86</v>
      </c>
      <c r="AV131" s="13" t="s">
        <v>84</v>
      </c>
      <c r="AW131" s="13" t="s">
        <v>36</v>
      </c>
      <c r="AX131" s="13" t="s">
        <v>76</v>
      </c>
      <c r="AY131" s="210" t="s">
        <v>154</v>
      </c>
    </row>
    <row r="132" spans="1:65" s="14" customFormat="1" ht="11.25">
      <c r="B132" s="211"/>
      <c r="C132" s="212"/>
      <c r="D132" s="194" t="s">
        <v>167</v>
      </c>
      <c r="E132" s="213" t="s">
        <v>19</v>
      </c>
      <c r="F132" s="214" t="s">
        <v>1059</v>
      </c>
      <c r="G132" s="212"/>
      <c r="H132" s="215">
        <v>0.23699999999999999</v>
      </c>
      <c r="I132" s="216"/>
      <c r="J132" s="212"/>
      <c r="K132" s="212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167</v>
      </c>
      <c r="AU132" s="221" t="s">
        <v>86</v>
      </c>
      <c r="AV132" s="14" t="s">
        <v>86</v>
      </c>
      <c r="AW132" s="14" t="s">
        <v>36</v>
      </c>
      <c r="AX132" s="14" t="s">
        <v>84</v>
      </c>
      <c r="AY132" s="221" t="s">
        <v>154</v>
      </c>
    </row>
    <row r="133" spans="1:65" s="2" customFormat="1" ht="33" customHeight="1">
      <c r="A133" s="37"/>
      <c r="B133" s="38"/>
      <c r="C133" s="181" t="s">
        <v>228</v>
      </c>
      <c r="D133" s="181" t="s">
        <v>156</v>
      </c>
      <c r="E133" s="182" t="s">
        <v>398</v>
      </c>
      <c r="F133" s="183" t="s">
        <v>399</v>
      </c>
      <c r="G133" s="184" t="s">
        <v>263</v>
      </c>
      <c r="H133" s="185">
        <v>0.40300000000000002</v>
      </c>
      <c r="I133" s="186"/>
      <c r="J133" s="187">
        <f>ROUND(I133*H133,2)</f>
        <v>0</v>
      </c>
      <c r="K133" s="183" t="s">
        <v>160</v>
      </c>
      <c r="L133" s="42"/>
      <c r="M133" s="188" t="s">
        <v>19</v>
      </c>
      <c r="N133" s="189" t="s">
        <v>47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161</v>
      </c>
      <c r="AT133" s="192" t="s">
        <v>156</v>
      </c>
      <c r="AU133" s="192" t="s">
        <v>86</v>
      </c>
      <c r="AY133" s="20" t="s">
        <v>154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84</v>
      </c>
      <c r="BK133" s="193">
        <f>ROUND(I133*H133,2)</f>
        <v>0</v>
      </c>
      <c r="BL133" s="20" t="s">
        <v>161</v>
      </c>
      <c r="BM133" s="192" t="s">
        <v>694</v>
      </c>
    </row>
    <row r="134" spans="1:65" s="2" customFormat="1" ht="29.25">
      <c r="A134" s="37"/>
      <c r="B134" s="38"/>
      <c r="C134" s="39"/>
      <c r="D134" s="194" t="s">
        <v>163</v>
      </c>
      <c r="E134" s="39"/>
      <c r="F134" s="195" t="s">
        <v>320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163</v>
      </c>
      <c r="AU134" s="20" t="s">
        <v>86</v>
      </c>
    </row>
    <row r="135" spans="1:65" s="2" customFormat="1" ht="11.25">
      <c r="A135" s="37"/>
      <c r="B135" s="38"/>
      <c r="C135" s="39"/>
      <c r="D135" s="199" t="s">
        <v>165</v>
      </c>
      <c r="E135" s="39"/>
      <c r="F135" s="200" t="s">
        <v>401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165</v>
      </c>
      <c r="AU135" s="20" t="s">
        <v>86</v>
      </c>
    </row>
    <row r="136" spans="1:65" s="13" customFormat="1" ht="11.25">
      <c r="B136" s="201"/>
      <c r="C136" s="202"/>
      <c r="D136" s="194" t="s">
        <v>167</v>
      </c>
      <c r="E136" s="203" t="s">
        <v>19</v>
      </c>
      <c r="F136" s="204" t="s">
        <v>403</v>
      </c>
      <c r="G136" s="202"/>
      <c r="H136" s="203" t="s">
        <v>19</v>
      </c>
      <c r="I136" s="205"/>
      <c r="J136" s="202"/>
      <c r="K136" s="202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167</v>
      </c>
      <c r="AU136" s="210" t="s">
        <v>86</v>
      </c>
      <c r="AV136" s="13" t="s">
        <v>84</v>
      </c>
      <c r="AW136" s="13" t="s">
        <v>36</v>
      </c>
      <c r="AX136" s="13" t="s">
        <v>76</v>
      </c>
      <c r="AY136" s="210" t="s">
        <v>154</v>
      </c>
    </row>
    <row r="137" spans="1:65" s="14" customFormat="1" ht="11.25">
      <c r="B137" s="211"/>
      <c r="C137" s="212"/>
      <c r="D137" s="194" t="s">
        <v>167</v>
      </c>
      <c r="E137" s="213" t="s">
        <v>19</v>
      </c>
      <c r="F137" s="214" t="s">
        <v>1061</v>
      </c>
      <c r="G137" s="212"/>
      <c r="H137" s="215">
        <v>0.40300000000000002</v>
      </c>
      <c r="I137" s="216"/>
      <c r="J137" s="212"/>
      <c r="K137" s="212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167</v>
      </c>
      <c r="AU137" s="221" t="s">
        <v>86</v>
      </c>
      <c r="AV137" s="14" t="s">
        <v>86</v>
      </c>
      <c r="AW137" s="14" t="s">
        <v>36</v>
      </c>
      <c r="AX137" s="14" t="s">
        <v>84</v>
      </c>
      <c r="AY137" s="221" t="s">
        <v>154</v>
      </c>
    </row>
    <row r="138" spans="1:65" s="2" customFormat="1" ht="16.5" customHeight="1">
      <c r="A138" s="37"/>
      <c r="B138" s="38"/>
      <c r="C138" s="181" t="s">
        <v>237</v>
      </c>
      <c r="D138" s="181" t="s">
        <v>156</v>
      </c>
      <c r="E138" s="182" t="s">
        <v>405</v>
      </c>
      <c r="F138" s="183" t="s">
        <v>406</v>
      </c>
      <c r="G138" s="184" t="s">
        <v>218</v>
      </c>
      <c r="H138" s="185">
        <v>0.23699999999999999</v>
      </c>
      <c r="I138" s="186"/>
      <c r="J138" s="187">
        <f>ROUND(I138*H138,2)</f>
        <v>0</v>
      </c>
      <c r="K138" s="183" t="s">
        <v>160</v>
      </c>
      <c r="L138" s="42"/>
      <c r="M138" s="188" t="s">
        <v>19</v>
      </c>
      <c r="N138" s="189" t="s">
        <v>47</v>
      </c>
      <c r="O138" s="6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161</v>
      </c>
      <c r="AT138" s="192" t="s">
        <v>156</v>
      </c>
      <c r="AU138" s="192" t="s">
        <v>86</v>
      </c>
      <c r="AY138" s="20" t="s">
        <v>154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84</v>
      </c>
      <c r="BK138" s="193">
        <f>ROUND(I138*H138,2)</f>
        <v>0</v>
      </c>
      <c r="BL138" s="20" t="s">
        <v>161</v>
      </c>
      <c r="BM138" s="192" t="s">
        <v>696</v>
      </c>
    </row>
    <row r="139" spans="1:65" s="2" customFormat="1" ht="19.5">
      <c r="A139" s="37"/>
      <c r="B139" s="38"/>
      <c r="C139" s="39"/>
      <c r="D139" s="194" t="s">
        <v>163</v>
      </c>
      <c r="E139" s="39"/>
      <c r="F139" s="195" t="s">
        <v>408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163</v>
      </c>
      <c r="AU139" s="20" t="s">
        <v>86</v>
      </c>
    </row>
    <row r="140" spans="1:65" s="2" customFormat="1" ht="11.25">
      <c r="A140" s="37"/>
      <c r="B140" s="38"/>
      <c r="C140" s="39"/>
      <c r="D140" s="199" t="s">
        <v>165</v>
      </c>
      <c r="E140" s="39"/>
      <c r="F140" s="200" t="s">
        <v>409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165</v>
      </c>
      <c r="AU140" s="20" t="s">
        <v>86</v>
      </c>
    </row>
    <row r="141" spans="1:65" s="13" customFormat="1" ht="11.25">
      <c r="B141" s="201"/>
      <c r="C141" s="202"/>
      <c r="D141" s="194" t="s">
        <v>167</v>
      </c>
      <c r="E141" s="203" t="s">
        <v>19</v>
      </c>
      <c r="F141" s="204" t="s">
        <v>410</v>
      </c>
      <c r="G141" s="202"/>
      <c r="H141" s="203" t="s">
        <v>19</v>
      </c>
      <c r="I141" s="205"/>
      <c r="J141" s="202"/>
      <c r="K141" s="202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167</v>
      </c>
      <c r="AU141" s="210" t="s">
        <v>86</v>
      </c>
      <c r="AV141" s="13" t="s">
        <v>84</v>
      </c>
      <c r="AW141" s="13" t="s">
        <v>36</v>
      </c>
      <c r="AX141" s="13" t="s">
        <v>76</v>
      </c>
      <c r="AY141" s="210" t="s">
        <v>154</v>
      </c>
    </row>
    <row r="142" spans="1:65" s="14" customFormat="1" ht="11.25">
      <c r="B142" s="211"/>
      <c r="C142" s="212"/>
      <c r="D142" s="194" t="s">
        <v>167</v>
      </c>
      <c r="E142" s="213" t="s">
        <v>19</v>
      </c>
      <c r="F142" s="214" t="s">
        <v>1059</v>
      </c>
      <c r="G142" s="212"/>
      <c r="H142" s="215">
        <v>0.23699999999999999</v>
      </c>
      <c r="I142" s="216"/>
      <c r="J142" s="212"/>
      <c r="K142" s="212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167</v>
      </c>
      <c r="AU142" s="221" t="s">
        <v>86</v>
      </c>
      <c r="AV142" s="14" t="s">
        <v>86</v>
      </c>
      <c r="AW142" s="14" t="s">
        <v>36</v>
      </c>
      <c r="AX142" s="14" t="s">
        <v>84</v>
      </c>
      <c r="AY142" s="221" t="s">
        <v>154</v>
      </c>
    </row>
    <row r="143" spans="1:65" s="12" customFormat="1" ht="22.9" customHeight="1">
      <c r="B143" s="165"/>
      <c r="C143" s="166"/>
      <c r="D143" s="167" t="s">
        <v>75</v>
      </c>
      <c r="E143" s="179" t="s">
        <v>86</v>
      </c>
      <c r="F143" s="179" t="s">
        <v>697</v>
      </c>
      <c r="G143" s="166"/>
      <c r="H143" s="166"/>
      <c r="I143" s="169"/>
      <c r="J143" s="180">
        <f>BK143</f>
        <v>0</v>
      </c>
      <c r="K143" s="166"/>
      <c r="L143" s="171"/>
      <c r="M143" s="172"/>
      <c r="N143" s="173"/>
      <c r="O143" s="173"/>
      <c r="P143" s="174">
        <f>SUM(P144:P172)</f>
        <v>0</v>
      </c>
      <c r="Q143" s="173"/>
      <c r="R143" s="174">
        <f>SUM(R144:R172)</f>
        <v>1.21108102</v>
      </c>
      <c r="S143" s="173"/>
      <c r="T143" s="175">
        <f>SUM(T144:T172)</f>
        <v>0</v>
      </c>
      <c r="AR143" s="176" t="s">
        <v>84</v>
      </c>
      <c r="AT143" s="177" t="s">
        <v>75</v>
      </c>
      <c r="AU143" s="177" t="s">
        <v>84</v>
      </c>
      <c r="AY143" s="176" t="s">
        <v>154</v>
      </c>
      <c r="BK143" s="178">
        <f>SUM(BK144:BK172)</f>
        <v>0</v>
      </c>
    </row>
    <row r="144" spans="1:65" s="2" customFormat="1" ht="24.2" customHeight="1">
      <c r="A144" s="37"/>
      <c r="B144" s="38"/>
      <c r="C144" s="181" t="s">
        <v>226</v>
      </c>
      <c r="D144" s="181" t="s">
        <v>156</v>
      </c>
      <c r="E144" s="182" t="s">
        <v>698</v>
      </c>
      <c r="F144" s="183" t="s">
        <v>699</v>
      </c>
      <c r="G144" s="184" t="s">
        <v>218</v>
      </c>
      <c r="H144" s="185">
        <v>0.52100000000000002</v>
      </c>
      <c r="I144" s="186"/>
      <c r="J144" s="187">
        <f>ROUND(I144*H144,2)</f>
        <v>0</v>
      </c>
      <c r="K144" s="183" t="s">
        <v>160</v>
      </c>
      <c r="L144" s="42"/>
      <c r="M144" s="188" t="s">
        <v>19</v>
      </c>
      <c r="N144" s="189" t="s">
        <v>47</v>
      </c>
      <c r="O144" s="67"/>
      <c r="P144" s="190">
        <f>O144*H144</f>
        <v>0</v>
      </c>
      <c r="Q144" s="190">
        <v>2.3010199999999998</v>
      </c>
      <c r="R144" s="190">
        <f>Q144*H144</f>
        <v>1.1988314199999999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161</v>
      </c>
      <c r="AT144" s="192" t="s">
        <v>156</v>
      </c>
      <c r="AU144" s="192" t="s">
        <v>86</v>
      </c>
      <c r="AY144" s="20" t="s">
        <v>154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84</v>
      </c>
      <c r="BK144" s="193">
        <f>ROUND(I144*H144,2)</f>
        <v>0</v>
      </c>
      <c r="BL144" s="20" t="s">
        <v>161</v>
      </c>
      <c r="BM144" s="192" t="s">
        <v>700</v>
      </c>
    </row>
    <row r="145" spans="1:65" s="2" customFormat="1" ht="19.5">
      <c r="A145" s="37"/>
      <c r="B145" s="38"/>
      <c r="C145" s="39"/>
      <c r="D145" s="194" t="s">
        <v>163</v>
      </c>
      <c r="E145" s="39"/>
      <c r="F145" s="195" t="s">
        <v>701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163</v>
      </c>
      <c r="AU145" s="20" t="s">
        <v>86</v>
      </c>
    </row>
    <row r="146" spans="1:65" s="2" customFormat="1" ht="11.25">
      <c r="A146" s="37"/>
      <c r="B146" s="38"/>
      <c r="C146" s="39"/>
      <c r="D146" s="199" t="s">
        <v>165</v>
      </c>
      <c r="E146" s="39"/>
      <c r="F146" s="200" t="s">
        <v>702</v>
      </c>
      <c r="G146" s="39"/>
      <c r="H146" s="39"/>
      <c r="I146" s="196"/>
      <c r="J146" s="39"/>
      <c r="K146" s="39"/>
      <c r="L146" s="42"/>
      <c r="M146" s="197"/>
      <c r="N146" s="198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165</v>
      </c>
      <c r="AU146" s="20" t="s">
        <v>86</v>
      </c>
    </row>
    <row r="147" spans="1:65" s="13" customFormat="1" ht="11.25">
      <c r="B147" s="201"/>
      <c r="C147" s="202"/>
      <c r="D147" s="194" t="s">
        <v>167</v>
      </c>
      <c r="E147" s="203" t="s">
        <v>19</v>
      </c>
      <c r="F147" s="204" t="s">
        <v>1055</v>
      </c>
      <c r="G147" s="202"/>
      <c r="H147" s="203" t="s">
        <v>19</v>
      </c>
      <c r="I147" s="205"/>
      <c r="J147" s="202"/>
      <c r="K147" s="202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167</v>
      </c>
      <c r="AU147" s="210" t="s">
        <v>86</v>
      </c>
      <c r="AV147" s="13" t="s">
        <v>84</v>
      </c>
      <c r="AW147" s="13" t="s">
        <v>36</v>
      </c>
      <c r="AX147" s="13" t="s">
        <v>76</v>
      </c>
      <c r="AY147" s="210" t="s">
        <v>154</v>
      </c>
    </row>
    <row r="148" spans="1:65" s="14" customFormat="1" ht="11.25">
      <c r="B148" s="211"/>
      <c r="C148" s="212"/>
      <c r="D148" s="194" t="s">
        <v>167</v>
      </c>
      <c r="E148" s="213" t="s">
        <v>19</v>
      </c>
      <c r="F148" s="214" t="s">
        <v>1062</v>
      </c>
      <c r="G148" s="212"/>
      <c r="H148" s="215">
        <v>0.378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167</v>
      </c>
      <c r="AU148" s="221" t="s">
        <v>86</v>
      </c>
      <c r="AV148" s="14" t="s">
        <v>86</v>
      </c>
      <c r="AW148" s="14" t="s">
        <v>36</v>
      </c>
      <c r="AX148" s="14" t="s">
        <v>76</v>
      </c>
      <c r="AY148" s="221" t="s">
        <v>154</v>
      </c>
    </row>
    <row r="149" spans="1:65" s="13" customFormat="1" ht="11.25">
      <c r="B149" s="201"/>
      <c r="C149" s="202"/>
      <c r="D149" s="194" t="s">
        <v>167</v>
      </c>
      <c r="E149" s="203" t="s">
        <v>19</v>
      </c>
      <c r="F149" s="204" t="s">
        <v>1057</v>
      </c>
      <c r="G149" s="202"/>
      <c r="H149" s="203" t="s">
        <v>19</v>
      </c>
      <c r="I149" s="205"/>
      <c r="J149" s="202"/>
      <c r="K149" s="202"/>
      <c r="L149" s="206"/>
      <c r="M149" s="207"/>
      <c r="N149" s="208"/>
      <c r="O149" s="208"/>
      <c r="P149" s="208"/>
      <c r="Q149" s="208"/>
      <c r="R149" s="208"/>
      <c r="S149" s="208"/>
      <c r="T149" s="209"/>
      <c r="AT149" s="210" t="s">
        <v>167</v>
      </c>
      <c r="AU149" s="210" t="s">
        <v>86</v>
      </c>
      <c r="AV149" s="13" t="s">
        <v>84</v>
      </c>
      <c r="AW149" s="13" t="s">
        <v>36</v>
      </c>
      <c r="AX149" s="13" t="s">
        <v>76</v>
      </c>
      <c r="AY149" s="210" t="s">
        <v>154</v>
      </c>
    </row>
    <row r="150" spans="1:65" s="14" customFormat="1" ht="11.25">
      <c r="B150" s="211"/>
      <c r="C150" s="212"/>
      <c r="D150" s="194" t="s">
        <v>167</v>
      </c>
      <c r="E150" s="213" t="s">
        <v>19</v>
      </c>
      <c r="F150" s="214" t="s">
        <v>1063</v>
      </c>
      <c r="G150" s="212"/>
      <c r="H150" s="215">
        <v>9.6000000000000002E-2</v>
      </c>
      <c r="I150" s="216"/>
      <c r="J150" s="212"/>
      <c r="K150" s="212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167</v>
      </c>
      <c r="AU150" s="221" t="s">
        <v>86</v>
      </c>
      <c r="AV150" s="14" t="s">
        <v>86</v>
      </c>
      <c r="AW150" s="14" t="s">
        <v>36</v>
      </c>
      <c r="AX150" s="14" t="s">
        <v>76</v>
      </c>
      <c r="AY150" s="221" t="s">
        <v>154</v>
      </c>
    </row>
    <row r="151" spans="1:65" s="16" customFormat="1" ht="11.25">
      <c r="B151" s="237"/>
      <c r="C151" s="238"/>
      <c r="D151" s="194" t="s">
        <v>167</v>
      </c>
      <c r="E151" s="239" t="s">
        <v>19</v>
      </c>
      <c r="F151" s="240" t="s">
        <v>361</v>
      </c>
      <c r="G151" s="238"/>
      <c r="H151" s="241">
        <v>0.47399999999999998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AT151" s="247" t="s">
        <v>167</v>
      </c>
      <c r="AU151" s="247" t="s">
        <v>86</v>
      </c>
      <c r="AV151" s="16" t="s">
        <v>182</v>
      </c>
      <c r="AW151" s="16" t="s">
        <v>36</v>
      </c>
      <c r="AX151" s="16" t="s">
        <v>76</v>
      </c>
      <c r="AY151" s="247" t="s">
        <v>154</v>
      </c>
    </row>
    <row r="152" spans="1:65" s="13" customFormat="1" ht="11.25">
      <c r="B152" s="201"/>
      <c r="C152" s="202"/>
      <c r="D152" s="194" t="s">
        <v>167</v>
      </c>
      <c r="E152" s="203" t="s">
        <v>19</v>
      </c>
      <c r="F152" s="204" t="s">
        <v>704</v>
      </c>
      <c r="G152" s="202"/>
      <c r="H152" s="203" t="s">
        <v>19</v>
      </c>
      <c r="I152" s="205"/>
      <c r="J152" s="202"/>
      <c r="K152" s="202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167</v>
      </c>
      <c r="AU152" s="210" t="s">
        <v>86</v>
      </c>
      <c r="AV152" s="13" t="s">
        <v>84</v>
      </c>
      <c r="AW152" s="13" t="s">
        <v>36</v>
      </c>
      <c r="AX152" s="13" t="s">
        <v>76</v>
      </c>
      <c r="AY152" s="210" t="s">
        <v>154</v>
      </c>
    </row>
    <row r="153" spans="1:65" s="14" customFormat="1" ht="11.25">
      <c r="B153" s="211"/>
      <c r="C153" s="212"/>
      <c r="D153" s="194" t="s">
        <v>167</v>
      </c>
      <c r="E153" s="213" t="s">
        <v>19</v>
      </c>
      <c r="F153" s="214" t="s">
        <v>1064</v>
      </c>
      <c r="G153" s="212"/>
      <c r="H153" s="215">
        <v>4.7E-2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167</v>
      </c>
      <c r="AU153" s="221" t="s">
        <v>86</v>
      </c>
      <c r="AV153" s="14" t="s">
        <v>86</v>
      </c>
      <c r="AW153" s="14" t="s">
        <v>36</v>
      </c>
      <c r="AX153" s="14" t="s">
        <v>76</v>
      </c>
      <c r="AY153" s="221" t="s">
        <v>154</v>
      </c>
    </row>
    <row r="154" spans="1:65" s="15" customFormat="1" ht="11.25">
      <c r="B154" s="223"/>
      <c r="C154" s="224"/>
      <c r="D154" s="194" t="s">
        <v>167</v>
      </c>
      <c r="E154" s="225" t="s">
        <v>19</v>
      </c>
      <c r="F154" s="226" t="s">
        <v>194</v>
      </c>
      <c r="G154" s="224"/>
      <c r="H154" s="227">
        <v>0.52100000000000002</v>
      </c>
      <c r="I154" s="228"/>
      <c r="J154" s="224"/>
      <c r="K154" s="224"/>
      <c r="L154" s="229"/>
      <c r="M154" s="230"/>
      <c r="N154" s="231"/>
      <c r="O154" s="231"/>
      <c r="P154" s="231"/>
      <c r="Q154" s="231"/>
      <c r="R154" s="231"/>
      <c r="S154" s="231"/>
      <c r="T154" s="232"/>
      <c r="AT154" s="233" t="s">
        <v>167</v>
      </c>
      <c r="AU154" s="233" t="s">
        <v>86</v>
      </c>
      <c r="AV154" s="15" t="s">
        <v>161</v>
      </c>
      <c r="AW154" s="15" t="s">
        <v>36</v>
      </c>
      <c r="AX154" s="15" t="s">
        <v>84</v>
      </c>
      <c r="AY154" s="233" t="s">
        <v>154</v>
      </c>
    </row>
    <row r="155" spans="1:65" s="2" customFormat="1" ht="16.5" customHeight="1">
      <c r="A155" s="37"/>
      <c r="B155" s="38"/>
      <c r="C155" s="181" t="s">
        <v>252</v>
      </c>
      <c r="D155" s="181" t="s">
        <v>156</v>
      </c>
      <c r="E155" s="182" t="s">
        <v>706</v>
      </c>
      <c r="F155" s="183" t="s">
        <v>707</v>
      </c>
      <c r="G155" s="184" t="s">
        <v>159</v>
      </c>
      <c r="H155" s="185">
        <v>4.6399999999999997</v>
      </c>
      <c r="I155" s="186"/>
      <c r="J155" s="187">
        <f>ROUND(I155*H155,2)</f>
        <v>0</v>
      </c>
      <c r="K155" s="183" t="s">
        <v>160</v>
      </c>
      <c r="L155" s="42"/>
      <c r="M155" s="188" t="s">
        <v>19</v>
      </c>
      <c r="N155" s="189" t="s">
        <v>47</v>
      </c>
      <c r="O155" s="67"/>
      <c r="P155" s="190">
        <f>O155*H155</f>
        <v>0</v>
      </c>
      <c r="Q155" s="190">
        <v>2.64E-3</v>
      </c>
      <c r="R155" s="190">
        <f>Q155*H155</f>
        <v>1.2249599999999999E-2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161</v>
      </c>
      <c r="AT155" s="192" t="s">
        <v>156</v>
      </c>
      <c r="AU155" s="192" t="s">
        <v>86</v>
      </c>
      <c r="AY155" s="20" t="s">
        <v>154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84</v>
      </c>
      <c r="BK155" s="193">
        <f>ROUND(I155*H155,2)</f>
        <v>0</v>
      </c>
      <c r="BL155" s="20" t="s">
        <v>161</v>
      </c>
      <c r="BM155" s="192" t="s">
        <v>708</v>
      </c>
    </row>
    <row r="156" spans="1:65" s="2" customFormat="1" ht="11.25">
      <c r="A156" s="37"/>
      <c r="B156" s="38"/>
      <c r="C156" s="39"/>
      <c r="D156" s="194" t="s">
        <v>163</v>
      </c>
      <c r="E156" s="39"/>
      <c r="F156" s="195" t="s">
        <v>709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163</v>
      </c>
      <c r="AU156" s="20" t="s">
        <v>86</v>
      </c>
    </row>
    <row r="157" spans="1:65" s="2" customFormat="1" ht="11.25">
      <c r="A157" s="37"/>
      <c r="B157" s="38"/>
      <c r="C157" s="39"/>
      <c r="D157" s="199" t="s">
        <v>165</v>
      </c>
      <c r="E157" s="39"/>
      <c r="F157" s="200" t="s">
        <v>710</v>
      </c>
      <c r="G157" s="39"/>
      <c r="H157" s="39"/>
      <c r="I157" s="196"/>
      <c r="J157" s="39"/>
      <c r="K157" s="39"/>
      <c r="L157" s="42"/>
      <c r="M157" s="197"/>
      <c r="N157" s="198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165</v>
      </c>
      <c r="AU157" s="20" t="s">
        <v>86</v>
      </c>
    </row>
    <row r="158" spans="1:65" s="13" customFormat="1" ht="11.25">
      <c r="B158" s="201"/>
      <c r="C158" s="202"/>
      <c r="D158" s="194" t="s">
        <v>167</v>
      </c>
      <c r="E158" s="203" t="s">
        <v>19</v>
      </c>
      <c r="F158" s="204" t="s">
        <v>711</v>
      </c>
      <c r="G158" s="202"/>
      <c r="H158" s="203" t="s">
        <v>19</v>
      </c>
      <c r="I158" s="205"/>
      <c r="J158" s="202"/>
      <c r="K158" s="202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167</v>
      </c>
      <c r="AU158" s="210" t="s">
        <v>86</v>
      </c>
      <c r="AV158" s="13" t="s">
        <v>84</v>
      </c>
      <c r="AW158" s="13" t="s">
        <v>36</v>
      </c>
      <c r="AX158" s="13" t="s">
        <v>76</v>
      </c>
      <c r="AY158" s="210" t="s">
        <v>154</v>
      </c>
    </row>
    <row r="159" spans="1:65" s="13" customFormat="1" ht="11.25">
      <c r="B159" s="201"/>
      <c r="C159" s="202"/>
      <c r="D159" s="194" t="s">
        <v>167</v>
      </c>
      <c r="E159" s="203" t="s">
        <v>19</v>
      </c>
      <c r="F159" s="204" t="s">
        <v>1055</v>
      </c>
      <c r="G159" s="202"/>
      <c r="H159" s="203" t="s">
        <v>19</v>
      </c>
      <c r="I159" s="205"/>
      <c r="J159" s="202"/>
      <c r="K159" s="202"/>
      <c r="L159" s="206"/>
      <c r="M159" s="207"/>
      <c r="N159" s="208"/>
      <c r="O159" s="208"/>
      <c r="P159" s="208"/>
      <c r="Q159" s="208"/>
      <c r="R159" s="208"/>
      <c r="S159" s="208"/>
      <c r="T159" s="209"/>
      <c r="AT159" s="210" t="s">
        <v>167</v>
      </c>
      <c r="AU159" s="210" t="s">
        <v>86</v>
      </c>
      <c r="AV159" s="13" t="s">
        <v>84</v>
      </c>
      <c r="AW159" s="13" t="s">
        <v>36</v>
      </c>
      <c r="AX159" s="13" t="s">
        <v>76</v>
      </c>
      <c r="AY159" s="210" t="s">
        <v>154</v>
      </c>
    </row>
    <row r="160" spans="1:65" s="14" customFormat="1" ht="11.25">
      <c r="B160" s="211"/>
      <c r="C160" s="212"/>
      <c r="D160" s="194" t="s">
        <v>167</v>
      </c>
      <c r="E160" s="213" t="s">
        <v>19</v>
      </c>
      <c r="F160" s="214" t="s">
        <v>1065</v>
      </c>
      <c r="G160" s="212"/>
      <c r="H160" s="215">
        <v>3.36</v>
      </c>
      <c r="I160" s="216"/>
      <c r="J160" s="212"/>
      <c r="K160" s="212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167</v>
      </c>
      <c r="AU160" s="221" t="s">
        <v>86</v>
      </c>
      <c r="AV160" s="14" t="s">
        <v>86</v>
      </c>
      <c r="AW160" s="14" t="s">
        <v>36</v>
      </c>
      <c r="AX160" s="14" t="s">
        <v>76</v>
      </c>
      <c r="AY160" s="221" t="s">
        <v>154</v>
      </c>
    </row>
    <row r="161" spans="1:65" s="13" customFormat="1" ht="11.25">
      <c r="B161" s="201"/>
      <c r="C161" s="202"/>
      <c r="D161" s="194" t="s">
        <v>167</v>
      </c>
      <c r="E161" s="203" t="s">
        <v>19</v>
      </c>
      <c r="F161" s="204" t="s">
        <v>1057</v>
      </c>
      <c r="G161" s="202"/>
      <c r="H161" s="203" t="s">
        <v>19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167</v>
      </c>
      <c r="AU161" s="210" t="s">
        <v>86</v>
      </c>
      <c r="AV161" s="13" t="s">
        <v>84</v>
      </c>
      <c r="AW161" s="13" t="s">
        <v>36</v>
      </c>
      <c r="AX161" s="13" t="s">
        <v>76</v>
      </c>
      <c r="AY161" s="210" t="s">
        <v>154</v>
      </c>
    </row>
    <row r="162" spans="1:65" s="14" customFormat="1" ht="11.25">
      <c r="B162" s="211"/>
      <c r="C162" s="212"/>
      <c r="D162" s="194" t="s">
        <v>167</v>
      </c>
      <c r="E162" s="213" t="s">
        <v>19</v>
      </c>
      <c r="F162" s="214" t="s">
        <v>1066</v>
      </c>
      <c r="G162" s="212"/>
      <c r="H162" s="215">
        <v>1.28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167</v>
      </c>
      <c r="AU162" s="221" t="s">
        <v>86</v>
      </c>
      <c r="AV162" s="14" t="s">
        <v>86</v>
      </c>
      <c r="AW162" s="14" t="s">
        <v>36</v>
      </c>
      <c r="AX162" s="14" t="s">
        <v>76</v>
      </c>
      <c r="AY162" s="221" t="s">
        <v>154</v>
      </c>
    </row>
    <row r="163" spans="1:65" s="15" customFormat="1" ht="11.25">
      <c r="B163" s="223"/>
      <c r="C163" s="224"/>
      <c r="D163" s="194" t="s">
        <v>167</v>
      </c>
      <c r="E163" s="225" t="s">
        <v>19</v>
      </c>
      <c r="F163" s="226" t="s">
        <v>194</v>
      </c>
      <c r="G163" s="224"/>
      <c r="H163" s="227">
        <v>4.6399999999999997</v>
      </c>
      <c r="I163" s="228"/>
      <c r="J163" s="224"/>
      <c r="K163" s="224"/>
      <c r="L163" s="229"/>
      <c r="M163" s="230"/>
      <c r="N163" s="231"/>
      <c r="O163" s="231"/>
      <c r="P163" s="231"/>
      <c r="Q163" s="231"/>
      <c r="R163" s="231"/>
      <c r="S163" s="231"/>
      <c r="T163" s="232"/>
      <c r="AT163" s="233" t="s">
        <v>167</v>
      </c>
      <c r="AU163" s="233" t="s">
        <v>86</v>
      </c>
      <c r="AV163" s="15" t="s">
        <v>161</v>
      </c>
      <c r="AW163" s="15" t="s">
        <v>36</v>
      </c>
      <c r="AX163" s="15" t="s">
        <v>84</v>
      </c>
      <c r="AY163" s="233" t="s">
        <v>154</v>
      </c>
    </row>
    <row r="164" spans="1:65" s="2" customFormat="1" ht="16.5" customHeight="1">
      <c r="A164" s="37"/>
      <c r="B164" s="38"/>
      <c r="C164" s="181" t="s">
        <v>260</v>
      </c>
      <c r="D164" s="181" t="s">
        <v>156</v>
      </c>
      <c r="E164" s="182" t="s">
        <v>714</v>
      </c>
      <c r="F164" s="183" t="s">
        <v>715</v>
      </c>
      <c r="G164" s="184" t="s">
        <v>159</v>
      </c>
      <c r="H164" s="185">
        <v>4.6399999999999997</v>
      </c>
      <c r="I164" s="186"/>
      <c r="J164" s="187">
        <f>ROUND(I164*H164,2)</f>
        <v>0</v>
      </c>
      <c r="K164" s="183" t="s">
        <v>160</v>
      </c>
      <c r="L164" s="42"/>
      <c r="M164" s="188" t="s">
        <v>19</v>
      </c>
      <c r="N164" s="189" t="s">
        <v>47</v>
      </c>
      <c r="O164" s="6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161</v>
      </c>
      <c r="AT164" s="192" t="s">
        <v>156</v>
      </c>
      <c r="AU164" s="192" t="s">
        <v>86</v>
      </c>
      <c r="AY164" s="20" t="s">
        <v>154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84</v>
      </c>
      <c r="BK164" s="193">
        <f>ROUND(I164*H164,2)</f>
        <v>0</v>
      </c>
      <c r="BL164" s="20" t="s">
        <v>161</v>
      </c>
      <c r="BM164" s="192" t="s">
        <v>716</v>
      </c>
    </row>
    <row r="165" spans="1:65" s="2" customFormat="1" ht="11.25">
      <c r="A165" s="37"/>
      <c r="B165" s="38"/>
      <c r="C165" s="39"/>
      <c r="D165" s="194" t="s">
        <v>163</v>
      </c>
      <c r="E165" s="39"/>
      <c r="F165" s="195" t="s">
        <v>717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163</v>
      </c>
      <c r="AU165" s="20" t="s">
        <v>86</v>
      </c>
    </row>
    <row r="166" spans="1:65" s="2" customFormat="1" ht="11.25">
      <c r="A166" s="37"/>
      <c r="B166" s="38"/>
      <c r="C166" s="39"/>
      <c r="D166" s="199" t="s">
        <v>165</v>
      </c>
      <c r="E166" s="39"/>
      <c r="F166" s="200" t="s">
        <v>718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165</v>
      </c>
      <c r="AU166" s="20" t="s">
        <v>86</v>
      </c>
    </row>
    <row r="167" spans="1:65" s="13" customFormat="1" ht="11.25">
      <c r="B167" s="201"/>
      <c r="C167" s="202"/>
      <c r="D167" s="194" t="s">
        <v>167</v>
      </c>
      <c r="E167" s="203" t="s">
        <v>19</v>
      </c>
      <c r="F167" s="204" t="s">
        <v>719</v>
      </c>
      <c r="G167" s="202"/>
      <c r="H167" s="203" t="s">
        <v>19</v>
      </c>
      <c r="I167" s="205"/>
      <c r="J167" s="202"/>
      <c r="K167" s="202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167</v>
      </c>
      <c r="AU167" s="210" t="s">
        <v>86</v>
      </c>
      <c r="AV167" s="13" t="s">
        <v>84</v>
      </c>
      <c r="AW167" s="13" t="s">
        <v>36</v>
      </c>
      <c r="AX167" s="13" t="s">
        <v>76</v>
      </c>
      <c r="AY167" s="210" t="s">
        <v>154</v>
      </c>
    </row>
    <row r="168" spans="1:65" s="13" customFormat="1" ht="11.25">
      <c r="B168" s="201"/>
      <c r="C168" s="202"/>
      <c r="D168" s="194" t="s">
        <v>167</v>
      </c>
      <c r="E168" s="203" t="s">
        <v>19</v>
      </c>
      <c r="F168" s="204" t="s">
        <v>1055</v>
      </c>
      <c r="G168" s="202"/>
      <c r="H168" s="203" t="s">
        <v>19</v>
      </c>
      <c r="I168" s="205"/>
      <c r="J168" s="202"/>
      <c r="K168" s="202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167</v>
      </c>
      <c r="AU168" s="210" t="s">
        <v>86</v>
      </c>
      <c r="AV168" s="13" t="s">
        <v>84</v>
      </c>
      <c r="AW168" s="13" t="s">
        <v>36</v>
      </c>
      <c r="AX168" s="13" t="s">
        <v>76</v>
      </c>
      <c r="AY168" s="210" t="s">
        <v>154</v>
      </c>
    </row>
    <row r="169" spans="1:65" s="14" customFormat="1" ht="11.25">
      <c r="B169" s="211"/>
      <c r="C169" s="212"/>
      <c r="D169" s="194" t="s">
        <v>167</v>
      </c>
      <c r="E169" s="213" t="s">
        <v>19</v>
      </c>
      <c r="F169" s="214" t="s">
        <v>1065</v>
      </c>
      <c r="G169" s="212"/>
      <c r="H169" s="215">
        <v>3.36</v>
      </c>
      <c r="I169" s="216"/>
      <c r="J169" s="212"/>
      <c r="K169" s="212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167</v>
      </c>
      <c r="AU169" s="221" t="s">
        <v>86</v>
      </c>
      <c r="AV169" s="14" t="s">
        <v>86</v>
      </c>
      <c r="AW169" s="14" t="s">
        <v>36</v>
      </c>
      <c r="AX169" s="14" t="s">
        <v>76</v>
      </c>
      <c r="AY169" s="221" t="s">
        <v>154</v>
      </c>
    </row>
    <row r="170" spans="1:65" s="13" customFormat="1" ht="11.25">
      <c r="B170" s="201"/>
      <c r="C170" s="202"/>
      <c r="D170" s="194" t="s">
        <v>167</v>
      </c>
      <c r="E170" s="203" t="s">
        <v>19</v>
      </c>
      <c r="F170" s="204" t="s">
        <v>1057</v>
      </c>
      <c r="G170" s="202"/>
      <c r="H170" s="203" t="s">
        <v>19</v>
      </c>
      <c r="I170" s="205"/>
      <c r="J170" s="202"/>
      <c r="K170" s="202"/>
      <c r="L170" s="206"/>
      <c r="M170" s="207"/>
      <c r="N170" s="208"/>
      <c r="O170" s="208"/>
      <c r="P170" s="208"/>
      <c r="Q170" s="208"/>
      <c r="R170" s="208"/>
      <c r="S170" s="208"/>
      <c r="T170" s="209"/>
      <c r="AT170" s="210" t="s">
        <v>167</v>
      </c>
      <c r="AU170" s="210" t="s">
        <v>86</v>
      </c>
      <c r="AV170" s="13" t="s">
        <v>84</v>
      </c>
      <c r="AW170" s="13" t="s">
        <v>36</v>
      </c>
      <c r="AX170" s="13" t="s">
        <v>76</v>
      </c>
      <c r="AY170" s="210" t="s">
        <v>154</v>
      </c>
    </row>
    <row r="171" spans="1:65" s="14" customFormat="1" ht="11.25">
      <c r="B171" s="211"/>
      <c r="C171" s="212"/>
      <c r="D171" s="194" t="s">
        <v>167</v>
      </c>
      <c r="E171" s="213" t="s">
        <v>19</v>
      </c>
      <c r="F171" s="214" t="s">
        <v>1066</v>
      </c>
      <c r="G171" s="212"/>
      <c r="H171" s="215">
        <v>1.28</v>
      </c>
      <c r="I171" s="216"/>
      <c r="J171" s="212"/>
      <c r="K171" s="212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167</v>
      </c>
      <c r="AU171" s="221" t="s">
        <v>86</v>
      </c>
      <c r="AV171" s="14" t="s">
        <v>86</v>
      </c>
      <c r="AW171" s="14" t="s">
        <v>36</v>
      </c>
      <c r="AX171" s="14" t="s">
        <v>76</v>
      </c>
      <c r="AY171" s="221" t="s">
        <v>154</v>
      </c>
    </row>
    <row r="172" spans="1:65" s="15" customFormat="1" ht="11.25">
      <c r="B172" s="223"/>
      <c r="C172" s="224"/>
      <c r="D172" s="194" t="s">
        <v>167</v>
      </c>
      <c r="E172" s="225" t="s">
        <v>19</v>
      </c>
      <c r="F172" s="226" t="s">
        <v>194</v>
      </c>
      <c r="G172" s="224"/>
      <c r="H172" s="227">
        <v>4.6399999999999997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AT172" s="233" t="s">
        <v>167</v>
      </c>
      <c r="AU172" s="233" t="s">
        <v>86</v>
      </c>
      <c r="AV172" s="15" t="s">
        <v>161</v>
      </c>
      <c r="AW172" s="15" t="s">
        <v>36</v>
      </c>
      <c r="AX172" s="15" t="s">
        <v>84</v>
      </c>
      <c r="AY172" s="233" t="s">
        <v>154</v>
      </c>
    </row>
    <row r="173" spans="1:65" s="12" customFormat="1" ht="22.9" customHeight="1">
      <c r="B173" s="165"/>
      <c r="C173" s="166"/>
      <c r="D173" s="167" t="s">
        <v>75</v>
      </c>
      <c r="E173" s="179" t="s">
        <v>226</v>
      </c>
      <c r="F173" s="179" t="s">
        <v>227</v>
      </c>
      <c r="G173" s="166"/>
      <c r="H173" s="166"/>
      <c r="I173" s="169"/>
      <c r="J173" s="180">
        <f>BK173</f>
        <v>0</v>
      </c>
      <c r="K173" s="166"/>
      <c r="L173" s="171"/>
      <c r="M173" s="172"/>
      <c r="N173" s="173"/>
      <c r="O173" s="173"/>
      <c r="P173" s="174">
        <f>SUM(P174:P195)</f>
        <v>0</v>
      </c>
      <c r="Q173" s="173"/>
      <c r="R173" s="174">
        <f>SUM(R174:R195)</f>
        <v>1.404E-2</v>
      </c>
      <c r="S173" s="173"/>
      <c r="T173" s="175">
        <f>SUM(T174:T195)</f>
        <v>0</v>
      </c>
      <c r="AR173" s="176" t="s">
        <v>84</v>
      </c>
      <c r="AT173" s="177" t="s">
        <v>75</v>
      </c>
      <c r="AU173" s="177" t="s">
        <v>84</v>
      </c>
      <c r="AY173" s="176" t="s">
        <v>154</v>
      </c>
      <c r="BK173" s="178">
        <f>SUM(BK174:BK195)</f>
        <v>0</v>
      </c>
    </row>
    <row r="174" spans="1:65" s="2" customFormat="1" ht="24.2" customHeight="1">
      <c r="A174" s="37"/>
      <c r="B174" s="38"/>
      <c r="C174" s="181" t="s">
        <v>8</v>
      </c>
      <c r="D174" s="181" t="s">
        <v>156</v>
      </c>
      <c r="E174" s="182" t="s">
        <v>1067</v>
      </c>
      <c r="F174" s="183" t="s">
        <v>1068</v>
      </c>
      <c r="G174" s="184" t="s">
        <v>240</v>
      </c>
      <c r="H174" s="185">
        <v>36</v>
      </c>
      <c r="I174" s="186"/>
      <c r="J174" s="187">
        <f>ROUND(I174*H174,2)</f>
        <v>0</v>
      </c>
      <c r="K174" s="183" t="s">
        <v>173</v>
      </c>
      <c r="L174" s="42"/>
      <c r="M174" s="188" t="s">
        <v>19</v>
      </c>
      <c r="N174" s="189" t="s">
        <v>47</v>
      </c>
      <c r="O174" s="67"/>
      <c r="P174" s="190">
        <f>O174*H174</f>
        <v>0</v>
      </c>
      <c r="Q174" s="190">
        <v>2.0000000000000002E-5</v>
      </c>
      <c r="R174" s="190">
        <f>Q174*H174</f>
        <v>7.2000000000000005E-4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161</v>
      </c>
      <c r="AT174" s="192" t="s">
        <v>156</v>
      </c>
      <c r="AU174" s="192" t="s">
        <v>86</v>
      </c>
      <c r="AY174" s="20" t="s">
        <v>154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20" t="s">
        <v>84</v>
      </c>
      <c r="BK174" s="193">
        <f>ROUND(I174*H174,2)</f>
        <v>0</v>
      </c>
      <c r="BL174" s="20" t="s">
        <v>161</v>
      </c>
      <c r="BM174" s="192" t="s">
        <v>1069</v>
      </c>
    </row>
    <row r="175" spans="1:65" s="2" customFormat="1" ht="19.5">
      <c r="A175" s="37"/>
      <c r="B175" s="38"/>
      <c r="C175" s="39"/>
      <c r="D175" s="194" t="s">
        <v>163</v>
      </c>
      <c r="E175" s="39"/>
      <c r="F175" s="195" t="s">
        <v>1070</v>
      </c>
      <c r="G175" s="39"/>
      <c r="H175" s="39"/>
      <c r="I175" s="196"/>
      <c r="J175" s="39"/>
      <c r="K175" s="39"/>
      <c r="L175" s="42"/>
      <c r="M175" s="197"/>
      <c r="N175" s="198"/>
      <c r="O175" s="67"/>
      <c r="P175" s="67"/>
      <c r="Q175" s="67"/>
      <c r="R175" s="67"/>
      <c r="S175" s="67"/>
      <c r="T175" s="68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20" t="s">
        <v>163</v>
      </c>
      <c r="AU175" s="20" t="s">
        <v>86</v>
      </c>
    </row>
    <row r="176" spans="1:65" s="2" customFormat="1" ht="11.25">
      <c r="A176" s="37"/>
      <c r="B176" s="38"/>
      <c r="C176" s="39"/>
      <c r="D176" s="199" t="s">
        <v>165</v>
      </c>
      <c r="E176" s="39"/>
      <c r="F176" s="200" t="s">
        <v>1071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165</v>
      </c>
      <c r="AU176" s="20" t="s">
        <v>86</v>
      </c>
    </row>
    <row r="177" spans="1:65" s="13" customFormat="1" ht="11.25">
      <c r="B177" s="201"/>
      <c r="C177" s="202"/>
      <c r="D177" s="194" t="s">
        <v>167</v>
      </c>
      <c r="E177" s="203" t="s">
        <v>19</v>
      </c>
      <c r="F177" s="204" t="s">
        <v>742</v>
      </c>
      <c r="G177" s="202"/>
      <c r="H177" s="203" t="s">
        <v>19</v>
      </c>
      <c r="I177" s="205"/>
      <c r="J177" s="202"/>
      <c r="K177" s="202"/>
      <c r="L177" s="206"/>
      <c r="M177" s="207"/>
      <c r="N177" s="208"/>
      <c r="O177" s="208"/>
      <c r="P177" s="208"/>
      <c r="Q177" s="208"/>
      <c r="R177" s="208"/>
      <c r="S177" s="208"/>
      <c r="T177" s="209"/>
      <c r="AT177" s="210" t="s">
        <v>167</v>
      </c>
      <c r="AU177" s="210" t="s">
        <v>86</v>
      </c>
      <c r="AV177" s="13" t="s">
        <v>84</v>
      </c>
      <c r="AW177" s="13" t="s">
        <v>36</v>
      </c>
      <c r="AX177" s="13" t="s">
        <v>76</v>
      </c>
      <c r="AY177" s="210" t="s">
        <v>154</v>
      </c>
    </row>
    <row r="178" spans="1:65" s="13" customFormat="1" ht="22.5">
      <c r="B178" s="201"/>
      <c r="C178" s="202"/>
      <c r="D178" s="194" t="s">
        <v>167</v>
      </c>
      <c r="E178" s="203" t="s">
        <v>19</v>
      </c>
      <c r="F178" s="204" t="s">
        <v>1072</v>
      </c>
      <c r="G178" s="202"/>
      <c r="H178" s="203" t="s">
        <v>19</v>
      </c>
      <c r="I178" s="205"/>
      <c r="J178" s="202"/>
      <c r="K178" s="202"/>
      <c r="L178" s="206"/>
      <c r="M178" s="207"/>
      <c r="N178" s="208"/>
      <c r="O178" s="208"/>
      <c r="P178" s="208"/>
      <c r="Q178" s="208"/>
      <c r="R178" s="208"/>
      <c r="S178" s="208"/>
      <c r="T178" s="209"/>
      <c r="AT178" s="210" t="s">
        <v>167</v>
      </c>
      <c r="AU178" s="210" t="s">
        <v>86</v>
      </c>
      <c r="AV178" s="13" t="s">
        <v>84</v>
      </c>
      <c r="AW178" s="13" t="s">
        <v>36</v>
      </c>
      <c r="AX178" s="13" t="s">
        <v>76</v>
      </c>
      <c r="AY178" s="210" t="s">
        <v>154</v>
      </c>
    </row>
    <row r="179" spans="1:65" s="14" customFormat="1" ht="11.25">
      <c r="B179" s="211"/>
      <c r="C179" s="212"/>
      <c r="D179" s="194" t="s">
        <v>167</v>
      </c>
      <c r="E179" s="213" t="s">
        <v>19</v>
      </c>
      <c r="F179" s="214" t="s">
        <v>1073</v>
      </c>
      <c r="G179" s="212"/>
      <c r="H179" s="215">
        <v>10</v>
      </c>
      <c r="I179" s="216"/>
      <c r="J179" s="212"/>
      <c r="K179" s="212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167</v>
      </c>
      <c r="AU179" s="221" t="s">
        <v>86</v>
      </c>
      <c r="AV179" s="14" t="s">
        <v>86</v>
      </c>
      <c r="AW179" s="14" t="s">
        <v>36</v>
      </c>
      <c r="AX179" s="14" t="s">
        <v>76</v>
      </c>
      <c r="AY179" s="221" t="s">
        <v>154</v>
      </c>
    </row>
    <row r="180" spans="1:65" s="13" customFormat="1" ht="22.5">
      <c r="B180" s="201"/>
      <c r="C180" s="202"/>
      <c r="D180" s="194" t="s">
        <v>167</v>
      </c>
      <c r="E180" s="203" t="s">
        <v>19</v>
      </c>
      <c r="F180" s="204" t="s">
        <v>1074</v>
      </c>
      <c r="G180" s="202"/>
      <c r="H180" s="203" t="s">
        <v>19</v>
      </c>
      <c r="I180" s="205"/>
      <c r="J180" s="202"/>
      <c r="K180" s="202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167</v>
      </c>
      <c r="AU180" s="210" t="s">
        <v>86</v>
      </c>
      <c r="AV180" s="13" t="s">
        <v>84</v>
      </c>
      <c r="AW180" s="13" t="s">
        <v>36</v>
      </c>
      <c r="AX180" s="13" t="s">
        <v>76</v>
      </c>
      <c r="AY180" s="210" t="s">
        <v>154</v>
      </c>
    </row>
    <row r="181" spans="1:65" s="14" customFormat="1" ht="11.25">
      <c r="B181" s="211"/>
      <c r="C181" s="212"/>
      <c r="D181" s="194" t="s">
        <v>167</v>
      </c>
      <c r="E181" s="213" t="s">
        <v>19</v>
      </c>
      <c r="F181" s="214" t="s">
        <v>1075</v>
      </c>
      <c r="G181" s="212"/>
      <c r="H181" s="215">
        <v>12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167</v>
      </c>
      <c r="AU181" s="221" t="s">
        <v>86</v>
      </c>
      <c r="AV181" s="14" t="s">
        <v>86</v>
      </c>
      <c r="AW181" s="14" t="s">
        <v>36</v>
      </c>
      <c r="AX181" s="14" t="s">
        <v>76</v>
      </c>
      <c r="AY181" s="221" t="s">
        <v>154</v>
      </c>
    </row>
    <row r="182" spans="1:65" s="13" customFormat="1" ht="22.5">
      <c r="B182" s="201"/>
      <c r="C182" s="202"/>
      <c r="D182" s="194" t="s">
        <v>167</v>
      </c>
      <c r="E182" s="203" t="s">
        <v>19</v>
      </c>
      <c r="F182" s="204" t="s">
        <v>1076</v>
      </c>
      <c r="G182" s="202"/>
      <c r="H182" s="203" t="s">
        <v>19</v>
      </c>
      <c r="I182" s="205"/>
      <c r="J182" s="202"/>
      <c r="K182" s="202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167</v>
      </c>
      <c r="AU182" s="210" t="s">
        <v>86</v>
      </c>
      <c r="AV182" s="13" t="s">
        <v>84</v>
      </c>
      <c r="AW182" s="13" t="s">
        <v>36</v>
      </c>
      <c r="AX182" s="13" t="s">
        <v>76</v>
      </c>
      <c r="AY182" s="210" t="s">
        <v>154</v>
      </c>
    </row>
    <row r="183" spans="1:65" s="14" customFormat="1" ht="11.25">
      <c r="B183" s="211"/>
      <c r="C183" s="212"/>
      <c r="D183" s="194" t="s">
        <v>167</v>
      </c>
      <c r="E183" s="213" t="s">
        <v>19</v>
      </c>
      <c r="F183" s="214" t="s">
        <v>1077</v>
      </c>
      <c r="G183" s="212"/>
      <c r="H183" s="215">
        <v>14</v>
      </c>
      <c r="I183" s="216"/>
      <c r="J183" s="212"/>
      <c r="K183" s="212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167</v>
      </c>
      <c r="AU183" s="221" t="s">
        <v>86</v>
      </c>
      <c r="AV183" s="14" t="s">
        <v>86</v>
      </c>
      <c r="AW183" s="14" t="s">
        <v>36</v>
      </c>
      <c r="AX183" s="14" t="s">
        <v>76</v>
      </c>
      <c r="AY183" s="221" t="s">
        <v>154</v>
      </c>
    </row>
    <row r="184" spans="1:65" s="15" customFormat="1" ht="11.25">
      <c r="B184" s="223"/>
      <c r="C184" s="224"/>
      <c r="D184" s="194" t="s">
        <v>167</v>
      </c>
      <c r="E184" s="225" t="s">
        <v>19</v>
      </c>
      <c r="F184" s="226" t="s">
        <v>194</v>
      </c>
      <c r="G184" s="224"/>
      <c r="H184" s="227">
        <v>36</v>
      </c>
      <c r="I184" s="228"/>
      <c r="J184" s="224"/>
      <c r="K184" s="224"/>
      <c r="L184" s="229"/>
      <c r="M184" s="230"/>
      <c r="N184" s="231"/>
      <c r="O184" s="231"/>
      <c r="P184" s="231"/>
      <c r="Q184" s="231"/>
      <c r="R184" s="231"/>
      <c r="S184" s="231"/>
      <c r="T184" s="232"/>
      <c r="AT184" s="233" t="s">
        <v>167</v>
      </c>
      <c r="AU184" s="233" t="s">
        <v>86</v>
      </c>
      <c r="AV184" s="15" t="s">
        <v>161</v>
      </c>
      <c r="AW184" s="15" t="s">
        <v>36</v>
      </c>
      <c r="AX184" s="15" t="s">
        <v>84</v>
      </c>
      <c r="AY184" s="233" t="s">
        <v>154</v>
      </c>
    </row>
    <row r="185" spans="1:65" s="2" customFormat="1" ht="24">
      <c r="A185" s="37"/>
      <c r="B185" s="38"/>
      <c r="C185" s="181" t="s">
        <v>278</v>
      </c>
      <c r="D185" s="181" t="s">
        <v>156</v>
      </c>
      <c r="E185" s="182" t="s">
        <v>1078</v>
      </c>
      <c r="F185" s="183" t="s">
        <v>1079</v>
      </c>
      <c r="G185" s="184" t="s">
        <v>240</v>
      </c>
      <c r="H185" s="185">
        <v>36</v>
      </c>
      <c r="I185" s="186"/>
      <c r="J185" s="187">
        <f>ROUND(I185*H185,2)</f>
        <v>0</v>
      </c>
      <c r="K185" s="183" t="s">
        <v>173</v>
      </c>
      <c r="L185" s="42"/>
      <c r="M185" s="188" t="s">
        <v>19</v>
      </c>
      <c r="N185" s="189" t="s">
        <v>47</v>
      </c>
      <c r="O185" s="67"/>
      <c r="P185" s="190">
        <f>O185*H185</f>
        <v>0</v>
      </c>
      <c r="Q185" s="190">
        <v>3.6999999999999999E-4</v>
      </c>
      <c r="R185" s="190">
        <f>Q185*H185</f>
        <v>1.332E-2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161</v>
      </c>
      <c r="AT185" s="192" t="s">
        <v>156</v>
      </c>
      <c r="AU185" s="192" t="s">
        <v>86</v>
      </c>
      <c r="AY185" s="20" t="s">
        <v>154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84</v>
      </c>
      <c r="BK185" s="193">
        <f>ROUND(I185*H185,2)</f>
        <v>0</v>
      </c>
      <c r="BL185" s="20" t="s">
        <v>161</v>
      </c>
      <c r="BM185" s="192" t="s">
        <v>1080</v>
      </c>
    </row>
    <row r="186" spans="1:65" s="2" customFormat="1" ht="19.5">
      <c r="A186" s="37"/>
      <c r="B186" s="38"/>
      <c r="C186" s="39"/>
      <c r="D186" s="194" t="s">
        <v>163</v>
      </c>
      <c r="E186" s="39"/>
      <c r="F186" s="195" t="s">
        <v>1081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163</v>
      </c>
      <c r="AU186" s="20" t="s">
        <v>86</v>
      </c>
    </row>
    <row r="187" spans="1:65" s="2" customFormat="1" ht="11.25">
      <c r="A187" s="37"/>
      <c r="B187" s="38"/>
      <c r="C187" s="39"/>
      <c r="D187" s="199" t="s">
        <v>165</v>
      </c>
      <c r="E187" s="39"/>
      <c r="F187" s="200" t="s">
        <v>1082</v>
      </c>
      <c r="G187" s="39"/>
      <c r="H187" s="39"/>
      <c r="I187" s="196"/>
      <c r="J187" s="39"/>
      <c r="K187" s="39"/>
      <c r="L187" s="42"/>
      <c r="M187" s="197"/>
      <c r="N187" s="198"/>
      <c r="O187" s="67"/>
      <c r="P187" s="67"/>
      <c r="Q187" s="67"/>
      <c r="R187" s="67"/>
      <c r="S187" s="67"/>
      <c r="T187" s="68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20" t="s">
        <v>165</v>
      </c>
      <c r="AU187" s="20" t="s">
        <v>86</v>
      </c>
    </row>
    <row r="188" spans="1:65" s="13" customFormat="1" ht="11.25">
      <c r="B188" s="201"/>
      <c r="C188" s="202"/>
      <c r="D188" s="194" t="s">
        <v>167</v>
      </c>
      <c r="E188" s="203" t="s">
        <v>19</v>
      </c>
      <c r="F188" s="204" t="s">
        <v>756</v>
      </c>
      <c r="G188" s="202"/>
      <c r="H188" s="203" t="s">
        <v>19</v>
      </c>
      <c r="I188" s="205"/>
      <c r="J188" s="202"/>
      <c r="K188" s="202"/>
      <c r="L188" s="206"/>
      <c r="M188" s="207"/>
      <c r="N188" s="208"/>
      <c r="O188" s="208"/>
      <c r="P188" s="208"/>
      <c r="Q188" s="208"/>
      <c r="R188" s="208"/>
      <c r="S188" s="208"/>
      <c r="T188" s="209"/>
      <c r="AT188" s="210" t="s">
        <v>167</v>
      </c>
      <c r="AU188" s="210" t="s">
        <v>86</v>
      </c>
      <c r="AV188" s="13" t="s">
        <v>84</v>
      </c>
      <c r="AW188" s="13" t="s">
        <v>36</v>
      </c>
      <c r="AX188" s="13" t="s">
        <v>76</v>
      </c>
      <c r="AY188" s="210" t="s">
        <v>154</v>
      </c>
    </row>
    <row r="189" spans="1:65" s="13" customFormat="1" ht="22.5">
      <c r="B189" s="201"/>
      <c r="C189" s="202"/>
      <c r="D189" s="194" t="s">
        <v>167</v>
      </c>
      <c r="E189" s="203" t="s">
        <v>19</v>
      </c>
      <c r="F189" s="204" t="s">
        <v>1072</v>
      </c>
      <c r="G189" s="202"/>
      <c r="H189" s="203" t="s">
        <v>19</v>
      </c>
      <c r="I189" s="205"/>
      <c r="J189" s="202"/>
      <c r="K189" s="202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167</v>
      </c>
      <c r="AU189" s="210" t="s">
        <v>86</v>
      </c>
      <c r="AV189" s="13" t="s">
        <v>84</v>
      </c>
      <c r="AW189" s="13" t="s">
        <v>36</v>
      </c>
      <c r="AX189" s="13" t="s">
        <v>76</v>
      </c>
      <c r="AY189" s="210" t="s">
        <v>154</v>
      </c>
    </row>
    <row r="190" spans="1:65" s="14" customFormat="1" ht="11.25">
      <c r="B190" s="211"/>
      <c r="C190" s="212"/>
      <c r="D190" s="194" t="s">
        <v>167</v>
      </c>
      <c r="E190" s="213" t="s">
        <v>19</v>
      </c>
      <c r="F190" s="214" t="s">
        <v>1073</v>
      </c>
      <c r="G190" s="212"/>
      <c r="H190" s="215">
        <v>10</v>
      </c>
      <c r="I190" s="216"/>
      <c r="J190" s="212"/>
      <c r="K190" s="212"/>
      <c r="L190" s="217"/>
      <c r="M190" s="218"/>
      <c r="N190" s="219"/>
      <c r="O190" s="219"/>
      <c r="P190" s="219"/>
      <c r="Q190" s="219"/>
      <c r="R190" s="219"/>
      <c r="S190" s="219"/>
      <c r="T190" s="220"/>
      <c r="AT190" s="221" t="s">
        <v>167</v>
      </c>
      <c r="AU190" s="221" t="s">
        <v>86</v>
      </c>
      <c r="AV190" s="14" t="s">
        <v>86</v>
      </c>
      <c r="AW190" s="14" t="s">
        <v>36</v>
      </c>
      <c r="AX190" s="14" t="s">
        <v>76</v>
      </c>
      <c r="AY190" s="221" t="s">
        <v>154</v>
      </c>
    </row>
    <row r="191" spans="1:65" s="13" customFormat="1" ht="22.5">
      <c r="B191" s="201"/>
      <c r="C191" s="202"/>
      <c r="D191" s="194" t="s">
        <v>167</v>
      </c>
      <c r="E191" s="203" t="s">
        <v>19</v>
      </c>
      <c r="F191" s="204" t="s">
        <v>1074</v>
      </c>
      <c r="G191" s="202"/>
      <c r="H191" s="203" t="s">
        <v>19</v>
      </c>
      <c r="I191" s="205"/>
      <c r="J191" s="202"/>
      <c r="K191" s="202"/>
      <c r="L191" s="206"/>
      <c r="M191" s="207"/>
      <c r="N191" s="208"/>
      <c r="O191" s="208"/>
      <c r="P191" s="208"/>
      <c r="Q191" s="208"/>
      <c r="R191" s="208"/>
      <c r="S191" s="208"/>
      <c r="T191" s="209"/>
      <c r="AT191" s="210" t="s">
        <v>167</v>
      </c>
      <c r="AU191" s="210" t="s">
        <v>86</v>
      </c>
      <c r="AV191" s="13" t="s">
        <v>84</v>
      </c>
      <c r="AW191" s="13" t="s">
        <v>36</v>
      </c>
      <c r="AX191" s="13" t="s">
        <v>76</v>
      </c>
      <c r="AY191" s="210" t="s">
        <v>154</v>
      </c>
    </row>
    <row r="192" spans="1:65" s="14" customFormat="1" ht="11.25">
      <c r="B192" s="211"/>
      <c r="C192" s="212"/>
      <c r="D192" s="194" t="s">
        <v>167</v>
      </c>
      <c r="E192" s="213" t="s">
        <v>19</v>
      </c>
      <c r="F192" s="214" t="s">
        <v>1075</v>
      </c>
      <c r="G192" s="212"/>
      <c r="H192" s="215">
        <v>12</v>
      </c>
      <c r="I192" s="216"/>
      <c r="J192" s="212"/>
      <c r="K192" s="212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167</v>
      </c>
      <c r="AU192" s="221" t="s">
        <v>86</v>
      </c>
      <c r="AV192" s="14" t="s">
        <v>86</v>
      </c>
      <c r="AW192" s="14" t="s">
        <v>36</v>
      </c>
      <c r="AX192" s="14" t="s">
        <v>76</v>
      </c>
      <c r="AY192" s="221" t="s">
        <v>154</v>
      </c>
    </row>
    <row r="193" spans="1:65" s="13" customFormat="1" ht="22.5">
      <c r="B193" s="201"/>
      <c r="C193" s="202"/>
      <c r="D193" s="194" t="s">
        <v>167</v>
      </c>
      <c r="E193" s="203" t="s">
        <v>19</v>
      </c>
      <c r="F193" s="204" t="s">
        <v>1076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167</v>
      </c>
      <c r="AU193" s="210" t="s">
        <v>86</v>
      </c>
      <c r="AV193" s="13" t="s">
        <v>84</v>
      </c>
      <c r="AW193" s="13" t="s">
        <v>36</v>
      </c>
      <c r="AX193" s="13" t="s">
        <v>76</v>
      </c>
      <c r="AY193" s="210" t="s">
        <v>154</v>
      </c>
    </row>
    <row r="194" spans="1:65" s="14" customFormat="1" ht="11.25">
      <c r="B194" s="211"/>
      <c r="C194" s="212"/>
      <c r="D194" s="194" t="s">
        <v>167</v>
      </c>
      <c r="E194" s="213" t="s">
        <v>19</v>
      </c>
      <c r="F194" s="214" t="s">
        <v>1077</v>
      </c>
      <c r="G194" s="212"/>
      <c r="H194" s="215">
        <v>14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167</v>
      </c>
      <c r="AU194" s="221" t="s">
        <v>86</v>
      </c>
      <c r="AV194" s="14" t="s">
        <v>86</v>
      </c>
      <c r="AW194" s="14" t="s">
        <v>36</v>
      </c>
      <c r="AX194" s="14" t="s">
        <v>76</v>
      </c>
      <c r="AY194" s="221" t="s">
        <v>154</v>
      </c>
    </row>
    <row r="195" spans="1:65" s="15" customFormat="1" ht="11.25">
      <c r="B195" s="223"/>
      <c r="C195" s="224"/>
      <c r="D195" s="194" t="s">
        <v>167</v>
      </c>
      <c r="E195" s="225" t="s">
        <v>19</v>
      </c>
      <c r="F195" s="226" t="s">
        <v>194</v>
      </c>
      <c r="G195" s="224"/>
      <c r="H195" s="227">
        <v>36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AT195" s="233" t="s">
        <v>167</v>
      </c>
      <c r="AU195" s="233" t="s">
        <v>86</v>
      </c>
      <c r="AV195" s="15" t="s">
        <v>161</v>
      </c>
      <c r="AW195" s="15" t="s">
        <v>36</v>
      </c>
      <c r="AX195" s="15" t="s">
        <v>84</v>
      </c>
      <c r="AY195" s="233" t="s">
        <v>154</v>
      </c>
    </row>
    <row r="196" spans="1:65" s="12" customFormat="1" ht="22.9" customHeight="1">
      <c r="B196" s="165"/>
      <c r="C196" s="166"/>
      <c r="D196" s="167" t="s">
        <v>75</v>
      </c>
      <c r="E196" s="179" t="s">
        <v>629</v>
      </c>
      <c r="F196" s="179" t="s">
        <v>630</v>
      </c>
      <c r="G196" s="166"/>
      <c r="H196" s="166"/>
      <c r="I196" s="169"/>
      <c r="J196" s="180">
        <f>BK196</f>
        <v>0</v>
      </c>
      <c r="K196" s="166"/>
      <c r="L196" s="171"/>
      <c r="M196" s="172"/>
      <c r="N196" s="173"/>
      <c r="O196" s="173"/>
      <c r="P196" s="174">
        <f>SUM(P197:P199)</f>
        <v>0</v>
      </c>
      <c r="Q196" s="173"/>
      <c r="R196" s="174">
        <f>SUM(R197:R199)</f>
        <v>0</v>
      </c>
      <c r="S196" s="173"/>
      <c r="T196" s="175">
        <f>SUM(T197:T199)</f>
        <v>0</v>
      </c>
      <c r="AR196" s="176" t="s">
        <v>84</v>
      </c>
      <c r="AT196" s="177" t="s">
        <v>75</v>
      </c>
      <c r="AU196" s="177" t="s">
        <v>84</v>
      </c>
      <c r="AY196" s="176" t="s">
        <v>154</v>
      </c>
      <c r="BK196" s="178">
        <f>SUM(BK197:BK199)</f>
        <v>0</v>
      </c>
    </row>
    <row r="197" spans="1:65" s="2" customFormat="1" ht="21.75" customHeight="1">
      <c r="A197" s="37"/>
      <c r="B197" s="38"/>
      <c r="C197" s="181" t="s">
        <v>288</v>
      </c>
      <c r="D197" s="181" t="s">
        <v>156</v>
      </c>
      <c r="E197" s="182" t="s">
        <v>762</v>
      </c>
      <c r="F197" s="183" t="s">
        <v>763</v>
      </c>
      <c r="G197" s="184" t="s">
        <v>263</v>
      </c>
      <c r="H197" s="185">
        <v>1.2250000000000001</v>
      </c>
      <c r="I197" s="186"/>
      <c r="J197" s="187">
        <f>ROUND(I197*H197,2)</f>
        <v>0</v>
      </c>
      <c r="K197" s="183" t="s">
        <v>160</v>
      </c>
      <c r="L197" s="42"/>
      <c r="M197" s="188" t="s">
        <v>19</v>
      </c>
      <c r="N197" s="189" t="s">
        <v>47</v>
      </c>
      <c r="O197" s="6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161</v>
      </c>
      <c r="AT197" s="192" t="s">
        <v>156</v>
      </c>
      <c r="AU197" s="192" t="s">
        <v>86</v>
      </c>
      <c r="AY197" s="20" t="s">
        <v>154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84</v>
      </c>
      <c r="BK197" s="193">
        <f>ROUND(I197*H197,2)</f>
        <v>0</v>
      </c>
      <c r="BL197" s="20" t="s">
        <v>161</v>
      </c>
      <c r="BM197" s="192" t="s">
        <v>764</v>
      </c>
    </row>
    <row r="198" spans="1:65" s="2" customFormat="1" ht="29.25">
      <c r="A198" s="37"/>
      <c r="B198" s="38"/>
      <c r="C198" s="39"/>
      <c r="D198" s="194" t="s">
        <v>163</v>
      </c>
      <c r="E198" s="39"/>
      <c r="F198" s="195" t="s">
        <v>765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163</v>
      </c>
      <c r="AU198" s="20" t="s">
        <v>86</v>
      </c>
    </row>
    <row r="199" spans="1:65" s="2" customFormat="1" ht="11.25">
      <c r="A199" s="37"/>
      <c r="B199" s="38"/>
      <c r="C199" s="39"/>
      <c r="D199" s="199" t="s">
        <v>165</v>
      </c>
      <c r="E199" s="39"/>
      <c r="F199" s="200" t="s">
        <v>766</v>
      </c>
      <c r="G199" s="39"/>
      <c r="H199" s="39"/>
      <c r="I199" s="196"/>
      <c r="J199" s="39"/>
      <c r="K199" s="39"/>
      <c r="L199" s="42"/>
      <c r="M199" s="197"/>
      <c r="N199" s="198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165</v>
      </c>
      <c r="AU199" s="20" t="s">
        <v>86</v>
      </c>
    </row>
    <row r="200" spans="1:65" s="12" customFormat="1" ht="25.9" customHeight="1">
      <c r="B200" s="165"/>
      <c r="C200" s="166"/>
      <c r="D200" s="167" t="s">
        <v>75</v>
      </c>
      <c r="E200" s="168" t="s">
        <v>322</v>
      </c>
      <c r="F200" s="168" t="s">
        <v>323</v>
      </c>
      <c r="G200" s="166"/>
      <c r="H200" s="166"/>
      <c r="I200" s="169"/>
      <c r="J200" s="170">
        <f>BK200</f>
        <v>0</v>
      </c>
      <c r="K200" s="166"/>
      <c r="L200" s="171"/>
      <c r="M200" s="172"/>
      <c r="N200" s="173"/>
      <c r="O200" s="173"/>
      <c r="P200" s="174">
        <f>P201+P229+P340</f>
        <v>0</v>
      </c>
      <c r="Q200" s="173"/>
      <c r="R200" s="174">
        <f>R201+R229+R340</f>
        <v>2.7223540499999999</v>
      </c>
      <c r="S200" s="173"/>
      <c r="T200" s="175">
        <f>T201+T229+T340</f>
        <v>0</v>
      </c>
      <c r="AR200" s="176" t="s">
        <v>86</v>
      </c>
      <c r="AT200" s="177" t="s">
        <v>75</v>
      </c>
      <c r="AU200" s="177" t="s">
        <v>76</v>
      </c>
      <c r="AY200" s="176" t="s">
        <v>154</v>
      </c>
      <c r="BK200" s="178">
        <f>BK201+BK229+BK340</f>
        <v>0</v>
      </c>
    </row>
    <row r="201" spans="1:65" s="12" customFormat="1" ht="22.9" customHeight="1">
      <c r="B201" s="165"/>
      <c r="C201" s="166"/>
      <c r="D201" s="167" t="s">
        <v>75</v>
      </c>
      <c r="E201" s="179" t="s">
        <v>801</v>
      </c>
      <c r="F201" s="179" t="s">
        <v>802</v>
      </c>
      <c r="G201" s="166"/>
      <c r="H201" s="166"/>
      <c r="I201" s="169"/>
      <c r="J201" s="180">
        <f>BK201</f>
        <v>0</v>
      </c>
      <c r="K201" s="166"/>
      <c r="L201" s="171"/>
      <c r="M201" s="172"/>
      <c r="N201" s="173"/>
      <c r="O201" s="173"/>
      <c r="P201" s="174">
        <f>SUM(P202:P228)</f>
        <v>0</v>
      </c>
      <c r="Q201" s="173"/>
      <c r="R201" s="174">
        <f>SUM(R202:R228)</f>
        <v>1.0703226000000001</v>
      </c>
      <c r="S201" s="173"/>
      <c r="T201" s="175">
        <f>SUM(T202:T228)</f>
        <v>0</v>
      </c>
      <c r="AR201" s="176" t="s">
        <v>86</v>
      </c>
      <c r="AT201" s="177" t="s">
        <v>75</v>
      </c>
      <c r="AU201" s="177" t="s">
        <v>84</v>
      </c>
      <c r="AY201" s="176" t="s">
        <v>154</v>
      </c>
      <c r="BK201" s="178">
        <f>SUM(BK202:BK228)</f>
        <v>0</v>
      </c>
    </row>
    <row r="202" spans="1:65" s="2" customFormat="1" ht="24.2" customHeight="1">
      <c r="A202" s="37"/>
      <c r="B202" s="38"/>
      <c r="C202" s="181" t="s">
        <v>302</v>
      </c>
      <c r="D202" s="181" t="s">
        <v>156</v>
      </c>
      <c r="E202" s="182" t="s">
        <v>1083</v>
      </c>
      <c r="F202" s="183" t="s">
        <v>1084</v>
      </c>
      <c r="G202" s="184" t="s">
        <v>208</v>
      </c>
      <c r="H202" s="185">
        <v>78.653999999999996</v>
      </c>
      <c r="I202" s="186"/>
      <c r="J202" s="187">
        <f>ROUND(I202*H202,2)</f>
        <v>0</v>
      </c>
      <c r="K202" s="183" t="s">
        <v>241</v>
      </c>
      <c r="L202" s="42"/>
      <c r="M202" s="188" t="s">
        <v>19</v>
      </c>
      <c r="N202" s="189" t="s">
        <v>47</v>
      </c>
      <c r="O202" s="67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309</v>
      </c>
      <c r="AT202" s="192" t="s">
        <v>156</v>
      </c>
      <c r="AU202" s="192" t="s">
        <v>86</v>
      </c>
      <c r="AY202" s="20" t="s">
        <v>154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84</v>
      </c>
      <c r="BK202" s="193">
        <f>ROUND(I202*H202,2)</f>
        <v>0</v>
      </c>
      <c r="BL202" s="20" t="s">
        <v>309</v>
      </c>
      <c r="BM202" s="192" t="s">
        <v>1085</v>
      </c>
    </row>
    <row r="203" spans="1:65" s="2" customFormat="1" ht="19.5">
      <c r="A203" s="37"/>
      <c r="B203" s="38"/>
      <c r="C203" s="39"/>
      <c r="D203" s="194" t="s">
        <v>163</v>
      </c>
      <c r="E203" s="39"/>
      <c r="F203" s="195" t="s">
        <v>1084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163</v>
      </c>
      <c r="AU203" s="20" t="s">
        <v>86</v>
      </c>
    </row>
    <row r="204" spans="1:65" s="2" customFormat="1" ht="29.25">
      <c r="A204" s="37"/>
      <c r="B204" s="38"/>
      <c r="C204" s="39"/>
      <c r="D204" s="194" t="s">
        <v>177</v>
      </c>
      <c r="E204" s="39"/>
      <c r="F204" s="222" t="s">
        <v>1086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177</v>
      </c>
      <c r="AU204" s="20" t="s">
        <v>86</v>
      </c>
    </row>
    <row r="205" spans="1:65" s="13" customFormat="1" ht="22.5">
      <c r="B205" s="201"/>
      <c r="C205" s="202"/>
      <c r="D205" s="194" t="s">
        <v>167</v>
      </c>
      <c r="E205" s="203" t="s">
        <v>19</v>
      </c>
      <c r="F205" s="204" t="s">
        <v>1087</v>
      </c>
      <c r="G205" s="202"/>
      <c r="H205" s="203" t="s">
        <v>19</v>
      </c>
      <c r="I205" s="205"/>
      <c r="J205" s="202"/>
      <c r="K205" s="202"/>
      <c r="L205" s="206"/>
      <c r="M205" s="207"/>
      <c r="N205" s="208"/>
      <c r="O205" s="208"/>
      <c r="P205" s="208"/>
      <c r="Q205" s="208"/>
      <c r="R205" s="208"/>
      <c r="S205" s="208"/>
      <c r="T205" s="209"/>
      <c r="AT205" s="210" t="s">
        <v>167</v>
      </c>
      <c r="AU205" s="210" t="s">
        <v>86</v>
      </c>
      <c r="AV205" s="13" t="s">
        <v>84</v>
      </c>
      <c r="AW205" s="13" t="s">
        <v>36</v>
      </c>
      <c r="AX205" s="13" t="s">
        <v>76</v>
      </c>
      <c r="AY205" s="210" t="s">
        <v>154</v>
      </c>
    </row>
    <row r="206" spans="1:65" s="14" customFormat="1" ht="11.25">
      <c r="B206" s="211"/>
      <c r="C206" s="212"/>
      <c r="D206" s="194" t="s">
        <v>167</v>
      </c>
      <c r="E206" s="213" t="s">
        <v>19</v>
      </c>
      <c r="F206" s="214" t="s">
        <v>1088</v>
      </c>
      <c r="G206" s="212"/>
      <c r="H206" s="215">
        <v>78.653999999999996</v>
      </c>
      <c r="I206" s="216"/>
      <c r="J206" s="212"/>
      <c r="K206" s="212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167</v>
      </c>
      <c r="AU206" s="221" t="s">
        <v>86</v>
      </c>
      <c r="AV206" s="14" t="s">
        <v>86</v>
      </c>
      <c r="AW206" s="14" t="s">
        <v>36</v>
      </c>
      <c r="AX206" s="14" t="s">
        <v>84</v>
      </c>
      <c r="AY206" s="221" t="s">
        <v>154</v>
      </c>
    </row>
    <row r="207" spans="1:65" s="2" customFormat="1" ht="21.75" customHeight="1">
      <c r="A207" s="37"/>
      <c r="B207" s="38"/>
      <c r="C207" s="248" t="s">
        <v>309</v>
      </c>
      <c r="D207" s="248" t="s">
        <v>491</v>
      </c>
      <c r="E207" s="249" t="s">
        <v>815</v>
      </c>
      <c r="F207" s="250" t="s">
        <v>816</v>
      </c>
      <c r="G207" s="251" t="s">
        <v>218</v>
      </c>
      <c r="H207" s="252">
        <v>0.25800000000000001</v>
      </c>
      <c r="I207" s="253"/>
      <c r="J207" s="254">
        <f>ROUND(I207*H207,2)</f>
        <v>0</v>
      </c>
      <c r="K207" s="250" t="s">
        <v>534</v>
      </c>
      <c r="L207" s="255"/>
      <c r="M207" s="256" t="s">
        <v>19</v>
      </c>
      <c r="N207" s="257" t="s">
        <v>47</v>
      </c>
      <c r="O207" s="67"/>
      <c r="P207" s="190">
        <f>O207*H207</f>
        <v>0</v>
      </c>
      <c r="Q207" s="190">
        <v>0.44</v>
      </c>
      <c r="R207" s="190">
        <f>Q207*H207</f>
        <v>0.11352000000000001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600</v>
      </c>
      <c r="AT207" s="192" t="s">
        <v>491</v>
      </c>
      <c r="AU207" s="192" t="s">
        <v>86</v>
      </c>
      <c r="AY207" s="20" t="s">
        <v>154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84</v>
      </c>
      <c r="BK207" s="193">
        <f>ROUND(I207*H207,2)</f>
        <v>0</v>
      </c>
      <c r="BL207" s="20" t="s">
        <v>309</v>
      </c>
      <c r="BM207" s="192" t="s">
        <v>817</v>
      </c>
    </row>
    <row r="208" spans="1:65" s="2" customFormat="1" ht="11.25">
      <c r="A208" s="37"/>
      <c r="B208" s="38"/>
      <c r="C208" s="39"/>
      <c r="D208" s="194" t="s">
        <v>163</v>
      </c>
      <c r="E208" s="39"/>
      <c r="F208" s="195" t="s">
        <v>816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163</v>
      </c>
      <c r="AU208" s="20" t="s">
        <v>86</v>
      </c>
    </row>
    <row r="209" spans="1:65" s="13" customFormat="1" ht="11.25">
      <c r="B209" s="201"/>
      <c r="C209" s="202"/>
      <c r="D209" s="194" t="s">
        <v>167</v>
      </c>
      <c r="E209" s="203" t="s">
        <v>19</v>
      </c>
      <c r="F209" s="204" t="s">
        <v>818</v>
      </c>
      <c r="G209" s="202"/>
      <c r="H209" s="203" t="s">
        <v>19</v>
      </c>
      <c r="I209" s="205"/>
      <c r="J209" s="202"/>
      <c r="K209" s="202"/>
      <c r="L209" s="206"/>
      <c r="M209" s="207"/>
      <c r="N209" s="208"/>
      <c r="O209" s="208"/>
      <c r="P209" s="208"/>
      <c r="Q209" s="208"/>
      <c r="R209" s="208"/>
      <c r="S209" s="208"/>
      <c r="T209" s="209"/>
      <c r="AT209" s="210" t="s">
        <v>167</v>
      </c>
      <c r="AU209" s="210" t="s">
        <v>86</v>
      </c>
      <c r="AV209" s="13" t="s">
        <v>84</v>
      </c>
      <c r="AW209" s="13" t="s">
        <v>36</v>
      </c>
      <c r="AX209" s="13" t="s">
        <v>76</v>
      </c>
      <c r="AY209" s="210" t="s">
        <v>154</v>
      </c>
    </row>
    <row r="210" spans="1:65" s="13" customFormat="1" ht="11.25">
      <c r="B210" s="201"/>
      <c r="C210" s="202"/>
      <c r="D210" s="194" t="s">
        <v>167</v>
      </c>
      <c r="E210" s="203" t="s">
        <v>19</v>
      </c>
      <c r="F210" s="204" t="s">
        <v>823</v>
      </c>
      <c r="G210" s="202"/>
      <c r="H210" s="203" t="s">
        <v>19</v>
      </c>
      <c r="I210" s="205"/>
      <c r="J210" s="202"/>
      <c r="K210" s="202"/>
      <c r="L210" s="206"/>
      <c r="M210" s="207"/>
      <c r="N210" s="208"/>
      <c r="O210" s="208"/>
      <c r="P210" s="208"/>
      <c r="Q210" s="208"/>
      <c r="R210" s="208"/>
      <c r="S210" s="208"/>
      <c r="T210" s="209"/>
      <c r="AT210" s="210" t="s">
        <v>167</v>
      </c>
      <c r="AU210" s="210" t="s">
        <v>86</v>
      </c>
      <c r="AV210" s="13" t="s">
        <v>84</v>
      </c>
      <c r="AW210" s="13" t="s">
        <v>36</v>
      </c>
      <c r="AX210" s="13" t="s">
        <v>76</v>
      </c>
      <c r="AY210" s="210" t="s">
        <v>154</v>
      </c>
    </row>
    <row r="211" spans="1:65" s="13" customFormat="1" ht="22.5">
      <c r="B211" s="201"/>
      <c r="C211" s="202"/>
      <c r="D211" s="194" t="s">
        <v>167</v>
      </c>
      <c r="E211" s="203" t="s">
        <v>19</v>
      </c>
      <c r="F211" s="204" t="s">
        <v>1089</v>
      </c>
      <c r="G211" s="202"/>
      <c r="H211" s="203" t="s">
        <v>19</v>
      </c>
      <c r="I211" s="205"/>
      <c r="J211" s="202"/>
      <c r="K211" s="202"/>
      <c r="L211" s="206"/>
      <c r="M211" s="207"/>
      <c r="N211" s="208"/>
      <c r="O211" s="208"/>
      <c r="P211" s="208"/>
      <c r="Q211" s="208"/>
      <c r="R211" s="208"/>
      <c r="S211" s="208"/>
      <c r="T211" s="209"/>
      <c r="AT211" s="210" t="s">
        <v>167</v>
      </c>
      <c r="AU211" s="210" t="s">
        <v>86</v>
      </c>
      <c r="AV211" s="13" t="s">
        <v>84</v>
      </c>
      <c r="AW211" s="13" t="s">
        <v>36</v>
      </c>
      <c r="AX211" s="13" t="s">
        <v>76</v>
      </c>
      <c r="AY211" s="210" t="s">
        <v>154</v>
      </c>
    </row>
    <row r="212" spans="1:65" s="14" customFormat="1" ht="11.25">
      <c r="B212" s="211"/>
      <c r="C212" s="212"/>
      <c r="D212" s="194" t="s">
        <v>167</v>
      </c>
      <c r="E212" s="213" t="s">
        <v>19</v>
      </c>
      <c r="F212" s="214" t="s">
        <v>1090</v>
      </c>
      <c r="G212" s="212"/>
      <c r="H212" s="215">
        <v>0.25800000000000001</v>
      </c>
      <c r="I212" s="216"/>
      <c r="J212" s="212"/>
      <c r="K212" s="212"/>
      <c r="L212" s="217"/>
      <c r="M212" s="218"/>
      <c r="N212" s="219"/>
      <c r="O212" s="219"/>
      <c r="P212" s="219"/>
      <c r="Q212" s="219"/>
      <c r="R212" s="219"/>
      <c r="S212" s="219"/>
      <c r="T212" s="220"/>
      <c r="AT212" s="221" t="s">
        <v>167</v>
      </c>
      <c r="AU212" s="221" t="s">
        <v>86</v>
      </c>
      <c r="AV212" s="14" t="s">
        <v>86</v>
      </c>
      <c r="AW212" s="14" t="s">
        <v>36</v>
      </c>
      <c r="AX212" s="14" t="s">
        <v>84</v>
      </c>
      <c r="AY212" s="221" t="s">
        <v>154</v>
      </c>
    </row>
    <row r="213" spans="1:65" s="2" customFormat="1" ht="37.9" customHeight="1">
      <c r="A213" s="37"/>
      <c r="B213" s="38"/>
      <c r="C213" s="181" t="s">
        <v>316</v>
      </c>
      <c r="D213" s="181" t="s">
        <v>156</v>
      </c>
      <c r="E213" s="182" t="s">
        <v>1091</v>
      </c>
      <c r="F213" s="183" t="s">
        <v>1092</v>
      </c>
      <c r="G213" s="184" t="s">
        <v>159</v>
      </c>
      <c r="H213" s="185">
        <v>63.1</v>
      </c>
      <c r="I213" s="186"/>
      <c r="J213" s="187">
        <f>ROUND(I213*H213,2)</f>
        <v>0</v>
      </c>
      <c r="K213" s="183" t="s">
        <v>241</v>
      </c>
      <c r="L213" s="42"/>
      <c r="M213" s="188" t="s">
        <v>19</v>
      </c>
      <c r="N213" s="189" t="s">
        <v>47</v>
      </c>
      <c r="O213" s="67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309</v>
      </c>
      <c r="AT213" s="192" t="s">
        <v>156</v>
      </c>
      <c r="AU213" s="192" t="s">
        <v>86</v>
      </c>
      <c r="AY213" s="20" t="s">
        <v>154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20" t="s">
        <v>84</v>
      </c>
      <c r="BK213" s="193">
        <f>ROUND(I213*H213,2)</f>
        <v>0</v>
      </c>
      <c r="BL213" s="20" t="s">
        <v>309</v>
      </c>
      <c r="BM213" s="192" t="s">
        <v>1093</v>
      </c>
    </row>
    <row r="214" spans="1:65" s="2" customFormat="1" ht="19.5">
      <c r="A214" s="37"/>
      <c r="B214" s="38"/>
      <c r="C214" s="39"/>
      <c r="D214" s="194" t="s">
        <v>163</v>
      </c>
      <c r="E214" s="39"/>
      <c r="F214" s="195" t="s">
        <v>1092</v>
      </c>
      <c r="G214" s="39"/>
      <c r="H214" s="39"/>
      <c r="I214" s="196"/>
      <c r="J214" s="39"/>
      <c r="K214" s="39"/>
      <c r="L214" s="42"/>
      <c r="M214" s="197"/>
      <c r="N214" s="198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163</v>
      </c>
      <c r="AU214" s="20" t="s">
        <v>86</v>
      </c>
    </row>
    <row r="215" spans="1:65" s="2" customFormat="1" ht="29.25">
      <c r="A215" s="37"/>
      <c r="B215" s="38"/>
      <c r="C215" s="39"/>
      <c r="D215" s="194" t="s">
        <v>177</v>
      </c>
      <c r="E215" s="39"/>
      <c r="F215" s="222" t="s">
        <v>1094</v>
      </c>
      <c r="G215" s="39"/>
      <c r="H215" s="39"/>
      <c r="I215" s="196"/>
      <c r="J215" s="39"/>
      <c r="K215" s="39"/>
      <c r="L215" s="42"/>
      <c r="M215" s="197"/>
      <c r="N215" s="198"/>
      <c r="O215" s="67"/>
      <c r="P215" s="67"/>
      <c r="Q215" s="67"/>
      <c r="R215" s="67"/>
      <c r="S215" s="67"/>
      <c r="T215" s="68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20" t="s">
        <v>177</v>
      </c>
      <c r="AU215" s="20" t="s">
        <v>86</v>
      </c>
    </row>
    <row r="216" spans="1:65" s="13" customFormat="1" ht="22.5">
      <c r="B216" s="201"/>
      <c r="C216" s="202"/>
      <c r="D216" s="194" t="s">
        <v>167</v>
      </c>
      <c r="E216" s="203" t="s">
        <v>19</v>
      </c>
      <c r="F216" s="204" t="s">
        <v>1095</v>
      </c>
      <c r="G216" s="202"/>
      <c r="H216" s="203" t="s">
        <v>19</v>
      </c>
      <c r="I216" s="205"/>
      <c r="J216" s="202"/>
      <c r="K216" s="202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167</v>
      </c>
      <c r="AU216" s="210" t="s">
        <v>86</v>
      </c>
      <c r="AV216" s="13" t="s">
        <v>84</v>
      </c>
      <c r="AW216" s="13" t="s">
        <v>36</v>
      </c>
      <c r="AX216" s="13" t="s">
        <v>76</v>
      </c>
      <c r="AY216" s="210" t="s">
        <v>154</v>
      </c>
    </row>
    <row r="217" spans="1:65" s="13" customFormat="1" ht="11.25">
      <c r="B217" s="201"/>
      <c r="C217" s="202"/>
      <c r="D217" s="194" t="s">
        <v>167</v>
      </c>
      <c r="E217" s="203" t="s">
        <v>19</v>
      </c>
      <c r="F217" s="204" t="s">
        <v>1096</v>
      </c>
      <c r="G217" s="202"/>
      <c r="H217" s="203" t="s">
        <v>19</v>
      </c>
      <c r="I217" s="205"/>
      <c r="J217" s="202"/>
      <c r="K217" s="202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167</v>
      </c>
      <c r="AU217" s="210" t="s">
        <v>86</v>
      </c>
      <c r="AV217" s="13" t="s">
        <v>84</v>
      </c>
      <c r="AW217" s="13" t="s">
        <v>36</v>
      </c>
      <c r="AX217" s="13" t="s">
        <v>76</v>
      </c>
      <c r="AY217" s="210" t="s">
        <v>154</v>
      </c>
    </row>
    <row r="218" spans="1:65" s="14" customFormat="1" ht="11.25">
      <c r="B218" s="211"/>
      <c r="C218" s="212"/>
      <c r="D218" s="194" t="s">
        <v>167</v>
      </c>
      <c r="E218" s="213" t="s">
        <v>19</v>
      </c>
      <c r="F218" s="214" t="s">
        <v>1097</v>
      </c>
      <c r="G218" s="212"/>
      <c r="H218" s="215">
        <v>63.1</v>
      </c>
      <c r="I218" s="216"/>
      <c r="J218" s="212"/>
      <c r="K218" s="212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167</v>
      </c>
      <c r="AU218" s="221" t="s">
        <v>86</v>
      </c>
      <c r="AV218" s="14" t="s">
        <v>86</v>
      </c>
      <c r="AW218" s="14" t="s">
        <v>36</v>
      </c>
      <c r="AX218" s="14" t="s">
        <v>84</v>
      </c>
      <c r="AY218" s="221" t="s">
        <v>154</v>
      </c>
    </row>
    <row r="219" spans="1:65" s="2" customFormat="1" ht="33" customHeight="1">
      <c r="A219" s="37"/>
      <c r="B219" s="38"/>
      <c r="C219" s="248" t="s">
        <v>326</v>
      </c>
      <c r="D219" s="248" t="s">
        <v>491</v>
      </c>
      <c r="E219" s="249" t="s">
        <v>1098</v>
      </c>
      <c r="F219" s="250" t="s">
        <v>1099</v>
      </c>
      <c r="G219" s="251" t="s">
        <v>159</v>
      </c>
      <c r="H219" s="252">
        <v>81.778000000000006</v>
      </c>
      <c r="I219" s="253"/>
      <c r="J219" s="254">
        <f>ROUND(I219*H219,2)</f>
        <v>0</v>
      </c>
      <c r="K219" s="250" t="s">
        <v>534</v>
      </c>
      <c r="L219" s="255"/>
      <c r="M219" s="256" t="s">
        <v>19</v>
      </c>
      <c r="N219" s="257" t="s">
        <v>47</v>
      </c>
      <c r="O219" s="67"/>
      <c r="P219" s="190">
        <f>O219*H219</f>
        <v>0</v>
      </c>
      <c r="Q219" s="190">
        <v>1.17E-2</v>
      </c>
      <c r="R219" s="190">
        <f>Q219*H219</f>
        <v>0.95680260000000006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600</v>
      </c>
      <c r="AT219" s="192" t="s">
        <v>491</v>
      </c>
      <c r="AU219" s="192" t="s">
        <v>86</v>
      </c>
      <c r="AY219" s="20" t="s">
        <v>154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84</v>
      </c>
      <c r="BK219" s="193">
        <f>ROUND(I219*H219,2)</f>
        <v>0</v>
      </c>
      <c r="BL219" s="20" t="s">
        <v>309</v>
      </c>
      <c r="BM219" s="192" t="s">
        <v>1100</v>
      </c>
    </row>
    <row r="220" spans="1:65" s="2" customFormat="1" ht="19.5">
      <c r="A220" s="37"/>
      <c r="B220" s="38"/>
      <c r="C220" s="39"/>
      <c r="D220" s="194" t="s">
        <v>163</v>
      </c>
      <c r="E220" s="39"/>
      <c r="F220" s="195" t="s">
        <v>1099</v>
      </c>
      <c r="G220" s="39"/>
      <c r="H220" s="39"/>
      <c r="I220" s="196"/>
      <c r="J220" s="39"/>
      <c r="K220" s="39"/>
      <c r="L220" s="42"/>
      <c r="M220" s="197"/>
      <c r="N220" s="19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163</v>
      </c>
      <c r="AU220" s="20" t="s">
        <v>86</v>
      </c>
    </row>
    <row r="221" spans="1:65" s="2" customFormat="1" ht="19.5">
      <c r="A221" s="37"/>
      <c r="B221" s="38"/>
      <c r="C221" s="39"/>
      <c r="D221" s="194" t="s">
        <v>177</v>
      </c>
      <c r="E221" s="39"/>
      <c r="F221" s="222" t="s">
        <v>1101</v>
      </c>
      <c r="G221" s="39"/>
      <c r="H221" s="39"/>
      <c r="I221" s="196"/>
      <c r="J221" s="39"/>
      <c r="K221" s="39"/>
      <c r="L221" s="42"/>
      <c r="M221" s="197"/>
      <c r="N221" s="19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177</v>
      </c>
      <c r="AU221" s="20" t="s">
        <v>86</v>
      </c>
    </row>
    <row r="222" spans="1:65" s="13" customFormat="1" ht="11.25">
      <c r="B222" s="201"/>
      <c r="C222" s="202"/>
      <c r="D222" s="194" t="s">
        <v>167</v>
      </c>
      <c r="E222" s="203" t="s">
        <v>19</v>
      </c>
      <c r="F222" s="204" t="s">
        <v>1102</v>
      </c>
      <c r="G222" s="202"/>
      <c r="H222" s="203" t="s">
        <v>19</v>
      </c>
      <c r="I222" s="205"/>
      <c r="J222" s="202"/>
      <c r="K222" s="202"/>
      <c r="L222" s="206"/>
      <c r="M222" s="207"/>
      <c r="N222" s="208"/>
      <c r="O222" s="208"/>
      <c r="P222" s="208"/>
      <c r="Q222" s="208"/>
      <c r="R222" s="208"/>
      <c r="S222" s="208"/>
      <c r="T222" s="209"/>
      <c r="AT222" s="210" t="s">
        <v>167</v>
      </c>
      <c r="AU222" s="210" t="s">
        <v>86</v>
      </c>
      <c r="AV222" s="13" t="s">
        <v>84</v>
      </c>
      <c r="AW222" s="13" t="s">
        <v>36</v>
      </c>
      <c r="AX222" s="13" t="s">
        <v>76</v>
      </c>
      <c r="AY222" s="210" t="s">
        <v>154</v>
      </c>
    </row>
    <row r="223" spans="1:65" s="13" customFormat="1" ht="11.25">
      <c r="B223" s="201"/>
      <c r="C223" s="202"/>
      <c r="D223" s="194" t="s">
        <v>167</v>
      </c>
      <c r="E223" s="203" t="s">
        <v>19</v>
      </c>
      <c r="F223" s="204" t="s">
        <v>1103</v>
      </c>
      <c r="G223" s="202"/>
      <c r="H223" s="203" t="s">
        <v>19</v>
      </c>
      <c r="I223" s="205"/>
      <c r="J223" s="202"/>
      <c r="K223" s="202"/>
      <c r="L223" s="206"/>
      <c r="M223" s="207"/>
      <c r="N223" s="208"/>
      <c r="O223" s="208"/>
      <c r="P223" s="208"/>
      <c r="Q223" s="208"/>
      <c r="R223" s="208"/>
      <c r="S223" s="208"/>
      <c r="T223" s="209"/>
      <c r="AT223" s="210" t="s">
        <v>167</v>
      </c>
      <c r="AU223" s="210" t="s">
        <v>86</v>
      </c>
      <c r="AV223" s="13" t="s">
        <v>84</v>
      </c>
      <c r="AW223" s="13" t="s">
        <v>36</v>
      </c>
      <c r="AX223" s="13" t="s">
        <v>76</v>
      </c>
      <c r="AY223" s="210" t="s">
        <v>154</v>
      </c>
    </row>
    <row r="224" spans="1:65" s="14" customFormat="1" ht="11.25">
      <c r="B224" s="211"/>
      <c r="C224" s="212"/>
      <c r="D224" s="194" t="s">
        <v>167</v>
      </c>
      <c r="E224" s="213" t="s">
        <v>19</v>
      </c>
      <c r="F224" s="214" t="s">
        <v>1104</v>
      </c>
      <c r="G224" s="212"/>
      <c r="H224" s="215">
        <v>75.72</v>
      </c>
      <c r="I224" s="216"/>
      <c r="J224" s="212"/>
      <c r="K224" s="212"/>
      <c r="L224" s="217"/>
      <c r="M224" s="218"/>
      <c r="N224" s="219"/>
      <c r="O224" s="219"/>
      <c r="P224" s="219"/>
      <c r="Q224" s="219"/>
      <c r="R224" s="219"/>
      <c r="S224" s="219"/>
      <c r="T224" s="220"/>
      <c r="AT224" s="221" t="s">
        <v>167</v>
      </c>
      <c r="AU224" s="221" t="s">
        <v>86</v>
      </c>
      <c r="AV224" s="14" t="s">
        <v>86</v>
      </c>
      <c r="AW224" s="14" t="s">
        <v>36</v>
      </c>
      <c r="AX224" s="14" t="s">
        <v>84</v>
      </c>
      <c r="AY224" s="221" t="s">
        <v>154</v>
      </c>
    </row>
    <row r="225" spans="1:65" s="14" customFormat="1" ht="11.25">
      <c r="B225" s="211"/>
      <c r="C225" s="212"/>
      <c r="D225" s="194" t="s">
        <v>167</v>
      </c>
      <c r="E225" s="212"/>
      <c r="F225" s="214" t="s">
        <v>1105</v>
      </c>
      <c r="G225" s="212"/>
      <c r="H225" s="215">
        <v>81.778000000000006</v>
      </c>
      <c r="I225" s="216"/>
      <c r="J225" s="212"/>
      <c r="K225" s="212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167</v>
      </c>
      <c r="AU225" s="221" t="s">
        <v>86</v>
      </c>
      <c r="AV225" s="14" t="s">
        <v>86</v>
      </c>
      <c r="AW225" s="14" t="s">
        <v>4</v>
      </c>
      <c r="AX225" s="14" t="s">
        <v>84</v>
      </c>
      <c r="AY225" s="221" t="s">
        <v>154</v>
      </c>
    </row>
    <row r="226" spans="1:65" s="2" customFormat="1" ht="24.2" customHeight="1">
      <c r="A226" s="37"/>
      <c r="B226" s="38"/>
      <c r="C226" s="181" t="s">
        <v>336</v>
      </c>
      <c r="D226" s="181" t="s">
        <v>156</v>
      </c>
      <c r="E226" s="182" t="s">
        <v>825</v>
      </c>
      <c r="F226" s="183" t="s">
        <v>826</v>
      </c>
      <c r="G226" s="184" t="s">
        <v>797</v>
      </c>
      <c r="H226" s="261"/>
      <c r="I226" s="186"/>
      <c r="J226" s="187">
        <f>ROUND(I226*H226,2)</f>
        <v>0</v>
      </c>
      <c r="K226" s="183" t="s">
        <v>160</v>
      </c>
      <c r="L226" s="42"/>
      <c r="M226" s="188" t="s">
        <v>19</v>
      </c>
      <c r="N226" s="189" t="s">
        <v>47</v>
      </c>
      <c r="O226" s="67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309</v>
      </c>
      <c r="AT226" s="192" t="s">
        <v>156</v>
      </c>
      <c r="AU226" s="192" t="s">
        <v>86</v>
      </c>
      <c r="AY226" s="20" t="s">
        <v>154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84</v>
      </c>
      <c r="BK226" s="193">
        <f>ROUND(I226*H226,2)</f>
        <v>0</v>
      </c>
      <c r="BL226" s="20" t="s">
        <v>309</v>
      </c>
      <c r="BM226" s="192" t="s">
        <v>827</v>
      </c>
    </row>
    <row r="227" spans="1:65" s="2" customFormat="1" ht="29.25">
      <c r="A227" s="37"/>
      <c r="B227" s="38"/>
      <c r="C227" s="39"/>
      <c r="D227" s="194" t="s">
        <v>163</v>
      </c>
      <c r="E227" s="39"/>
      <c r="F227" s="195" t="s">
        <v>828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163</v>
      </c>
      <c r="AU227" s="20" t="s">
        <v>86</v>
      </c>
    </row>
    <row r="228" spans="1:65" s="2" customFormat="1" ht="11.25">
      <c r="A228" s="37"/>
      <c r="B228" s="38"/>
      <c r="C228" s="39"/>
      <c r="D228" s="199" t="s">
        <v>165</v>
      </c>
      <c r="E228" s="39"/>
      <c r="F228" s="200" t="s">
        <v>829</v>
      </c>
      <c r="G228" s="39"/>
      <c r="H228" s="39"/>
      <c r="I228" s="196"/>
      <c r="J228" s="39"/>
      <c r="K228" s="39"/>
      <c r="L228" s="42"/>
      <c r="M228" s="197"/>
      <c r="N228" s="198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165</v>
      </c>
      <c r="AU228" s="20" t="s">
        <v>86</v>
      </c>
    </row>
    <row r="229" spans="1:65" s="12" customFormat="1" ht="22.9" customHeight="1">
      <c r="B229" s="165"/>
      <c r="C229" s="166"/>
      <c r="D229" s="167" t="s">
        <v>75</v>
      </c>
      <c r="E229" s="179" t="s">
        <v>324</v>
      </c>
      <c r="F229" s="179" t="s">
        <v>325</v>
      </c>
      <c r="G229" s="166"/>
      <c r="H229" s="166"/>
      <c r="I229" s="169"/>
      <c r="J229" s="180">
        <f>BK229</f>
        <v>0</v>
      </c>
      <c r="K229" s="166"/>
      <c r="L229" s="171"/>
      <c r="M229" s="172"/>
      <c r="N229" s="173"/>
      <c r="O229" s="173"/>
      <c r="P229" s="174">
        <f>SUM(P230:P339)</f>
        <v>0</v>
      </c>
      <c r="Q229" s="173"/>
      <c r="R229" s="174">
        <f>SUM(R230:R339)</f>
        <v>1.65203145</v>
      </c>
      <c r="S229" s="173"/>
      <c r="T229" s="175">
        <f>SUM(T230:T339)</f>
        <v>0</v>
      </c>
      <c r="AR229" s="176" t="s">
        <v>86</v>
      </c>
      <c r="AT229" s="177" t="s">
        <v>75</v>
      </c>
      <c r="AU229" s="177" t="s">
        <v>84</v>
      </c>
      <c r="AY229" s="176" t="s">
        <v>154</v>
      </c>
      <c r="BK229" s="178">
        <f>SUM(BK230:BK339)</f>
        <v>0</v>
      </c>
    </row>
    <row r="230" spans="1:65" s="2" customFormat="1" ht="24.2" customHeight="1">
      <c r="A230" s="37"/>
      <c r="B230" s="38"/>
      <c r="C230" s="181" t="s">
        <v>510</v>
      </c>
      <c r="D230" s="181" t="s">
        <v>156</v>
      </c>
      <c r="E230" s="182" t="s">
        <v>1106</v>
      </c>
      <c r="F230" s="183" t="s">
        <v>1107</v>
      </c>
      <c r="G230" s="184" t="s">
        <v>843</v>
      </c>
      <c r="H230" s="185">
        <v>865.86500000000001</v>
      </c>
      <c r="I230" s="186"/>
      <c r="J230" s="187">
        <f>ROUND(I230*H230,2)</f>
        <v>0</v>
      </c>
      <c r="K230" s="183" t="s">
        <v>160</v>
      </c>
      <c r="L230" s="42"/>
      <c r="M230" s="188" t="s">
        <v>19</v>
      </c>
      <c r="N230" s="189" t="s">
        <v>47</v>
      </c>
      <c r="O230" s="67"/>
      <c r="P230" s="190">
        <f>O230*H230</f>
        <v>0</v>
      </c>
      <c r="Q230" s="190">
        <v>6.0000000000000002E-5</v>
      </c>
      <c r="R230" s="190">
        <f>Q230*H230</f>
        <v>5.1951900000000002E-2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309</v>
      </c>
      <c r="AT230" s="192" t="s">
        <v>156</v>
      </c>
      <c r="AU230" s="192" t="s">
        <v>86</v>
      </c>
      <c r="AY230" s="20" t="s">
        <v>154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84</v>
      </c>
      <c r="BK230" s="193">
        <f>ROUND(I230*H230,2)</f>
        <v>0</v>
      </c>
      <c r="BL230" s="20" t="s">
        <v>309</v>
      </c>
      <c r="BM230" s="192" t="s">
        <v>1108</v>
      </c>
    </row>
    <row r="231" spans="1:65" s="2" customFormat="1" ht="19.5">
      <c r="A231" s="37"/>
      <c r="B231" s="38"/>
      <c r="C231" s="39"/>
      <c r="D231" s="194" t="s">
        <v>163</v>
      </c>
      <c r="E231" s="39"/>
      <c r="F231" s="195" t="s">
        <v>1109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163</v>
      </c>
      <c r="AU231" s="20" t="s">
        <v>86</v>
      </c>
    </row>
    <row r="232" spans="1:65" s="2" customFormat="1" ht="11.25">
      <c r="A232" s="37"/>
      <c r="B232" s="38"/>
      <c r="C232" s="39"/>
      <c r="D232" s="199" t="s">
        <v>165</v>
      </c>
      <c r="E232" s="39"/>
      <c r="F232" s="200" t="s">
        <v>1110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165</v>
      </c>
      <c r="AU232" s="20" t="s">
        <v>86</v>
      </c>
    </row>
    <row r="233" spans="1:65" s="13" customFormat="1" ht="11.25">
      <c r="B233" s="201"/>
      <c r="C233" s="202"/>
      <c r="D233" s="194" t="s">
        <v>167</v>
      </c>
      <c r="E233" s="203" t="s">
        <v>19</v>
      </c>
      <c r="F233" s="204" t="s">
        <v>1111</v>
      </c>
      <c r="G233" s="202"/>
      <c r="H233" s="203" t="s">
        <v>19</v>
      </c>
      <c r="I233" s="205"/>
      <c r="J233" s="202"/>
      <c r="K233" s="202"/>
      <c r="L233" s="206"/>
      <c r="M233" s="207"/>
      <c r="N233" s="208"/>
      <c r="O233" s="208"/>
      <c r="P233" s="208"/>
      <c r="Q233" s="208"/>
      <c r="R233" s="208"/>
      <c r="S233" s="208"/>
      <c r="T233" s="209"/>
      <c r="AT233" s="210" t="s">
        <v>167</v>
      </c>
      <c r="AU233" s="210" t="s">
        <v>86</v>
      </c>
      <c r="AV233" s="13" t="s">
        <v>84</v>
      </c>
      <c r="AW233" s="13" t="s">
        <v>36</v>
      </c>
      <c r="AX233" s="13" t="s">
        <v>76</v>
      </c>
      <c r="AY233" s="210" t="s">
        <v>154</v>
      </c>
    </row>
    <row r="234" spans="1:65" s="13" customFormat="1" ht="11.25">
      <c r="B234" s="201"/>
      <c r="C234" s="202"/>
      <c r="D234" s="194" t="s">
        <v>167</v>
      </c>
      <c r="E234" s="203" t="s">
        <v>19</v>
      </c>
      <c r="F234" s="204" t="s">
        <v>1112</v>
      </c>
      <c r="G234" s="202"/>
      <c r="H234" s="203" t="s">
        <v>19</v>
      </c>
      <c r="I234" s="205"/>
      <c r="J234" s="202"/>
      <c r="K234" s="202"/>
      <c r="L234" s="206"/>
      <c r="M234" s="207"/>
      <c r="N234" s="208"/>
      <c r="O234" s="208"/>
      <c r="P234" s="208"/>
      <c r="Q234" s="208"/>
      <c r="R234" s="208"/>
      <c r="S234" s="208"/>
      <c r="T234" s="209"/>
      <c r="AT234" s="210" t="s">
        <v>167</v>
      </c>
      <c r="AU234" s="210" t="s">
        <v>86</v>
      </c>
      <c r="AV234" s="13" t="s">
        <v>84</v>
      </c>
      <c r="AW234" s="13" t="s">
        <v>36</v>
      </c>
      <c r="AX234" s="13" t="s">
        <v>76</v>
      </c>
      <c r="AY234" s="210" t="s">
        <v>154</v>
      </c>
    </row>
    <row r="235" spans="1:65" s="13" customFormat="1" ht="22.5">
      <c r="B235" s="201"/>
      <c r="C235" s="202"/>
      <c r="D235" s="194" t="s">
        <v>167</v>
      </c>
      <c r="E235" s="203" t="s">
        <v>19</v>
      </c>
      <c r="F235" s="204" t="s">
        <v>1113</v>
      </c>
      <c r="G235" s="202"/>
      <c r="H235" s="203" t="s">
        <v>19</v>
      </c>
      <c r="I235" s="205"/>
      <c r="J235" s="202"/>
      <c r="K235" s="202"/>
      <c r="L235" s="206"/>
      <c r="M235" s="207"/>
      <c r="N235" s="208"/>
      <c r="O235" s="208"/>
      <c r="P235" s="208"/>
      <c r="Q235" s="208"/>
      <c r="R235" s="208"/>
      <c r="S235" s="208"/>
      <c r="T235" s="209"/>
      <c r="AT235" s="210" t="s">
        <v>167</v>
      </c>
      <c r="AU235" s="210" t="s">
        <v>86</v>
      </c>
      <c r="AV235" s="13" t="s">
        <v>84</v>
      </c>
      <c r="AW235" s="13" t="s">
        <v>36</v>
      </c>
      <c r="AX235" s="13" t="s">
        <v>76</v>
      </c>
      <c r="AY235" s="210" t="s">
        <v>154</v>
      </c>
    </row>
    <row r="236" spans="1:65" s="14" customFormat="1" ht="11.25">
      <c r="B236" s="211"/>
      <c r="C236" s="212"/>
      <c r="D236" s="194" t="s">
        <v>167</v>
      </c>
      <c r="E236" s="213" t="s">
        <v>19</v>
      </c>
      <c r="F236" s="214" t="s">
        <v>1114</v>
      </c>
      <c r="G236" s="212"/>
      <c r="H236" s="215">
        <v>8.407</v>
      </c>
      <c r="I236" s="216"/>
      <c r="J236" s="212"/>
      <c r="K236" s="212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167</v>
      </c>
      <c r="AU236" s="221" t="s">
        <v>86</v>
      </c>
      <c r="AV236" s="14" t="s">
        <v>86</v>
      </c>
      <c r="AW236" s="14" t="s">
        <v>36</v>
      </c>
      <c r="AX236" s="14" t="s">
        <v>76</v>
      </c>
      <c r="AY236" s="221" t="s">
        <v>154</v>
      </c>
    </row>
    <row r="237" spans="1:65" s="13" customFormat="1" ht="22.5">
      <c r="B237" s="201"/>
      <c r="C237" s="202"/>
      <c r="D237" s="194" t="s">
        <v>167</v>
      </c>
      <c r="E237" s="203" t="s">
        <v>19</v>
      </c>
      <c r="F237" s="204" t="s">
        <v>1115</v>
      </c>
      <c r="G237" s="202"/>
      <c r="H237" s="203" t="s">
        <v>19</v>
      </c>
      <c r="I237" s="205"/>
      <c r="J237" s="202"/>
      <c r="K237" s="202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167</v>
      </c>
      <c r="AU237" s="210" t="s">
        <v>86</v>
      </c>
      <c r="AV237" s="13" t="s">
        <v>84</v>
      </c>
      <c r="AW237" s="13" t="s">
        <v>36</v>
      </c>
      <c r="AX237" s="13" t="s">
        <v>76</v>
      </c>
      <c r="AY237" s="210" t="s">
        <v>154</v>
      </c>
    </row>
    <row r="238" spans="1:65" s="14" customFormat="1" ht="11.25">
      <c r="B238" s="211"/>
      <c r="C238" s="212"/>
      <c r="D238" s="194" t="s">
        <v>167</v>
      </c>
      <c r="E238" s="213" t="s">
        <v>19</v>
      </c>
      <c r="F238" s="214" t="s">
        <v>1116</v>
      </c>
      <c r="G238" s="212"/>
      <c r="H238" s="215">
        <v>196.42</v>
      </c>
      <c r="I238" s="216"/>
      <c r="J238" s="212"/>
      <c r="K238" s="212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167</v>
      </c>
      <c r="AU238" s="221" t="s">
        <v>86</v>
      </c>
      <c r="AV238" s="14" t="s">
        <v>86</v>
      </c>
      <c r="AW238" s="14" t="s">
        <v>36</v>
      </c>
      <c r="AX238" s="14" t="s">
        <v>76</v>
      </c>
      <c r="AY238" s="221" t="s">
        <v>154</v>
      </c>
    </row>
    <row r="239" spans="1:65" s="13" customFormat="1" ht="22.5">
      <c r="B239" s="201"/>
      <c r="C239" s="202"/>
      <c r="D239" s="194" t="s">
        <v>167</v>
      </c>
      <c r="E239" s="203" t="s">
        <v>19</v>
      </c>
      <c r="F239" s="204" t="s">
        <v>1117</v>
      </c>
      <c r="G239" s="202"/>
      <c r="H239" s="203" t="s">
        <v>19</v>
      </c>
      <c r="I239" s="205"/>
      <c r="J239" s="202"/>
      <c r="K239" s="202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167</v>
      </c>
      <c r="AU239" s="210" t="s">
        <v>86</v>
      </c>
      <c r="AV239" s="13" t="s">
        <v>84</v>
      </c>
      <c r="AW239" s="13" t="s">
        <v>36</v>
      </c>
      <c r="AX239" s="13" t="s">
        <v>76</v>
      </c>
      <c r="AY239" s="210" t="s">
        <v>154</v>
      </c>
    </row>
    <row r="240" spans="1:65" s="14" customFormat="1" ht="11.25">
      <c r="B240" s="211"/>
      <c r="C240" s="212"/>
      <c r="D240" s="194" t="s">
        <v>167</v>
      </c>
      <c r="E240" s="213" t="s">
        <v>19</v>
      </c>
      <c r="F240" s="214" t="s">
        <v>1118</v>
      </c>
      <c r="G240" s="212"/>
      <c r="H240" s="215">
        <v>279.709</v>
      </c>
      <c r="I240" s="216"/>
      <c r="J240" s="212"/>
      <c r="K240" s="212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167</v>
      </c>
      <c r="AU240" s="221" t="s">
        <v>86</v>
      </c>
      <c r="AV240" s="14" t="s">
        <v>86</v>
      </c>
      <c r="AW240" s="14" t="s">
        <v>36</v>
      </c>
      <c r="AX240" s="14" t="s">
        <v>76</v>
      </c>
      <c r="AY240" s="221" t="s">
        <v>154</v>
      </c>
    </row>
    <row r="241" spans="1:65" s="13" customFormat="1" ht="22.5">
      <c r="B241" s="201"/>
      <c r="C241" s="202"/>
      <c r="D241" s="194" t="s">
        <v>167</v>
      </c>
      <c r="E241" s="203" t="s">
        <v>19</v>
      </c>
      <c r="F241" s="204" t="s">
        <v>1119</v>
      </c>
      <c r="G241" s="202"/>
      <c r="H241" s="203" t="s">
        <v>19</v>
      </c>
      <c r="I241" s="205"/>
      <c r="J241" s="202"/>
      <c r="K241" s="202"/>
      <c r="L241" s="206"/>
      <c r="M241" s="207"/>
      <c r="N241" s="208"/>
      <c r="O241" s="208"/>
      <c r="P241" s="208"/>
      <c r="Q241" s="208"/>
      <c r="R241" s="208"/>
      <c r="S241" s="208"/>
      <c r="T241" s="209"/>
      <c r="AT241" s="210" t="s">
        <v>167</v>
      </c>
      <c r="AU241" s="210" t="s">
        <v>86</v>
      </c>
      <c r="AV241" s="13" t="s">
        <v>84</v>
      </c>
      <c r="AW241" s="13" t="s">
        <v>36</v>
      </c>
      <c r="AX241" s="13" t="s">
        <v>76</v>
      </c>
      <c r="AY241" s="210" t="s">
        <v>154</v>
      </c>
    </row>
    <row r="242" spans="1:65" s="14" customFormat="1" ht="11.25">
      <c r="B242" s="211"/>
      <c r="C242" s="212"/>
      <c r="D242" s="194" t="s">
        <v>167</v>
      </c>
      <c r="E242" s="213" t="s">
        <v>19</v>
      </c>
      <c r="F242" s="214" t="s">
        <v>1120</v>
      </c>
      <c r="G242" s="212"/>
      <c r="H242" s="215">
        <v>234.221</v>
      </c>
      <c r="I242" s="216"/>
      <c r="J242" s="212"/>
      <c r="K242" s="212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167</v>
      </c>
      <c r="AU242" s="221" t="s">
        <v>86</v>
      </c>
      <c r="AV242" s="14" t="s">
        <v>86</v>
      </c>
      <c r="AW242" s="14" t="s">
        <v>36</v>
      </c>
      <c r="AX242" s="14" t="s">
        <v>76</v>
      </c>
      <c r="AY242" s="221" t="s">
        <v>154</v>
      </c>
    </row>
    <row r="243" spans="1:65" s="13" customFormat="1" ht="22.5">
      <c r="B243" s="201"/>
      <c r="C243" s="202"/>
      <c r="D243" s="194" t="s">
        <v>167</v>
      </c>
      <c r="E243" s="203" t="s">
        <v>19</v>
      </c>
      <c r="F243" s="204" t="s">
        <v>1121</v>
      </c>
      <c r="G243" s="202"/>
      <c r="H243" s="203" t="s">
        <v>19</v>
      </c>
      <c r="I243" s="205"/>
      <c r="J243" s="202"/>
      <c r="K243" s="202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167</v>
      </c>
      <c r="AU243" s="210" t="s">
        <v>86</v>
      </c>
      <c r="AV243" s="13" t="s">
        <v>84</v>
      </c>
      <c r="AW243" s="13" t="s">
        <v>36</v>
      </c>
      <c r="AX243" s="13" t="s">
        <v>76</v>
      </c>
      <c r="AY243" s="210" t="s">
        <v>154</v>
      </c>
    </row>
    <row r="244" spans="1:65" s="14" customFormat="1" ht="11.25">
      <c r="B244" s="211"/>
      <c r="C244" s="212"/>
      <c r="D244" s="194" t="s">
        <v>167</v>
      </c>
      <c r="E244" s="213" t="s">
        <v>19</v>
      </c>
      <c r="F244" s="214" t="s">
        <v>1122</v>
      </c>
      <c r="G244" s="212"/>
      <c r="H244" s="215">
        <v>20.821999999999999</v>
      </c>
      <c r="I244" s="216"/>
      <c r="J244" s="212"/>
      <c r="K244" s="212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167</v>
      </c>
      <c r="AU244" s="221" t="s">
        <v>86</v>
      </c>
      <c r="AV244" s="14" t="s">
        <v>86</v>
      </c>
      <c r="AW244" s="14" t="s">
        <v>36</v>
      </c>
      <c r="AX244" s="14" t="s">
        <v>76</v>
      </c>
      <c r="AY244" s="221" t="s">
        <v>154</v>
      </c>
    </row>
    <row r="245" spans="1:65" s="13" customFormat="1" ht="22.5">
      <c r="B245" s="201"/>
      <c r="C245" s="202"/>
      <c r="D245" s="194" t="s">
        <v>167</v>
      </c>
      <c r="E245" s="203" t="s">
        <v>19</v>
      </c>
      <c r="F245" s="204" t="s">
        <v>1123</v>
      </c>
      <c r="G245" s="202"/>
      <c r="H245" s="203" t="s">
        <v>19</v>
      </c>
      <c r="I245" s="205"/>
      <c r="J245" s="202"/>
      <c r="K245" s="202"/>
      <c r="L245" s="206"/>
      <c r="M245" s="207"/>
      <c r="N245" s="208"/>
      <c r="O245" s="208"/>
      <c r="P245" s="208"/>
      <c r="Q245" s="208"/>
      <c r="R245" s="208"/>
      <c r="S245" s="208"/>
      <c r="T245" s="209"/>
      <c r="AT245" s="210" t="s">
        <v>167</v>
      </c>
      <c r="AU245" s="210" t="s">
        <v>86</v>
      </c>
      <c r="AV245" s="13" t="s">
        <v>84</v>
      </c>
      <c r="AW245" s="13" t="s">
        <v>36</v>
      </c>
      <c r="AX245" s="13" t="s">
        <v>76</v>
      </c>
      <c r="AY245" s="210" t="s">
        <v>154</v>
      </c>
    </row>
    <row r="246" spans="1:65" s="14" customFormat="1" ht="11.25">
      <c r="B246" s="211"/>
      <c r="C246" s="212"/>
      <c r="D246" s="194" t="s">
        <v>167</v>
      </c>
      <c r="E246" s="213" t="s">
        <v>19</v>
      </c>
      <c r="F246" s="214" t="s">
        <v>1124</v>
      </c>
      <c r="G246" s="212"/>
      <c r="H246" s="215">
        <v>2.948</v>
      </c>
      <c r="I246" s="216"/>
      <c r="J246" s="212"/>
      <c r="K246" s="212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167</v>
      </c>
      <c r="AU246" s="221" t="s">
        <v>86</v>
      </c>
      <c r="AV246" s="14" t="s">
        <v>86</v>
      </c>
      <c r="AW246" s="14" t="s">
        <v>36</v>
      </c>
      <c r="AX246" s="14" t="s">
        <v>76</v>
      </c>
      <c r="AY246" s="221" t="s">
        <v>154</v>
      </c>
    </row>
    <row r="247" spans="1:65" s="13" customFormat="1" ht="22.5">
      <c r="B247" s="201"/>
      <c r="C247" s="202"/>
      <c r="D247" s="194" t="s">
        <v>167</v>
      </c>
      <c r="E247" s="203" t="s">
        <v>19</v>
      </c>
      <c r="F247" s="204" t="s">
        <v>1125</v>
      </c>
      <c r="G247" s="202"/>
      <c r="H247" s="203" t="s">
        <v>19</v>
      </c>
      <c r="I247" s="205"/>
      <c r="J247" s="202"/>
      <c r="K247" s="202"/>
      <c r="L247" s="206"/>
      <c r="M247" s="207"/>
      <c r="N247" s="208"/>
      <c r="O247" s="208"/>
      <c r="P247" s="208"/>
      <c r="Q247" s="208"/>
      <c r="R247" s="208"/>
      <c r="S247" s="208"/>
      <c r="T247" s="209"/>
      <c r="AT247" s="210" t="s">
        <v>167</v>
      </c>
      <c r="AU247" s="210" t="s">
        <v>86</v>
      </c>
      <c r="AV247" s="13" t="s">
        <v>84</v>
      </c>
      <c r="AW247" s="13" t="s">
        <v>36</v>
      </c>
      <c r="AX247" s="13" t="s">
        <v>76</v>
      </c>
      <c r="AY247" s="210" t="s">
        <v>154</v>
      </c>
    </row>
    <row r="248" spans="1:65" s="14" customFormat="1" ht="11.25">
      <c r="B248" s="211"/>
      <c r="C248" s="212"/>
      <c r="D248" s="194" t="s">
        <v>167</v>
      </c>
      <c r="E248" s="213" t="s">
        <v>19</v>
      </c>
      <c r="F248" s="214" t="s">
        <v>1126</v>
      </c>
      <c r="G248" s="212"/>
      <c r="H248" s="215">
        <v>4.2389999999999999</v>
      </c>
      <c r="I248" s="216"/>
      <c r="J248" s="212"/>
      <c r="K248" s="212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167</v>
      </c>
      <c r="AU248" s="221" t="s">
        <v>86</v>
      </c>
      <c r="AV248" s="14" t="s">
        <v>86</v>
      </c>
      <c r="AW248" s="14" t="s">
        <v>36</v>
      </c>
      <c r="AX248" s="14" t="s">
        <v>76</v>
      </c>
      <c r="AY248" s="221" t="s">
        <v>154</v>
      </c>
    </row>
    <row r="249" spans="1:65" s="13" customFormat="1" ht="22.5">
      <c r="B249" s="201"/>
      <c r="C249" s="202"/>
      <c r="D249" s="194" t="s">
        <v>167</v>
      </c>
      <c r="E249" s="203" t="s">
        <v>19</v>
      </c>
      <c r="F249" s="204" t="s">
        <v>1127</v>
      </c>
      <c r="G249" s="202"/>
      <c r="H249" s="203" t="s">
        <v>19</v>
      </c>
      <c r="I249" s="205"/>
      <c r="J249" s="202"/>
      <c r="K249" s="202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167</v>
      </c>
      <c r="AU249" s="210" t="s">
        <v>86</v>
      </c>
      <c r="AV249" s="13" t="s">
        <v>84</v>
      </c>
      <c r="AW249" s="13" t="s">
        <v>36</v>
      </c>
      <c r="AX249" s="13" t="s">
        <v>76</v>
      </c>
      <c r="AY249" s="210" t="s">
        <v>154</v>
      </c>
    </row>
    <row r="250" spans="1:65" s="14" customFormat="1" ht="11.25">
      <c r="B250" s="211"/>
      <c r="C250" s="212"/>
      <c r="D250" s="194" t="s">
        <v>167</v>
      </c>
      <c r="E250" s="213" t="s">
        <v>19</v>
      </c>
      <c r="F250" s="214" t="s">
        <v>1128</v>
      </c>
      <c r="G250" s="212"/>
      <c r="H250" s="215">
        <v>6.16</v>
      </c>
      <c r="I250" s="216"/>
      <c r="J250" s="212"/>
      <c r="K250" s="212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167</v>
      </c>
      <c r="AU250" s="221" t="s">
        <v>86</v>
      </c>
      <c r="AV250" s="14" t="s">
        <v>86</v>
      </c>
      <c r="AW250" s="14" t="s">
        <v>36</v>
      </c>
      <c r="AX250" s="14" t="s">
        <v>76</v>
      </c>
      <c r="AY250" s="221" t="s">
        <v>154</v>
      </c>
    </row>
    <row r="251" spans="1:65" s="16" customFormat="1" ht="11.25">
      <c r="B251" s="237"/>
      <c r="C251" s="238"/>
      <c r="D251" s="194" t="s">
        <v>167</v>
      </c>
      <c r="E251" s="239" t="s">
        <v>19</v>
      </c>
      <c r="F251" s="240" t="s">
        <v>361</v>
      </c>
      <c r="G251" s="238"/>
      <c r="H251" s="241">
        <v>752.92600000000004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AT251" s="247" t="s">
        <v>167</v>
      </c>
      <c r="AU251" s="247" t="s">
        <v>86</v>
      </c>
      <c r="AV251" s="16" t="s">
        <v>182</v>
      </c>
      <c r="AW251" s="16" t="s">
        <v>36</v>
      </c>
      <c r="AX251" s="16" t="s">
        <v>76</v>
      </c>
      <c r="AY251" s="247" t="s">
        <v>154</v>
      </c>
    </row>
    <row r="252" spans="1:65" s="13" customFormat="1" ht="11.25">
      <c r="B252" s="201"/>
      <c r="C252" s="202"/>
      <c r="D252" s="194" t="s">
        <v>167</v>
      </c>
      <c r="E252" s="203" t="s">
        <v>19</v>
      </c>
      <c r="F252" s="204" t="s">
        <v>1129</v>
      </c>
      <c r="G252" s="202"/>
      <c r="H252" s="203" t="s">
        <v>19</v>
      </c>
      <c r="I252" s="205"/>
      <c r="J252" s="202"/>
      <c r="K252" s="202"/>
      <c r="L252" s="206"/>
      <c r="M252" s="207"/>
      <c r="N252" s="208"/>
      <c r="O252" s="208"/>
      <c r="P252" s="208"/>
      <c r="Q252" s="208"/>
      <c r="R252" s="208"/>
      <c r="S252" s="208"/>
      <c r="T252" s="209"/>
      <c r="AT252" s="210" t="s">
        <v>167</v>
      </c>
      <c r="AU252" s="210" t="s">
        <v>86</v>
      </c>
      <c r="AV252" s="13" t="s">
        <v>84</v>
      </c>
      <c r="AW252" s="13" t="s">
        <v>36</v>
      </c>
      <c r="AX252" s="13" t="s">
        <v>76</v>
      </c>
      <c r="AY252" s="210" t="s">
        <v>154</v>
      </c>
    </row>
    <row r="253" spans="1:65" s="14" customFormat="1" ht="11.25">
      <c r="B253" s="211"/>
      <c r="C253" s="212"/>
      <c r="D253" s="194" t="s">
        <v>167</v>
      </c>
      <c r="E253" s="213" t="s">
        <v>19</v>
      </c>
      <c r="F253" s="214" t="s">
        <v>1130</v>
      </c>
      <c r="G253" s="212"/>
      <c r="H253" s="215">
        <v>112.93899999999999</v>
      </c>
      <c r="I253" s="216"/>
      <c r="J253" s="212"/>
      <c r="K253" s="212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167</v>
      </c>
      <c r="AU253" s="221" t="s">
        <v>86</v>
      </c>
      <c r="AV253" s="14" t="s">
        <v>86</v>
      </c>
      <c r="AW253" s="14" t="s">
        <v>36</v>
      </c>
      <c r="AX253" s="14" t="s">
        <v>76</v>
      </c>
      <c r="AY253" s="221" t="s">
        <v>154</v>
      </c>
    </row>
    <row r="254" spans="1:65" s="15" customFormat="1" ht="11.25">
      <c r="B254" s="223"/>
      <c r="C254" s="224"/>
      <c r="D254" s="194" t="s">
        <v>167</v>
      </c>
      <c r="E254" s="225" t="s">
        <v>19</v>
      </c>
      <c r="F254" s="226" t="s">
        <v>194</v>
      </c>
      <c r="G254" s="224"/>
      <c r="H254" s="227">
        <v>865.86500000000001</v>
      </c>
      <c r="I254" s="228"/>
      <c r="J254" s="224"/>
      <c r="K254" s="224"/>
      <c r="L254" s="229"/>
      <c r="M254" s="230"/>
      <c r="N254" s="231"/>
      <c r="O254" s="231"/>
      <c r="P254" s="231"/>
      <c r="Q254" s="231"/>
      <c r="R254" s="231"/>
      <c r="S254" s="231"/>
      <c r="T254" s="232"/>
      <c r="AT254" s="233" t="s">
        <v>167</v>
      </c>
      <c r="AU254" s="233" t="s">
        <v>86</v>
      </c>
      <c r="AV254" s="15" t="s">
        <v>161</v>
      </c>
      <c r="AW254" s="15" t="s">
        <v>36</v>
      </c>
      <c r="AX254" s="15" t="s">
        <v>84</v>
      </c>
      <c r="AY254" s="233" t="s">
        <v>154</v>
      </c>
    </row>
    <row r="255" spans="1:65" s="2" customFormat="1" ht="24.2" customHeight="1">
      <c r="A255" s="37"/>
      <c r="B255" s="38"/>
      <c r="C255" s="181" t="s">
        <v>7</v>
      </c>
      <c r="D255" s="181" t="s">
        <v>156</v>
      </c>
      <c r="E255" s="182" t="s">
        <v>1131</v>
      </c>
      <c r="F255" s="183" t="s">
        <v>1132</v>
      </c>
      <c r="G255" s="184" t="s">
        <v>843</v>
      </c>
      <c r="H255" s="185">
        <v>443.43099999999998</v>
      </c>
      <c r="I255" s="186"/>
      <c r="J255" s="187">
        <f>ROUND(I255*H255,2)</f>
        <v>0</v>
      </c>
      <c r="K255" s="183" t="s">
        <v>160</v>
      </c>
      <c r="L255" s="42"/>
      <c r="M255" s="188" t="s">
        <v>19</v>
      </c>
      <c r="N255" s="189" t="s">
        <v>47</v>
      </c>
      <c r="O255" s="67"/>
      <c r="P255" s="190">
        <f>O255*H255</f>
        <v>0</v>
      </c>
      <c r="Q255" s="190">
        <v>5.0000000000000002E-5</v>
      </c>
      <c r="R255" s="190">
        <f>Q255*H255</f>
        <v>2.2171550000000002E-2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309</v>
      </c>
      <c r="AT255" s="192" t="s">
        <v>156</v>
      </c>
      <c r="AU255" s="192" t="s">
        <v>86</v>
      </c>
      <c r="AY255" s="20" t="s">
        <v>154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20" t="s">
        <v>84</v>
      </c>
      <c r="BK255" s="193">
        <f>ROUND(I255*H255,2)</f>
        <v>0</v>
      </c>
      <c r="BL255" s="20" t="s">
        <v>309</v>
      </c>
      <c r="BM255" s="192" t="s">
        <v>1133</v>
      </c>
    </row>
    <row r="256" spans="1:65" s="2" customFormat="1" ht="19.5">
      <c r="A256" s="37"/>
      <c r="B256" s="38"/>
      <c r="C256" s="39"/>
      <c r="D256" s="194" t="s">
        <v>163</v>
      </c>
      <c r="E256" s="39"/>
      <c r="F256" s="195" t="s">
        <v>1134</v>
      </c>
      <c r="G256" s="39"/>
      <c r="H256" s="39"/>
      <c r="I256" s="196"/>
      <c r="J256" s="39"/>
      <c r="K256" s="39"/>
      <c r="L256" s="42"/>
      <c r="M256" s="197"/>
      <c r="N256" s="198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163</v>
      </c>
      <c r="AU256" s="20" t="s">
        <v>86</v>
      </c>
    </row>
    <row r="257" spans="1:65" s="2" customFormat="1" ht="11.25">
      <c r="A257" s="37"/>
      <c r="B257" s="38"/>
      <c r="C257" s="39"/>
      <c r="D257" s="199" t="s">
        <v>165</v>
      </c>
      <c r="E257" s="39"/>
      <c r="F257" s="200" t="s">
        <v>1135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165</v>
      </c>
      <c r="AU257" s="20" t="s">
        <v>86</v>
      </c>
    </row>
    <row r="258" spans="1:65" s="13" customFormat="1" ht="11.25">
      <c r="B258" s="201"/>
      <c r="C258" s="202"/>
      <c r="D258" s="194" t="s">
        <v>167</v>
      </c>
      <c r="E258" s="203" t="s">
        <v>19</v>
      </c>
      <c r="F258" s="204" t="s">
        <v>1111</v>
      </c>
      <c r="G258" s="202"/>
      <c r="H258" s="203" t="s">
        <v>19</v>
      </c>
      <c r="I258" s="205"/>
      <c r="J258" s="202"/>
      <c r="K258" s="202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167</v>
      </c>
      <c r="AU258" s="210" t="s">
        <v>86</v>
      </c>
      <c r="AV258" s="13" t="s">
        <v>84</v>
      </c>
      <c r="AW258" s="13" t="s">
        <v>36</v>
      </c>
      <c r="AX258" s="13" t="s">
        <v>76</v>
      </c>
      <c r="AY258" s="210" t="s">
        <v>154</v>
      </c>
    </row>
    <row r="259" spans="1:65" s="13" customFormat="1" ht="11.25">
      <c r="B259" s="201"/>
      <c r="C259" s="202"/>
      <c r="D259" s="194" t="s">
        <v>167</v>
      </c>
      <c r="E259" s="203" t="s">
        <v>19</v>
      </c>
      <c r="F259" s="204" t="s">
        <v>1112</v>
      </c>
      <c r="G259" s="202"/>
      <c r="H259" s="203" t="s">
        <v>19</v>
      </c>
      <c r="I259" s="205"/>
      <c r="J259" s="202"/>
      <c r="K259" s="202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167</v>
      </c>
      <c r="AU259" s="210" t="s">
        <v>86</v>
      </c>
      <c r="AV259" s="13" t="s">
        <v>84</v>
      </c>
      <c r="AW259" s="13" t="s">
        <v>36</v>
      </c>
      <c r="AX259" s="13" t="s">
        <v>76</v>
      </c>
      <c r="AY259" s="210" t="s">
        <v>154</v>
      </c>
    </row>
    <row r="260" spans="1:65" s="13" customFormat="1" ht="33.75">
      <c r="B260" s="201"/>
      <c r="C260" s="202"/>
      <c r="D260" s="194" t="s">
        <v>167</v>
      </c>
      <c r="E260" s="203" t="s">
        <v>19</v>
      </c>
      <c r="F260" s="204" t="s">
        <v>1136</v>
      </c>
      <c r="G260" s="202"/>
      <c r="H260" s="203" t="s">
        <v>19</v>
      </c>
      <c r="I260" s="205"/>
      <c r="J260" s="202"/>
      <c r="K260" s="202"/>
      <c r="L260" s="206"/>
      <c r="M260" s="207"/>
      <c r="N260" s="208"/>
      <c r="O260" s="208"/>
      <c r="P260" s="208"/>
      <c r="Q260" s="208"/>
      <c r="R260" s="208"/>
      <c r="S260" s="208"/>
      <c r="T260" s="209"/>
      <c r="AT260" s="210" t="s">
        <v>167</v>
      </c>
      <c r="AU260" s="210" t="s">
        <v>86</v>
      </c>
      <c r="AV260" s="13" t="s">
        <v>84</v>
      </c>
      <c r="AW260" s="13" t="s">
        <v>36</v>
      </c>
      <c r="AX260" s="13" t="s">
        <v>76</v>
      </c>
      <c r="AY260" s="210" t="s">
        <v>154</v>
      </c>
    </row>
    <row r="261" spans="1:65" s="14" customFormat="1" ht="11.25">
      <c r="B261" s="211"/>
      <c r="C261" s="212"/>
      <c r="D261" s="194" t="s">
        <v>167</v>
      </c>
      <c r="E261" s="213" t="s">
        <v>19</v>
      </c>
      <c r="F261" s="214" t="s">
        <v>1137</v>
      </c>
      <c r="G261" s="212"/>
      <c r="H261" s="215">
        <v>385.59199999999998</v>
      </c>
      <c r="I261" s="216"/>
      <c r="J261" s="212"/>
      <c r="K261" s="212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167</v>
      </c>
      <c r="AU261" s="221" t="s">
        <v>86</v>
      </c>
      <c r="AV261" s="14" t="s">
        <v>86</v>
      </c>
      <c r="AW261" s="14" t="s">
        <v>36</v>
      </c>
      <c r="AX261" s="14" t="s">
        <v>76</v>
      </c>
      <c r="AY261" s="221" t="s">
        <v>154</v>
      </c>
    </row>
    <row r="262" spans="1:65" s="13" customFormat="1" ht="11.25">
      <c r="B262" s="201"/>
      <c r="C262" s="202"/>
      <c r="D262" s="194" t="s">
        <v>167</v>
      </c>
      <c r="E262" s="203" t="s">
        <v>19</v>
      </c>
      <c r="F262" s="204" t="s">
        <v>1129</v>
      </c>
      <c r="G262" s="202"/>
      <c r="H262" s="203" t="s">
        <v>19</v>
      </c>
      <c r="I262" s="205"/>
      <c r="J262" s="202"/>
      <c r="K262" s="202"/>
      <c r="L262" s="206"/>
      <c r="M262" s="207"/>
      <c r="N262" s="208"/>
      <c r="O262" s="208"/>
      <c r="P262" s="208"/>
      <c r="Q262" s="208"/>
      <c r="R262" s="208"/>
      <c r="S262" s="208"/>
      <c r="T262" s="209"/>
      <c r="AT262" s="210" t="s">
        <v>167</v>
      </c>
      <c r="AU262" s="210" t="s">
        <v>86</v>
      </c>
      <c r="AV262" s="13" t="s">
        <v>84</v>
      </c>
      <c r="AW262" s="13" t="s">
        <v>36</v>
      </c>
      <c r="AX262" s="13" t="s">
        <v>76</v>
      </c>
      <c r="AY262" s="210" t="s">
        <v>154</v>
      </c>
    </row>
    <row r="263" spans="1:65" s="14" customFormat="1" ht="11.25">
      <c r="B263" s="211"/>
      <c r="C263" s="212"/>
      <c r="D263" s="194" t="s">
        <v>167</v>
      </c>
      <c r="E263" s="213" t="s">
        <v>19</v>
      </c>
      <c r="F263" s="214" t="s">
        <v>1138</v>
      </c>
      <c r="G263" s="212"/>
      <c r="H263" s="215">
        <v>57.838999999999999</v>
      </c>
      <c r="I263" s="216"/>
      <c r="J263" s="212"/>
      <c r="K263" s="212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167</v>
      </c>
      <c r="AU263" s="221" t="s">
        <v>86</v>
      </c>
      <c r="AV263" s="14" t="s">
        <v>86</v>
      </c>
      <c r="AW263" s="14" t="s">
        <v>36</v>
      </c>
      <c r="AX263" s="14" t="s">
        <v>76</v>
      </c>
      <c r="AY263" s="221" t="s">
        <v>154</v>
      </c>
    </row>
    <row r="264" spans="1:65" s="15" customFormat="1" ht="11.25">
      <c r="B264" s="223"/>
      <c r="C264" s="224"/>
      <c r="D264" s="194" t="s">
        <v>167</v>
      </c>
      <c r="E264" s="225" t="s">
        <v>19</v>
      </c>
      <c r="F264" s="226" t="s">
        <v>194</v>
      </c>
      <c r="G264" s="224"/>
      <c r="H264" s="227">
        <v>443.43099999999998</v>
      </c>
      <c r="I264" s="228"/>
      <c r="J264" s="224"/>
      <c r="K264" s="224"/>
      <c r="L264" s="229"/>
      <c r="M264" s="230"/>
      <c r="N264" s="231"/>
      <c r="O264" s="231"/>
      <c r="P264" s="231"/>
      <c r="Q264" s="231"/>
      <c r="R264" s="231"/>
      <c r="S264" s="231"/>
      <c r="T264" s="232"/>
      <c r="AT264" s="233" t="s">
        <v>167</v>
      </c>
      <c r="AU264" s="233" t="s">
        <v>86</v>
      </c>
      <c r="AV264" s="15" t="s">
        <v>161</v>
      </c>
      <c r="AW264" s="15" t="s">
        <v>36</v>
      </c>
      <c r="AX264" s="15" t="s">
        <v>84</v>
      </c>
      <c r="AY264" s="233" t="s">
        <v>154</v>
      </c>
    </row>
    <row r="265" spans="1:65" s="2" customFormat="1" ht="24.2" customHeight="1">
      <c r="A265" s="37"/>
      <c r="B265" s="38"/>
      <c r="C265" s="248" t="s">
        <v>520</v>
      </c>
      <c r="D265" s="248" t="s">
        <v>491</v>
      </c>
      <c r="E265" s="249" t="s">
        <v>1139</v>
      </c>
      <c r="F265" s="250" t="s">
        <v>1140</v>
      </c>
      <c r="G265" s="251" t="s">
        <v>263</v>
      </c>
      <c r="H265" s="252">
        <v>8.9999999999999993E-3</v>
      </c>
      <c r="I265" s="253"/>
      <c r="J265" s="254">
        <f>ROUND(I265*H265,2)</f>
        <v>0</v>
      </c>
      <c r="K265" s="250" t="s">
        <v>173</v>
      </c>
      <c r="L265" s="255"/>
      <c r="M265" s="256" t="s">
        <v>19</v>
      </c>
      <c r="N265" s="257" t="s">
        <v>47</v>
      </c>
      <c r="O265" s="67"/>
      <c r="P265" s="190">
        <f>O265*H265</f>
        <v>0</v>
      </c>
      <c r="Q265" s="190">
        <v>1</v>
      </c>
      <c r="R265" s="190">
        <f>Q265*H265</f>
        <v>8.9999999999999993E-3</v>
      </c>
      <c r="S265" s="190">
        <v>0</v>
      </c>
      <c r="T265" s="19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2" t="s">
        <v>600</v>
      </c>
      <c r="AT265" s="192" t="s">
        <v>491</v>
      </c>
      <c r="AU265" s="192" t="s">
        <v>86</v>
      </c>
      <c r="AY265" s="20" t="s">
        <v>154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20" t="s">
        <v>84</v>
      </c>
      <c r="BK265" s="193">
        <f>ROUND(I265*H265,2)</f>
        <v>0</v>
      </c>
      <c r="BL265" s="20" t="s">
        <v>309</v>
      </c>
      <c r="BM265" s="192" t="s">
        <v>1141</v>
      </c>
    </row>
    <row r="266" spans="1:65" s="2" customFormat="1" ht="19.5">
      <c r="A266" s="37"/>
      <c r="B266" s="38"/>
      <c r="C266" s="39"/>
      <c r="D266" s="194" t="s">
        <v>163</v>
      </c>
      <c r="E266" s="39"/>
      <c r="F266" s="195" t="s">
        <v>1140</v>
      </c>
      <c r="G266" s="39"/>
      <c r="H266" s="39"/>
      <c r="I266" s="196"/>
      <c r="J266" s="39"/>
      <c r="K266" s="39"/>
      <c r="L266" s="42"/>
      <c r="M266" s="197"/>
      <c r="N266" s="198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163</v>
      </c>
      <c r="AU266" s="20" t="s">
        <v>86</v>
      </c>
    </row>
    <row r="267" spans="1:65" s="2" customFormat="1" ht="19.5">
      <c r="A267" s="37"/>
      <c r="B267" s="38"/>
      <c r="C267" s="39"/>
      <c r="D267" s="194" t="s">
        <v>177</v>
      </c>
      <c r="E267" s="39"/>
      <c r="F267" s="222" t="s">
        <v>1142</v>
      </c>
      <c r="G267" s="39"/>
      <c r="H267" s="39"/>
      <c r="I267" s="196"/>
      <c r="J267" s="39"/>
      <c r="K267" s="39"/>
      <c r="L267" s="42"/>
      <c r="M267" s="197"/>
      <c r="N267" s="198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177</v>
      </c>
      <c r="AU267" s="20" t="s">
        <v>86</v>
      </c>
    </row>
    <row r="268" spans="1:65" s="13" customFormat="1" ht="11.25">
      <c r="B268" s="201"/>
      <c r="C268" s="202"/>
      <c r="D268" s="194" t="s">
        <v>167</v>
      </c>
      <c r="E268" s="203" t="s">
        <v>19</v>
      </c>
      <c r="F268" s="204" t="s">
        <v>1143</v>
      </c>
      <c r="G268" s="202"/>
      <c r="H268" s="203" t="s">
        <v>19</v>
      </c>
      <c r="I268" s="205"/>
      <c r="J268" s="202"/>
      <c r="K268" s="202"/>
      <c r="L268" s="206"/>
      <c r="M268" s="207"/>
      <c r="N268" s="208"/>
      <c r="O268" s="208"/>
      <c r="P268" s="208"/>
      <c r="Q268" s="208"/>
      <c r="R268" s="208"/>
      <c r="S268" s="208"/>
      <c r="T268" s="209"/>
      <c r="AT268" s="210" t="s">
        <v>167</v>
      </c>
      <c r="AU268" s="210" t="s">
        <v>86</v>
      </c>
      <c r="AV268" s="13" t="s">
        <v>84</v>
      </c>
      <c r="AW268" s="13" t="s">
        <v>36</v>
      </c>
      <c r="AX268" s="13" t="s">
        <v>76</v>
      </c>
      <c r="AY268" s="210" t="s">
        <v>154</v>
      </c>
    </row>
    <row r="269" spans="1:65" s="13" customFormat="1" ht="11.25">
      <c r="B269" s="201"/>
      <c r="C269" s="202"/>
      <c r="D269" s="194" t="s">
        <v>167</v>
      </c>
      <c r="E269" s="203" t="s">
        <v>19</v>
      </c>
      <c r="F269" s="204" t="s">
        <v>537</v>
      </c>
      <c r="G269" s="202"/>
      <c r="H269" s="203" t="s">
        <v>19</v>
      </c>
      <c r="I269" s="205"/>
      <c r="J269" s="202"/>
      <c r="K269" s="202"/>
      <c r="L269" s="206"/>
      <c r="M269" s="207"/>
      <c r="N269" s="208"/>
      <c r="O269" s="208"/>
      <c r="P269" s="208"/>
      <c r="Q269" s="208"/>
      <c r="R269" s="208"/>
      <c r="S269" s="208"/>
      <c r="T269" s="209"/>
      <c r="AT269" s="210" t="s">
        <v>167</v>
      </c>
      <c r="AU269" s="210" t="s">
        <v>86</v>
      </c>
      <c r="AV269" s="13" t="s">
        <v>84</v>
      </c>
      <c r="AW269" s="13" t="s">
        <v>36</v>
      </c>
      <c r="AX269" s="13" t="s">
        <v>76</v>
      </c>
      <c r="AY269" s="210" t="s">
        <v>154</v>
      </c>
    </row>
    <row r="270" spans="1:65" s="13" customFormat="1" ht="11.25">
      <c r="B270" s="201"/>
      <c r="C270" s="202"/>
      <c r="D270" s="194" t="s">
        <v>167</v>
      </c>
      <c r="E270" s="203" t="s">
        <v>19</v>
      </c>
      <c r="F270" s="204" t="s">
        <v>1144</v>
      </c>
      <c r="G270" s="202"/>
      <c r="H270" s="203" t="s">
        <v>19</v>
      </c>
      <c r="I270" s="205"/>
      <c r="J270" s="202"/>
      <c r="K270" s="202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167</v>
      </c>
      <c r="AU270" s="210" t="s">
        <v>86</v>
      </c>
      <c r="AV270" s="13" t="s">
        <v>84</v>
      </c>
      <c r="AW270" s="13" t="s">
        <v>36</v>
      </c>
      <c r="AX270" s="13" t="s">
        <v>76</v>
      </c>
      <c r="AY270" s="210" t="s">
        <v>154</v>
      </c>
    </row>
    <row r="271" spans="1:65" s="14" customFormat="1" ht="11.25">
      <c r="B271" s="211"/>
      <c r="C271" s="212"/>
      <c r="D271" s="194" t="s">
        <v>167</v>
      </c>
      <c r="E271" s="213" t="s">
        <v>19</v>
      </c>
      <c r="F271" s="214" t="s">
        <v>1145</v>
      </c>
      <c r="G271" s="212"/>
      <c r="H271" s="215">
        <v>8.9999999999999993E-3</v>
      </c>
      <c r="I271" s="216"/>
      <c r="J271" s="212"/>
      <c r="K271" s="212"/>
      <c r="L271" s="217"/>
      <c r="M271" s="218"/>
      <c r="N271" s="219"/>
      <c r="O271" s="219"/>
      <c r="P271" s="219"/>
      <c r="Q271" s="219"/>
      <c r="R271" s="219"/>
      <c r="S271" s="219"/>
      <c r="T271" s="220"/>
      <c r="AT271" s="221" t="s">
        <v>167</v>
      </c>
      <c r="AU271" s="221" t="s">
        <v>86</v>
      </c>
      <c r="AV271" s="14" t="s">
        <v>86</v>
      </c>
      <c r="AW271" s="14" t="s">
        <v>36</v>
      </c>
      <c r="AX271" s="14" t="s">
        <v>84</v>
      </c>
      <c r="AY271" s="221" t="s">
        <v>154</v>
      </c>
    </row>
    <row r="272" spans="1:65" s="2" customFormat="1" ht="24.2" customHeight="1">
      <c r="A272" s="37"/>
      <c r="B272" s="38"/>
      <c r="C272" s="248" t="s">
        <v>523</v>
      </c>
      <c r="D272" s="248" t="s">
        <v>491</v>
      </c>
      <c r="E272" s="249" t="s">
        <v>874</v>
      </c>
      <c r="F272" s="250" t="s">
        <v>875</v>
      </c>
      <c r="G272" s="251" t="s">
        <v>263</v>
      </c>
      <c r="H272" s="252">
        <v>0.216</v>
      </c>
      <c r="I272" s="253"/>
      <c r="J272" s="254">
        <f>ROUND(I272*H272,2)</f>
        <v>0</v>
      </c>
      <c r="K272" s="250" t="s">
        <v>160</v>
      </c>
      <c r="L272" s="255"/>
      <c r="M272" s="256" t="s">
        <v>19</v>
      </c>
      <c r="N272" s="257" t="s">
        <v>47</v>
      </c>
      <c r="O272" s="67"/>
      <c r="P272" s="190">
        <f>O272*H272</f>
        <v>0</v>
      </c>
      <c r="Q272" s="190">
        <v>1</v>
      </c>
      <c r="R272" s="190">
        <f>Q272*H272</f>
        <v>0.216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600</v>
      </c>
      <c r="AT272" s="192" t="s">
        <v>491</v>
      </c>
      <c r="AU272" s="192" t="s">
        <v>86</v>
      </c>
      <c r="AY272" s="20" t="s">
        <v>154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20" t="s">
        <v>84</v>
      </c>
      <c r="BK272" s="193">
        <f>ROUND(I272*H272,2)</f>
        <v>0</v>
      </c>
      <c r="BL272" s="20" t="s">
        <v>309</v>
      </c>
      <c r="BM272" s="192" t="s">
        <v>876</v>
      </c>
    </row>
    <row r="273" spans="1:65" s="2" customFormat="1" ht="11.25">
      <c r="A273" s="37"/>
      <c r="B273" s="38"/>
      <c r="C273" s="39"/>
      <c r="D273" s="194" t="s">
        <v>163</v>
      </c>
      <c r="E273" s="39"/>
      <c r="F273" s="195" t="s">
        <v>875</v>
      </c>
      <c r="G273" s="39"/>
      <c r="H273" s="39"/>
      <c r="I273" s="196"/>
      <c r="J273" s="39"/>
      <c r="K273" s="39"/>
      <c r="L273" s="42"/>
      <c r="M273" s="197"/>
      <c r="N273" s="19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163</v>
      </c>
      <c r="AU273" s="20" t="s">
        <v>86</v>
      </c>
    </row>
    <row r="274" spans="1:65" s="2" customFormat="1" ht="19.5">
      <c r="A274" s="37"/>
      <c r="B274" s="38"/>
      <c r="C274" s="39"/>
      <c r="D274" s="194" t="s">
        <v>177</v>
      </c>
      <c r="E274" s="39"/>
      <c r="F274" s="222" t="s">
        <v>877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177</v>
      </c>
      <c r="AU274" s="20" t="s">
        <v>86</v>
      </c>
    </row>
    <row r="275" spans="1:65" s="13" customFormat="1" ht="11.25">
      <c r="B275" s="201"/>
      <c r="C275" s="202"/>
      <c r="D275" s="194" t="s">
        <v>167</v>
      </c>
      <c r="E275" s="203" t="s">
        <v>19</v>
      </c>
      <c r="F275" s="204" t="s">
        <v>1143</v>
      </c>
      <c r="G275" s="202"/>
      <c r="H275" s="203" t="s">
        <v>19</v>
      </c>
      <c r="I275" s="205"/>
      <c r="J275" s="202"/>
      <c r="K275" s="202"/>
      <c r="L275" s="206"/>
      <c r="M275" s="207"/>
      <c r="N275" s="208"/>
      <c r="O275" s="208"/>
      <c r="P275" s="208"/>
      <c r="Q275" s="208"/>
      <c r="R275" s="208"/>
      <c r="S275" s="208"/>
      <c r="T275" s="209"/>
      <c r="AT275" s="210" t="s">
        <v>167</v>
      </c>
      <c r="AU275" s="210" t="s">
        <v>86</v>
      </c>
      <c r="AV275" s="13" t="s">
        <v>84</v>
      </c>
      <c r="AW275" s="13" t="s">
        <v>36</v>
      </c>
      <c r="AX275" s="13" t="s">
        <v>76</v>
      </c>
      <c r="AY275" s="210" t="s">
        <v>154</v>
      </c>
    </row>
    <row r="276" spans="1:65" s="13" customFormat="1" ht="11.25">
      <c r="B276" s="201"/>
      <c r="C276" s="202"/>
      <c r="D276" s="194" t="s">
        <v>167</v>
      </c>
      <c r="E276" s="203" t="s">
        <v>19</v>
      </c>
      <c r="F276" s="204" t="s">
        <v>537</v>
      </c>
      <c r="G276" s="202"/>
      <c r="H276" s="203" t="s">
        <v>19</v>
      </c>
      <c r="I276" s="205"/>
      <c r="J276" s="202"/>
      <c r="K276" s="202"/>
      <c r="L276" s="206"/>
      <c r="M276" s="207"/>
      <c r="N276" s="208"/>
      <c r="O276" s="208"/>
      <c r="P276" s="208"/>
      <c r="Q276" s="208"/>
      <c r="R276" s="208"/>
      <c r="S276" s="208"/>
      <c r="T276" s="209"/>
      <c r="AT276" s="210" t="s">
        <v>167</v>
      </c>
      <c r="AU276" s="210" t="s">
        <v>86</v>
      </c>
      <c r="AV276" s="13" t="s">
        <v>84</v>
      </c>
      <c r="AW276" s="13" t="s">
        <v>36</v>
      </c>
      <c r="AX276" s="13" t="s">
        <v>76</v>
      </c>
      <c r="AY276" s="210" t="s">
        <v>154</v>
      </c>
    </row>
    <row r="277" spans="1:65" s="13" customFormat="1" ht="22.5">
      <c r="B277" s="201"/>
      <c r="C277" s="202"/>
      <c r="D277" s="194" t="s">
        <v>167</v>
      </c>
      <c r="E277" s="203" t="s">
        <v>19</v>
      </c>
      <c r="F277" s="204" t="s">
        <v>1146</v>
      </c>
      <c r="G277" s="202"/>
      <c r="H277" s="203" t="s">
        <v>19</v>
      </c>
      <c r="I277" s="205"/>
      <c r="J277" s="202"/>
      <c r="K277" s="202"/>
      <c r="L277" s="206"/>
      <c r="M277" s="207"/>
      <c r="N277" s="208"/>
      <c r="O277" s="208"/>
      <c r="P277" s="208"/>
      <c r="Q277" s="208"/>
      <c r="R277" s="208"/>
      <c r="S277" s="208"/>
      <c r="T277" s="209"/>
      <c r="AT277" s="210" t="s">
        <v>167</v>
      </c>
      <c r="AU277" s="210" t="s">
        <v>86</v>
      </c>
      <c r="AV277" s="13" t="s">
        <v>84</v>
      </c>
      <c r="AW277" s="13" t="s">
        <v>36</v>
      </c>
      <c r="AX277" s="13" t="s">
        <v>76</v>
      </c>
      <c r="AY277" s="210" t="s">
        <v>154</v>
      </c>
    </row>
    <row r="278" spans="1:65" s="14" customFormat="1" ht="11.25">
      <c r="B278" s="211"/>
      <c r="C278" s="212"/>
      <c r="D278" s="194" t="s">
        <v>167</v>
      </c>
      <c r="E278" s="213" t="s">
        <v>19</v>
      </c>
      <c r="F278" s="214" t="s">
        <v>1147</v>
      </c>
      <c r="G278" s="212"/>
      <c r="H278" s="215">
        <v>0.216</v>
      </c>
      <c r="I278" s="216"/>
      <c r="J278" s="212"/>
      <c r="K278" s="212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167</v>
      </c>
      <c r="AU278" s="221" t="s">
        <v>86</v>
      </c>
      <c r="AV278" s="14" t="s">
        <v>86</v>
      </c>
      <c r="AW278" s="14" t="s">
        <v>36</v>
      </c>
      <c r="AX278" s="14" t="s">
        <v>84</v>
      </c>
      <c r="AY278" s="221" t="s">
        <v>154</v>
      </c>
    </row>
    <row r="279" spans="1:65" s="2" customFormat="1" ht="24.2" customHeight="1">
      <c r="A279" s="37"/>
      <c r="B279" s="38"/>
      <c r="C279" s="248" t="s">
        <v>526</v>
      </c>
      <c r="D279" s="248" t="s">
        <v>491</v>
      </c>
      <c r="E279" s="249" t="s">
        <v>1148</v>
      </c>
      <c r="F279" s="250" t="s">
        <v>1149</v>
      </c>
      <c r="G279" s="251" t="s">
        <v>263</v>
      </c>
      <c r="H279" s="252">
        <v>0.308</v>
      </c>
      <c r="I279" s="253"/>
      <c r="J279" s="254">
        <f>ROUND(I279*H279,2)</f>
        <v>0</v>
      </c>
      <c r="K279" s="250" t="s">
        <v>160</v>
      </c>
      <c r="L279" s="255"/>
      <c r="M279" s="256" t="s">
        <v>19</v>
      </c>
      <c r="N279" s="257" t="s">
        <v>47</v>
      </c>
      <c r="O279" s="67"/>
      <c r="P279" s="190">
        <f>O279*H279</f>
        <v>0</v>
      </c>
      <c r="Q279" s="190">
        <v>1</v>
      </c>
      <c r="R279" s="190">
        <f>Q279*H279</f>
        <v>0.308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600</v>
      </c>
      <c r="AT279" s="192" t="s">
        <v>491</v>
      </c>
      <c r="AU279" s="192" t="s">
        <v>86</v>
      </c>
      <c r="AY279" s="20" t="s">
        <v>154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84</v>
      </c>
      <c r="BK279" s="193">
        <f>ROUND(I279*H279,2)</f>
        <v>0</v>
      </c>
      <c r="BL279" s="20" t="s">
        <v>309</v>
      </c>
      <c r="BM279" s="192" t="s">
        <v>1150</v>
      </c>
    </row>
    <row r="280" spans="1:65" s="2" customFormat="1" ht="11.25">
      <c r="A280" s="37"/>
      <c r="B280" s="38"/>
      <c r="C280" s="39"/>
      <c r="D280" s="194" t="s">
        <v>163</v>
      </c>
      <c r="E280" s="39"/>
      <c r="F280" s="195" t="s">
        <v>1149</v>
      </c>
      <c r="G280" s="39"/>
      <c r="H280" s="39"/>
      <c r="I280" s="196"/>
      <c r="J280" s="39"/>
      <c r="K280" s="39"/>
      <c r="L280" s="42"/>
      <c r="M280" s="197"/>
      <c r="N280" s="198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163</v>
      </c>
      <c r="AU280" s="20" t="s">
        <v>86</v>
      </c>
    </row>
    <row r="281" spans="1:65" s="2" customFormat="1" ht="19.5">
      <c r="A281" s="37"/>
      <c r="B281" s="38"/>
      <c r="C281" s="39"/>
      <c r="D281" s="194" t="s">
        <v>177</v>
      </c>
      <c r="E281" s="39"/>
      <c r="F281" s="222" t="s">
        <v>1151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177</v>
      </c>
      <c r="AU281" s="20" t="s">
        <v>86</v>
      </c>
    </row>
    <row r="282" spans="1:65" s="13" customFormat="1" ht="11.25">
      <c r="B282" s="201"/>
      <c r="C282" s="202"/>
      <c r="D282" s="194" t="s">
        <v>167</v>
      </c>
      <c r="E282" s="203" t="s">
        <v>19</v>
      </c>
      <c r="F282" s="204" t="s">
        <v>1143</v>
      </c>
      <c r="G282" s="202"/>
      <c r="H282" s="203" t="s">
        <v>19</v>
      </c>
      <c r="I282" s="205"/>
      <c r="J282" s="202"/>
      <c r="K282" s="202"/>
      <c r="L282" s="206"/>
      <c r="M282" s="207"/>
      <c r="N282" s="208"/>
      <c r="O282" s="208"/>
      <c r="P282" s="208"/>
      <c r="Q282" s="208"/>
      <c r="R282" s="208"/>
      <c r="S282" s="208"/>
      <c r="T282" s="209"/>
      <c r="AT282" s="210" t="s">
        <v>167</v>
      </c>
      <c r="AU282" s="210" t="s">
        <v>86</v>
      </c>
      <c r="AV282" s="13" t="s">
        <v>84</v>
      </c>
      <c r="AW282" s="13" t="s">
        <v>36</v>
      </c>
      <c r="AX282" s="13" t="s">
        <v>76</v>
      </c>
      <c r="AY282" s="210" t="s">
        <v>154</v>
      </c>
    </row>
    <row r="283" spans="1:65" s="13" customFormat="1" ht="11.25">
      <c r="B283" s="201"/>
      <c r="C283" s="202"/>
      <c r="D283" s="194" t="s">
        <v>167</v>
      </c>
      <c r="E283" s="203" t="s">
        <v>19</v>
      </c>
      <c r="F283" s="204" t="s">
        <v>537</v>
      </c>
      <c r="G283" s="202"/>
      <c r="H283" s="203" t="s">
        <v>19</v>
      </c>
      <c r="I283" s="205"/>
      <c r="J283" s="202"/>
      <c r="K283" s="202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167</v>
      </c>
      <c r="AU283" s="210" t="s">
        <v>86</v>
      </c>
      <c r="AV283" s="13" t="s">
        <v>84</v>
      </c>
      <c r="AW283" s="13" t="s">
        <v>36</v>
      </c>
      <c r="AX283" s="13" t="s">
        <v>76</v>
      </c>
      <c r="AY283" s="210" t="s">
        <v>154</v>
      </c>
    </row>
    <row r="284" spans="1:65" s="13" customFormat="1" ht="22.5">
      <c r="B284" s="201"/>
      <c r="C284" s="202"/>
      <c r="D284" s="194" t="s">
        <v>167</v>
      </c>
      <c r="E284" s="203" t="s">
        <v>19</v>
      </c>
      <c r="F284" s="204" t="s">
        <v>1152</v>
      </c>
      <c r="G284" s="202"/>
      <c r="H284" s="203" t="s">
        <v>19</v>
      </c>
      <c r="I284" s="205"/>
      <c r="J284" s="202"/>
      <c r="K284" s="202"/>
      <c r="L284" s="206"/>
      <c r="M284" s="207"/>
      <c r="N284" s="208"/>
      <c r="O284" s="208"/>
      <c r="P284" s="208"/>
      <c r="Q284" s="208"/>
      <c r="R284" s="208"/>
      <c r="S284" s="208"/>
      <c r="T284" s="209"/>
      <c r="AT284" s="210" t="s">
        <v>167</v>
      </c>
      <c r="AU284" s="210" t="s">
        <v>86</v>
      </c>
      <c r="AV284" s="13" t="s">
        <v>84</v>
      </c>
      <c r="AW284" s="13" t="s">
        <v>36</v>
      </c>
      <c r="AX284" s="13" t="s">
        <v>76</v>
      </c>
      <c r="AY284" s="210" t="s">
        <v>154</v>
      </c>
    </row>
    <row r="285" spans="1:65" s="14" customFormat="1" ht="11.25">
      <c r="B285" s="211"/>
      <c r="C285" s="212"/>
      <c r="D285" s="194" t="s">
        <v>167</v>
      </c>
      <c r="E285" s="213" t="s">
        <v>19</v>
      </c>
      <c r="F285" s="214" t="s">
        <v>1153</v>
      </c>
      <c r="G285" s="212"/>
      <c r="H285" s="215">
        <v>0.308</v>
      </c>
      <c r="I285" s="216"/>
      <c r="J285" s="212"/>
      <c r="K285" s="212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167</v>
      </c>
      <c r="AU285" s="221" t="s">
        <v>86</v>
      </c>
      <c r="AV285" s="14" t="s">
        <v>86</v>
      </c>
      <c r="AW285" s="14" t="s">
        <v>36</v>
      </c>
      <c r="AX285" s="14" t="s">
        <v>84</v>
      </c>
      <c r="AY285" s="221" t="s">
        <v>154</v>
      </c>
    </row>
    <row r="286" spans="1:65" s="2" customFormat="1" ht="24.2" customHeight="1">
      <c r="A286" s="37"/>
      <c r="B286" s="38"/>
      <c r="C286" s="248" t="s">
        <v>531</v>
      </c>
      <c r="D286" s="248" t="s">
        <v>491</v>
      </c>
      <c r="E286" s="249" t="s">
        <v>1154</v>
      </c>
      <c r="F286" s="250" t="s">
        <v>1155</v>
      </c>
      <c r="G286" s="251" t="s">
        <v>263</v>
      </c>
      <c r="H286" s="252">
        <v>0.25800000000000001</v>
      </c>
      <c r="I286" s="253"/>
      <c r="J286" s="254">
        <f>ROUND(I286*H286,2)</f>
        <v>0</v>
      </c>
      <c r="K286" s="250" t="s">
        <v>173</v>
      </c>
      <c r="L286" s="255"/>
      <c r="M286" s="256" t="s">
        <v>19</v>
      </c>
      <c r="N286" s="257" t="s">
        <v>47</v>
      </c>
      <c r="O286" s="67"/>
      <c r="P286" s="190">
        <f>O286*H286</f>
        <v>0</v>
      </c>
      <c r="Q286" s="190">
        <v>1</v>
      </c>
      <c r="R286" s="190">
        <f>Q286*H286</f>
        <v>0.25800000000000001</v>
      </c>
      <c r="S286" s="190">
        <v>0</v>
      </c>
      <c r="T286" s="191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92" t="s">
        <v>600</v>
      </c>
      <c r="AT286" s="192" t="s">
        <v>491</v>
      </c>
      <c r="AU286" s="192" t="s">
        <v>86</v>
      </c>
      <c r="AY286" s="20" t="s">
        <v>154</v>
      </c>
      <c r="BE286" s="193">
        <f>IF(N286="základní",J286,0)</f>
        <v>0</v>
      </c>
      <c r="BF286" s="193">
        <f>IF(N286="snížená",J286,0)</f>
        <v>0</v>
      </c>
      <c r="BG286" s="193">
        <f>IF(N286="zákl. přenesená",J286,0)</f>
        <v>0</v>
      </c>
      <c r="BH286" s="193">
        <f>IF(N286="sníž. přenesená",J286,0)</f>
        <v>0</v>
      </c>
      <c r="BI286" s="193">
        <f>IF(N286="nulová",J286,0)</f>
        <v>0</v>
      </c>
      <c r="BJ286" s="20" t="s">
        <v>84</v>
      </c>
      <c r="BK286" s="193">
        <f>ROUND(I286*H286,2)</f>
        <v>0</v>
      </c>
      <c r="BL286" s="20" t="s">
        <v>309</v>
      </c>
      <c r="BM286" s="192" t="s">
        <v>1156</v>
      </c>
    </row>
    <row r="287" spans="1:65" s="2" customFormat="1" ht="19.5">
      <c r="A287" s="37"/>
      <c r="B287" s="38"/>
      <c r="C287" s="39"/>
      <c r="D287" s="194" t="s">
        <v>163</v>
      </c>
      <c r="E287" s="39"/>
      <c r="F287" s="195" t="s">
        <v>1155</v>
      </c>
      <c r="G287" s="39"/>
      <c r="H287" s="39"/>
      <c r="I287" s="196"/>
      <c r="J287" s="39"/>
      <c r="K287" s="39"/>
      <c r="L287" s="42"/>
      <c r="M287" s="197"/>
      <c r="N287" s="198"/>
      <c r="O287" s="67"/>
      <c r="P287" s="67"/>
      <c r="Q287" s="67"/>
      <c r="R287" s="67"/>
      <c r="S287" s="67"/>
      <c r="T287" s="68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20" t="s">
        <v>163</v>
      </c>
      <c r="AU287" s="20" t="s">
        <v>86</v>
      </c>
    </row>
    <row r="288" spans="1:65" s="2" customFormat="1" ht="19.5">
      <c r="A288" s="37"/>
      <c r="B288" s="38"/>
      <c r="C288" s="39"/>
      <c r="D288" s="194" t="s">
        <v>177</v>
      </c>
      <c r="E288" s="39"/>
      <c r="F288" s="222" t="s">
        <v>1157</v>
      </c>
      <c r="G288" s="39"/>
      <c r="H288" s="39"/>
      <c r="I288" s="196"/>
      <c r="J288" s="39"/>
      <c r="K288" s="39"/>
      <c r="L288" s="42"/>
      <c r="M288" s="197"/>
      <c r="N288" s="198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20" t="s">
        <v>177</v>
      </c>
      <c r="AU288" s="20" t="s">
        <v>86</v>
      </c>
    </row>
    <row r="289" spans="1:65" s="13" customFormat="1" ht="11.25">
      <c r="B289" s="201"/>
      <c r="C289" s="202"/>
      <c r="D289" s="194" t="s">
        <v>167</v>
      </c>
      <c r="E289" s="203" t="s">
        <v>19</v>
      </c>
      <c r="F289" s="204" t="s">
        <v>1143</v>
      </c>
      <c r="G289" s="202"/>
      <c r="H289" s="203" t="s">
        <v>19</v>
      </c>
      <c r="I289" s="205"/>
      <c r="J289" s="202"/>
      <c r="K289" s="202"/>
      <c r="L289" s="206"/>
      <c r="M289" s="207"/>
      <c r="N289" s="208"/>
      <c r="O289" s="208"/>
      <c r="P289" s="208"/>
      <c r="Q289" s="208"/>
      <c r="R289" s="208"/>
      <c r="S289" s="208"/>
      <c r="T289" s="209"/>
      <c r="AT289" s="210" t="s">
        <v>167</v>
      </c>
      <c r="AU289" s="210" t="s">
        <v>86</v>
      </c>
      <c r="AV289" s="13" t="s">
        <v>84</v>
      </c>
      <c r="AW289" s="13" t="s">
        <v>36</v>
      </c>
      <c r="AX289" s="13" t="s">
        <v>76</v>
      </c>
      <c r="AY289" s="210" t="s">
        <v>154</v>
      </c>
    </row>
    <row r="290" spans="1:65" s="13" customFormat="1" ht="11.25">
      <c r="B290" s="201"/>
      <c r="C290" s="202"/>
      <c r="D290" s="194" t="s">
        <v>167</v>
      </c>
      <c r="E290" s="203" t="s">
        <v>19</v>
      </c>
      <c r="F290" s="204" t="s">
        <v>537</v>
      </c>
      <c r="G290" s="202"/>
      <c r="H290" s="203" t="s">
        <v>19</v>
      </c>
      <c r="I290" s="205"/>
      <c r="J290" s="202"/>
      <c r="K290" s="202"/>
      <c r="L290" s="206"/>
      <c r="M290" s="207"/>
      <c r="N290" s="208"/>
      <c r="O290" s="208"/>
      <c r="P290" s="208"/>
      <c r="Q290" s="208"/>
      <c r="R290" s="208"/>
      <c r="S290" s="208"/>
      <c r="T290" s="209"/>
      <c r="AT290" s="210" t="s">
        <v>167</v>
      </c>
      <c r="AU290" s="210" t="s">
        <v>86</v>
      </c>
      <c r="AV290" s="13" t="s">
        <v>84</v>
      </c>
      <c r="AW290" s="13" t="s">
        <v>36</v>
      </c>
      <c r="AX290" s="13" t="s">
        <v>76</v>
      </c>
      <c r="AY290" s="210" t="s">
        <v>154</v>
      </c>
    </row>
    <row r="291" spans="1:65" s="13" customFormat="1" ht="22.5">
      <c r="B291" s="201"/>
      <c r="C291" s="202"/>
      <c r="D291" s="194" t="s">
        <v>167</v>
      </c>
      <c r="E291" s="203" t="s">
        <v>19</v>
      </c>
      <c r="F291" s="204" t="s">
        <v>1158</v>
      </c>
      <c r="G291" s="202"/>
      <c r="H291" s="203" t="s">
        <v>19</v>
      </c>
      <c r="I291" s="205"/>
      <c r="J291" s="202"/>
      <c r="K291" s="202"/>
      <c r="L291" s="206"/>
      <c r="M291" s="207"/>
      <c r="N291" s="208"/>
      <c r="O291" s="208"/>
      <c r="P291" s="208"/>
      <c r="Q291" s="208"/>
      <c r="R291" s="208"/>
      <c r="S291" s="208"/>
      <c r="T291" s="209"/>
      <c r="AT291" s="210" t="s">
        <v>167</v>
      </c>
      <c r="AU291" s="210" t="s">
        <v>86</v>
      </c>
      <c r="AV291" s="13" t="s">
        <v>84</v>
      </c>
      <c r="AW291" s="13" t="s">
        <v>36</v>
      </c>
      <c r="AX291" s="13" t="s">
        <v>76</v>
      </c>
      <c r="AY291" s="210" t="s">
        <v>154</v>
      </c>
    </row>
    <row r="292" spans="1:65" s="14" customFormat="1" ht="11.25">
      <c r="B292" s="211"/>
      <c r="C292" s="212"/>
      <c r="D292" s="194" t="s">
        <v>167</v>
      </c>
      <c r="E292" s="213" t="s">
        <v>19</v>
      </c>
      <c r="F292" s="214" t="s">
        <v>1159</v>
      </c>
      <c r="G292" s="212"/>
      <c r="H292" s="215">
        <v>0.25800000000000001</v>
      </c>
      <c r="I292" s="216"/>
      <c r="J292" s="212"/>
      <c r="K292" s="212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167</v>
      </c>
      <c r="AU292" s="221" t="s">
        <v>86</v>
      </c>
      <c r="AV292" s="14" t="s">
        <v>86</v>
      </c>
      <c r="AW292" s="14" t="s">
        <v>36</v>
      </c>
      <c r="AX292" s="14" t="s">
        <v>84</v>
      </c>
      <c r="AY292" s="221" t="s">
        <v>154</v>
      </c>
    </row>
    <row r="293" spans="1:65" s="2" customFormat="1" ht="24.2" customHeight="1">
      <c r="A293" s="37"/>
      <c r="B293" s="38"/>
      <c r="C293" s="248" t="s">
        <v>551</v>
      </c>
      <c r="D293" s="248" t="s">
        <v>491</v>
      </c>
      <c r="E293" s="249" t="s">
        <v>1160</v>
      </c>
      <c r="F293" s="250" t="s">
        <v>1161</v>
      </c>
      <c r="G293" s="251" t="s">
        <v>263</v>
      </c>
      <c r="H293" s="252">
        <v>2.3E-2</v>
      </c>
      <c r="I293" s="253"/>
      <c r="J293" s="254">
        <f>ROUND(I293*H293,2)</f>
        <v>0</v>
      </c>
      <c r="K293" s="250" t="s">
        <v>160</v>
      </c>
      <c r="L293" s="255"/>
      <c r="M293" s="256" t="s">
        <v>19</v>
      </c>
      <c r="N293" s="257" t="s">
        <v>47</v>
      </c>
      <c r="O293" s="67"/>
      <c r="P293" s="190">
        <f>O293*H293</f>
        <v>0</v>
      </c>
      <c r="Q293" s="190">
        <v>1</v>
      </c>
      <c r="R293" s="190">
        <f>Q293*H293</f>
        <v>2.3E-2</v>
      </c>
      <c r="S293" s="190">
        <v>0</v>
      </c>
      <c r="T293" s="19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92" t="s">
        <v>600</v>
      </c>
      <c r="AT293" s="192" t="s">
        <v>491</v>
      </c>
      <c r="AU293" s="192" t="s">
        <v>86</v>
      </c>
      <c r="AY293" s="20" t="s">
        <v>154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20" t="s">
        <v>84</v>
      </c>
      <c r="BK293" s="193">
        <f>ROUND(I293*H293,2)</f>
        <v>0</v>
      </c>
      <c r="BL293" s="20" t="s">
        <v>309</v>
      </c>
      <c r="BM293" s="192" t="s">
        <v>1162</v>
      </c>
    </row>
    <row r="294" spans="1:65" s="2" customFormat="1" ht="11.25">
      <c r="A294" s="37"/>
      <c r="B294" s="38"/>
      <c r="C294" s="39"/>
      <c r="D294" s="194" t="s">
        <v>163</v>
      </c>
      <c r="E294" s="39"/>
      <c r="F294" s="195" t="s">
        <v>1161</v>
      </c>
      <c r="G294" s="39"/>
      <c r="H294" s="39"/>
      <c r="I294" s="196"/>
      <c r="J294" s="39"/>
      <c r="K294" s="39"/>
      <c r="L294" s="42"/>
      <c r="M294" s="197"/>
      <c r="N294" s="198"/>
      <c r="O294" s="67"/>
      <c r="P294" s="67"/>
      <c r="Q294" s="67"/>
      <c r="R294" s="67"/>
      <c r="S294" s="67"/>
      <c r="T294" s="68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20" t="s">
        <v>163</v>
      </c>
      <c r="AU294" s="20" t="s">
        <v>86</v>
      </c>
    </row>
    <row r="295" spans="1:65" s="2" customFormat="1" ht="19.5">
      <c r="A295" s="37"/>
      <c r="B295" s="38"/>
      <c r="C295" s="39"/>
      <c r="D295" s="194" t="s">
        <v>177</v>
      </c>
      <c r="E295" s="39"/>
      <c r="F295" s="222" t="s">
        <v>1163</v>
      </c>
      <c r="G295" s="39"/>
      <c r="H295" s="39"/>
      <c r="I295" s="196"/>
      <c r="J295" s="39"/>
      <c r="K295" s="39"/>
      <c r="L295" s="42"/>
      <c r="M295" s="197"/>
      <c r="N295" s="198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177</v>
      </c>
      <c r="AU295" s="20" t="s">
        <v>86</v>
      </c>
    </row>
    <row r="296" spans="1:65" s="13" customFormat="1" ht="11.25">
      <c r="B296" s="201"/>
      <c r="C296" s="202"/>
      <c r="D296" s="194" t="s">
        <v>167</v>
      </c>
      <c r="E296" s="203" t="s">
        <v>19</v>
      </c>
      <c r="F296" s="204" t="s">
        <v>1143</v>
      </c>
      <c r="G296" s="202"/>
      <c r="H296" s="203" t="s">
        <v>19</v>
      </c>
      <c r="I296" s="205"/>
      <c r="J296" s="202"/>
      <c r="K296" s="202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167</v>
      </c>
      <c r="AU296" s="210" t="s">
        <v>86</v>
      </c>
      <c r="AV296" s="13" t="s">
        <v>84</v>
      </c>
      <c r="AW296" s="13" t="s">
        <v>36</v>
      </c>
      <c r="AX296" s="13" t="s">
        <v>76</v>
      </c>
      <c r="AY296" s="210" t="s">
        <v>154</v>
      </c>
    </row>
    <row r="297" spans="1:65" s="13" customFormat="1" ht="11.25">
      <c r="B297" s="201"/>
      <c r="C297" s="202"/>
      <c r="D297" s="194" t="s">
        <v>167</v>
      </c>
      <c r="E297" s="203" t="s">
        <v>19</v>
      </c>
      <c r="F297" s="204" t="s">
        <v>537</v>
      </c>
      <c r="G297" s="202"/>
      <c r="H297" s="203" t="s">
        <v>19</v>
      </c>
      <c r="I297" s="205"/>
      <c r="J297" s="202"/>
      <c r="K297" s="202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167</v>
      </c>
      <c r="AU297" s="210" t="s">
        <v>86</v>
      </c>
      <c r="AV297" s="13" t="s">
        <v>84</v>
      </c>
      <c r="AW297" s="13" t="s">
        <v>36</v>
      </c>
      <c r="AX297" s="13" t="s">
        <v>76</v>
      </c>
      <c r="AY297" s="210" t="s">
        <v>154</v>
      </c>
    </row>
    <row r="298" spans="1:65" s="13" customFormat="1" ht="11.25">
      <c r="B298" s="201"/>
      <c r="C298" s="202"/>
      <c r="D298" s="194" t="s">
        <v>167</v>
      </c>
      <c r="E298" s="203" t="s">
        <v>19</v>
      </c>
      <c r="F298" s="204" t="s">
        <v>1164</v>
      </c>
      <c r="G298" s="202"/>
      <c r="H298" s="203" t="s">
        <v>19</v>
      </c>
      <c r="I298" s="205"/>
      <c r="J298" s="202"/>
      <c r="K298" s="202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167</v>
      </c>
      <c r="AU298" s="210" t="s">
        <v>86</v>
      </c>
      <c r="AV298" s="13" t="s">
        <v>84</v>
      </c>
      <c r="AW298" s="13" t="s">
        <v>36</v>
      </c>
      <c r="AX298" s="13" t="s">
        <v>76</v>
      </c>
      <c r="AY298" s="210" t="s">
        <v>154</v>
      </c>
    </row>
    <row r="299" spans="1:65" s="14" customFormat="1" ht="11.25">
      <c r="B299" s="211"/>
      <c r="C299" s="212"/>
      <c r="D299" s="194" t="s">
        <v>167</v>
      </c>
      <c r="E299" s="213" t="s">
        <v>19</v>
      </c>
      <c r="F299" s="214" t="s">
        <v>1165</v>
      </c>
      <c r="G299" s="212"/>
      <c r="H299" s="215">
        <v>2.3E-2</v>
      </c>
      <c r="I299" s="216"/>
      <c r="J299" s="212"/>
      <c r="K299" s="212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167</v>
      </c>
      <c r="AU299" s="221" t="s">
        <v>86</v>
      </c>
      <c r="AV299" s="14" t="s">
        <v>86</v>
      </c>
      <c r="AW299" s="14" t="s">
        <v>36</v>
      </c>
      <c r="AX299" s="14" t="s">
        <v>84</v>
      </c>
      <c r="AY299" s="221" t="s">
        <v>154</v>
      </c>
    </row>
    <row r="300" spans="1:65" s="2" customFormat="1" ht="21.75" customHeight="1">
      <c r="A300" s="37"/>
      <c r="B300" s="38"/>
      <c r="C300" s="248" t="s">
        <v>559</v>
      </c>
      <c r="D300" s="248" t="s">
        <v>491</v>
      </c>
      <c r="E300" s="249" t="s">
        <v>1166</v>
      </c>
      <c r="F300" s="250" t="s">
        <v>1167</v>
      </c>
      <c r="G300" s="251" t="s">
        <v>263</v>
      </c>
      <c r="H300" s="252">
        <v>3.0000000000000001E-3</v>
      </c>
      <c r="I300" s="253"/>
      <c r="J300" s="254">
        <f>ROUND(I300*H300,2)</f>
        <v>0</v>
      </c>
      <c r="K300" s="250" t="s">
        <v>160</v>
      </c>
      <c r="L300" s="255"/>
      <c r="M300" s="256" t="s">
        <v>19</v>
      </c>
      <c r="N300" s="257" t="s">
        <v>47</v>
      </c>
      <c r="O300" s="67"/>
      <c r="P300" s="190">
        <f>O300*H300</f>
        <v>0</v>
      </c>
      <c r="Q300" s="190">
        <v>1</v>
      </c>
      <c r="R300" s="190">
        <f>Q300*H300</f>
        <v>3.0000000000000001E-3</v>
      </c>
      <c r="S300" s="190">
        <v>0</v>
      </c>
      <c r="T300" s="19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92" t="s">
        <v>600</v>
      </c>
      <c r="AT300" s="192" t="s">
        <v>491</v>
      </c>
      <c r="AU300" s="192" t="s">
        <v>86</v>
      </c>
      <c r="AY300" s="20" t="s">
        <v>154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20" t="s">
        <v>84</v>
      </c>
      <c r="BK300" s="193">
        <f>ROUND(I300*H300,2)</f>
        <v>0</v>
      </c>
      <c r="BL300" s="20" t="s">
        <v>309</v>
      </c>
      <c r="BM300" s="192" t="s">
        <v>1168</v>
      </c>
    </row>
    <row r="301" spans="1:65" s="2" customFormat="1" ht="11.25">
      <c r="A301" s="37"/>
      <c r="B301" s="38"/>
      <c r="C301" s="39"/>
      <c r="D301" s="194" t="s">
        <v>163</v>
      </c>
      <c r="E301" s="39"/>
      <c r="F301" s="195" t="s">
        <v>1167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163</v>
      </c>
      <c r="AU301" s="20" t="s">
        <v>86</v>
      </c>
    </row>
    <row r="302" spans="1:65" s="2" customFormat="1" ht="19.5">
      <c r="A302" s="37"/>
      <c r="B302" s="38"/>
      <c r="C302" s="39"/>
      <c r="D302" s="194" t="s">
        <v>177</v>
      </c>
      <c r="E302" s="39"/>
      <c r="F302" s="222" t="s">
        <v>1169</v>
      </c>
      <c r="G302" s="39"/>
      <c r="H302" s="39"/>
      <c r="I302" s="196"/>
      <c r="J302" s="39"/>
      <c r="K302" s="39"/>
      <c r="L302" s="42"/>
      <c r="M302" s="197"/>
      <c r="N302" s="198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177</v>
      </c>
      <c r="AU302" s="20" t="s">
        <v>86</v>
      </c>
    </row>
    <row r="303" spans="1:65" s="13" customFormat="1" ht="11.25">
      <c r="B303" s="201"/>
      <c r="C303" s="202"/>
      <c r="D303" s="194" t="s">
        <v>167</v>
      </c>
      <c r="E303" s="203" t="s">
        <v>19</v>
      </c>
      <c r="F303" s="204" t="s">
        <v>1143</v>
      </c>
      <c r="G303" s="202"/>
      <c r="H303" s="203" t="s">
        <v>19</v>
      </c>
      <c r="I303" s="205"/>
      <c r="J303" s="202"/>
      <c r="K303" s="202"/>
      <c r="L303" s="206"/>
      <c r="M303" s="207"/>
      <c r="N303" s="208"/>
      <c r="O303" s="208"/>
      <c r="P303" s="208"/>
      <c r="Q303" s="208"/>
      <c r="R303" s="208"/>
      <c r="S303" s="208"/>
      <c r="T303" s="209"/>
      <c r="AT303" s="210" t="s">
        <v>167</v>
      </c>
      <c r="AU303" s="210" t="s">
        <v>86</v>
      </c>
      <c r="AV303" s="13" t="s">
        <v>84</v>
      </c>
      <c r="AW303" s="13" t="s">
        <v>36</v>
      </c>
      <c r="AX303" s="13" t="s">
        <v>76</v>
      </c>
      <c r="AY303" s="210" t="s">
        <v>154</v>
      </c>
    </row>
    <row r="304" spans="1:65" s="13" customFormat="1" ht="11.25">
      <c r="B304" s="201"/>
      <c r="C304" s="202"/>
      <c r="D304" s="194" t="s">
        <v>167</v>
      </c>
      <c r="E304" s="203" t="s">
        <v>19</v>
      </c>
      <c r="F304" s="204" t="s">
        <v>537</v>
      </c>
      <c r="G304" s="202"/>
      <c r="H304" s="203" t="s">
        <v>19</v>
      </c>
      <c r="I304" s="205"/>
      <c r="J304" s="202"/>
      <c r="K304" s="202"/>
      <c r="L304" s="206"/>
      <c r="M304" s="207"/>
      <c r="N304" s="208"/>
      <c r="O304" s="208"/>
      <c r="P304" s="208"/>
      <c r="Q304" s="208"/>
      <c r="R304" s="208"/>
      <c r="S304" s="208"/>
      <c r="T304" s="209"/>
      <c r="AT304" s="210" t="s">
        <v>167</v>
      </c>
      <c r="AU304" s="210" t="s">
        <v>86</v>
      </c>
      <c r="AV304" s="13" t="s">
        <v>84</v>
      </c>
      <c r="AW304" s="13" t="s">
        <v>36</v>
      </c>
      <c r="AX304" s="13" t="s">
        <v>76</v>
      </c>
      <c r="AY304" s="210" t="s">
        <v>154</v>
      </c>
    </row>
    <row r="305" spans="1:65" s="13" customFormat="1" ht="22.5">
      <c r="B305" s="201"/>
      <c r="C305" s="202"/>
      <c r="D305" s="194" t="s">
        <v>167</v>
      </c>
      <c r="E305" s="203" t="s">
        <v>19</v>
      </c>
      <c r="F305" s="204" t="s">
        <v>1170</v>
      </c>
      <c r="G305" s="202"/>
      <c r="H305" s="203" t="s">
        <v>19</v>
      </c>
      <c r="I305" s="205"/>
      <c r="J305" s="202"/>
      <c r="K305" s="202"/>
      <c r="L305" s="206"/>
      <c r="M305" s="207"/>
      <c r="N305" s="208"/>
      <c r="O305" s="208"/>
      <c r="P305" s="208"/>
      <c r="Q305" s="208"/>
      <c r="R305" s="208"/>
      <c r="S305" s="208"/>
      <c r="T305" s="209"/>
      <c r="AT305" s="210" t="s">
        <v>167</v>
      </c>
      <c r="AU305" s="210" t="s">
        <v>86</v>
      </c>
      <c r="AV305" s="13" t="s">
        <v>84</v>
      </c>
      <c r="AW305" s="13" t="s">
        <v>36</v>
      </c>
      <c r="AX305" s="13" t="s">
        <v>76</v>
      </c>
      <c r="AY305" s="210" t="s">
        <v>154</v>
      </c>
    </row>
    <row r="306" spans="1:65" s="14" customFormat="1" ht="11.25">
      <c r="B306" s="211"/>
      <c r="C306" s="212"/>
      <c r="D306" s="194" t="s">
        <v>167</v>
      </c>
      <c r="E306" s="213" t="s">
        <v>19</v>
      </c>
      <c r="F306" s="214" t="s">
        <v>1171</v>
      </c>
      <c r="G306" s="212"/>
      <c r="H306" s="215">
        <v>3.0000000000000001E-3</v>
      </c>
      <c r="I306" s="216"/>
      <c r="J306" s="212"/>
      <c r="K306" s="212"/>
      <c r="L306" s="217"/>
      <c r="M306" s="218"/>
      <c r="N306" s="219"/>
      <c r="O306" s="219"/>
      <c r="P306" s="219"/>
      <c r="Q306" s="219"/>
      <c r="R306" s="219"/>
      <c r="S306" s="219"/>
      <c r="T306" s="220"/>
      <c r="AT306" s="221" t="s">
        <v>167</v>
      </c>
      <c r="AU306" s="221" t="s">
        <v>86</v>
      </c>
      <c r="AV306" s="14" t="s">
        <v>86</v>
      </c>
      <c r="AW306" s="14" t="s">
        <v>36</v>
      </c>
      <c r="AX306" s="14" t="s">
        <v>84</v>
      </c>
      <c r="AY306" s="221" t="s">
        <v>154</v>
      </c>
    </row>
    <row r="307" spans="1:65" s="2" customFormat="1" ht="21.75" customHeight="1">
      <c r="A307" s="37"/>
      <c r="B307" s="38"/>
      <c r="C307" s="248" t="s">
        <v>575</v>
      </c>
      <c r="D307" s="248" t="s">
        <v>491</v>
      </c>
      <c r="E307" s="249" t="s">
        <v>1172</v>
      </c>
      <c r="F307" s="250" t="s">
        <v>1173</v>
      </c>
      <c r="G307" s="251" t="s">
        <v>263</v>
      </c>
      <c r="H307" s="252">
        <v>5.0000000000000001E-3</v>
      </c>
      <c r="I307" s="253"/>
      <c r="J307" s="254">
        <f>ROUND(I307*H307,2)</f>
        <v>0</v>
      </c>
      <c r="K307" s="250" t="s">
        <v>160</v>
      </c>
      <c r="L307" s="255"/>
      <c r="M307" s="256" t="s">
        <v>19</v>
      </c>
      <c r="N307" s="257" t="s">
        <v>47</v>
      </c>
      <c r="O307" s="67"/>
      <c r="P307" s="190">
        <f>O307*H307</f>
        <v>0</v>
      </c>
      <c r="Q307" s="190">
        <v>1</v>
      </c>
      <c r="R307" s="190">
        <f>Q307*H307</f>
        <v>5.0000000000000001E-3</v>
      </c>
      <c r="S307" s="190">
        <v>0</v>
      </c>
      <c r="T307" s="19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92" t="s">
        <v>600</v>
      </c>
      <c r="AT307" s="192" t="s">
        <v>491</v>
      </c>
      <c r="AU307" s="192" t="s">
        <v>86</v>
      </c>
      <c r="AY307" s="20" t="s">
        <v>154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20" t="s">
        <v>84</v>
      </c>
      <c r="BK307" s="193">
        <f>ROUND(I307*H307,2)</f>
        <v>0</v>
      </c>
      <c r="BL307" s="20" t="s">
        <v>309</v>
      </c>
      <c r="BM307" s="192" t="s">
        <v>1174</v>
      </c>
    </row>
    <row r="308" spans="1:65" s="2" customFormat="1" ht="11.25">
      <c r="A308" s="37"/>
      <c r="B308" s="38"/>
      <c r="C308" s="39"/>
      <c r="D308" s="194" t="s">
        <v>163</v>
      </c>
      <c r="E308" s="39"/>
      <c r="F308" s="195" t="s">
        <v>1173</v>
      </c>
      <c r="G308" s="39"/>
      <c r="H308" s="39"/>
      <c r="I308" s="196"/>
      <c r="J308" s="39"/>
      <c r="K308" s="39"/>
      <c r="L308" s="42"/>
      <c r="M308" s="197"/>
      <c r="N308" s="198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163</v>
      </c>
      <c r="AU308" s="20" t="s">
        <v>86</v>
      </c>
    </row>
    <row r="309" spans="1:65" s="2" customFormat="1" ht="19.5">
      <c r="A309" s="37"/>
      <c r="B309" s="38"/>
      <c r="C309" s="39"/>
      <c r="D309" s="194" t="s">
        <v>177</v>
      </c>
      <c r="E309" s="39"/>
      <c r="F309" s="222" t="s">
        <v>1175</v>
      </c>
      <c r="G309" s="39"/>
      <c r="H309" s="39"/>
      <c r="I309" s="196"/>
      <c r="J309" s="39"/>
      <c r="K309" s="39"/>
      <c r="L309" s="42"/>
      <c r="M309" s="197"/>
      <c r="N309" s="198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177</v>
      </c>
      <c r="AU309" s="20" t="s">
        <v>86</v>
      </c>
    </row>
    <row r="310" spans="1:65" s="13" customFormat="1" ht="11.25">
      <c r="B310" s="201"/>
      <c r="C310" s="202"/>
      <c r="D310" s="194" t="s">
        <v>167</v>
      </c>
      <c r="E310" s="203" t="s">
        <v>19</v>
      </c>
      <c r="F310" s="204" t="s">
        <v>1143</v>
      </c>
      <c r="G310" s="202"/>
      <c r="H310" s="203" t="s">
        <v>19</v>
      </c>
      <c r="I310" s="205"/>
      <c r="J310" s="202"/>
      <c r="K310" s="202"/>
      <c r="L310" s="206"/>
      <c r="M310" s="207"/>
      <c r="N310" s="208"/>
      <c r="O310" s="208"/>
      <c r="P310" s="208"/>
      <c r="Q310" s="208"/>
      <c r="R310" s="208"/>
      <c r="S310" s="208"/>
      <c r="T310" s="209"/>
      <c r="AT310" s="210" t="s">
        <v>167</v>
      </c>
      <c r="AU310" s="210" t="s">
        <v>86</v>
      </c>
      <c r="AV310" s="13" t="s">
        <v>84</v>
      </c>
      <c r="AW310" s="13" t="s">
        <v>36</v>
      </c>
      <c r="AX310" s="13" t="s">
        <v>76</v>
      </c>
      <c r="AY310" s="210" t="s">
        <v>154</v>
      </c>
    </row>
    <row r="311" spans="1:65" s="13" customFormat="1" ht="11.25">
      <c r="B311" s="201"/>
      <c r="C311" s="202"/>
      <c r="D311" s="194" t="s">
        <v>167</v>
      </c>
      <c r="E311" s="203" t="s">
        <v>19</v>
      </c>
      <c r="F311" s="204" t="s">
        <v>537</v>
      </c>
      <c r="G311" s="202"/>
      <c r="H311" s="203" t="s">
        <v>19</v>
      </c>
      <c r="I311" s="205"/>
      <c r="J311" s="202"/>
      <c r="K311" s="202"/>
      <c r="L311" s="206"/>
      <c r="M311" s="207"/>
      <c r="N311" s="208"/>
      <c r="O311" s="208"/>
      <c r="P311" s="208"/>
      <c r="Q311" s="208"/>
      <c r="R311" s="208"/>
      <c r="S311" s="208"/>
      <c r="T311" s="209"/>
      <c r="AT311" s="210" t="s">
        <v>167</v>
      </c>
      <c r="AU311" s="210" t="s">
        <v>86</v>
      </c>
      <c r="AV311" s="13" t="s">
        <v>84</v>
      </c>
      <c r="AW311" s="13" t="s">
        <v>36</v>
      </c>
      <c r="AX311" s="13" t="s">
        <v>76</v>
      </c>
      <c r="AY311" s="210" t="s">
        <v>154</v>
      </c>
    </row>
    <row r="312" spans="1:65" s="13" customFormat="1" ht="22.5">
      <c r="B312" s="201"/>
      <c r="C312" s="202"/>
      <c r="D312" s="194" t="s">
        <v>167</v>
      </c>
      <c r="E312" s="203" t="s">
        <v>19</v>
      </c>
      <c r="F312" s="204" t="s">
        <v>1176</v>
      </c>
      <c r="G312" s="202"/>
      <c r="H312" s="203" t="s">
        <v>19</v>
      </c>
      <c r="I312" s="205"/>
      <c r="J312" s="202"/>
      <c r="K312" s="202"/>
      <c r="L312" s="206"/>
      <c r="M312" s="207"/>
      <c r="N312" s="208"/>
      <c r="O312" s="208"/>
      <c r="P312" s="208"/>
      <c r="Q312" s="208"/>
      <c r="R312" s="208"/>
      <c r="S312" s="208"/>
      <c r="T312" s="209"/>
      <c r="AT312" s="210" t="s">
        <v>167</v>
      </c>
      <c r="AU312" s="210" t="s">
        <v>86</v>
      </c>
      <c r="AV312" s="13" t="s">
        <v>84</v>
      </c>
      <c r="AW312" s="13" t="s">
        <v>36</v>
      </c>
      <c r="AX312" s="13" t="s">
        <v>76</v>
      </c>
      <c r="AY312" s="210" t="s">
        <v>154</v>
      </c>
    </row>
    <row r="313" spans="1:65" s="14" customFormat="1" ht="11.25">
      <c r="B313" s="211"/>
      <c r="C313" s="212"/>
      <c r="D313" s="194" t="s">
        <v>167</v>
      </c>
      <c r="E313" s="213" t="s">
        <v>19</v>
      </c>
      <c r="F313" s="214" t="s">
        <v>1177</v>
      </c>
      <c r="G313" s="212"/>
      <c r="H313" s="215">
        <v>5.0000000000000001E-3</v>
      </c>
      <c r="I313" s="216"/>
      <c r="J313" s="212"/>
      <c r="K313" s="212"/>
      <c r="L313" s="217"/>
      <c r="M313" s="218"/>
      <c r="N313" s="219"/>
      <c r="O313" s="219"/>
      <c r="P313" s="219"/>
      <c r="Q313" s="219"/>
      <c r="R313" s="219"/>
      <c r="S313" s="219"/>
      <c r="T313" s="220"/>
      <c r="AT313" s="221" t="s">
        <v>167</v>
      </c>
      <c r="AU313" s="221" t="s">
        <v>86</v>
      </c>
      <c r="AV313" s="14" t="s">
        <v>86</v>
      </c>
      <c r="AW313" s="14" t="s">
        <v>36</v>
      </c>
      <c r="AX313" s="14" t="s">
        <v>84</v>
      </c>
      <c r="AY313" s="221" t="s">
        <v>154</v>
      </c>
    </row>
    <row r="314" spans="1:65" s="2" customFormat="1" ht="21.75" customHeight="1">
      <c r="A314" s="37"/>
      <c r="B314" s="38"/>
      <c r="C314" s="248" t="s">
        <v>581</v>
      </c>
      <c r="D314" s="248" t="s">
        <v>491</v>
      </c>
      <c r="E314" s="249" t="s">
        <v>1178</v>
      </c>
      <c r="F314" s="250" t="s">
        <v>1179</v>
      </c>
      <c r="G314" s="251" t="s">
        <v>263</v>
      </c>
      <c r="H314" s="252">
        <v>7.0000000000000001E-3</v>
      </c>
      <c r="I314" s="253"/>
      <c r="J314" s="254">
        <f>ROUND(I314*H314,2)</f>
        <v>0</v>
      </c>
      <c r="K314" s="250" t="s">
        <v>160</v>
      </c>
      <c r="L314" s="255"/>
      <c r="M314" s="256" t="s">
        <v>19</v>
      </c>
      <c r="N314" s="257" t="s">
        <v>47</v>
      </c>
      <c r="O314" s="67"/>
      <c r="P314" s="190">
        <f>O314*H314</f>
        <v>0</v>
      </c>
      <c r="Q314" s="190">
        <v>1</v>
      </c>
      <c r="R314" s="190">
        <f>Q314*H314</f>
        <v>7.0000000000000001E-3</v>
      </c>
      <c r="S314" s="190">
        <v>0</v>
      </c>
      <c r="T314" s="19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2" t="s">
        <v>600</v>
      </c>
      <c r="AT314" s="192" t="s">
        <v>491</v>
      </c>
      <c r="AU314" s="192" t="s">
        <v>86</v>
      </c>
      <c r="AY314" s="20" t="s">
        <v>154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20" t="s">
        <v>84</v>
      </c>
      <c r="BK314" s="193">
        <f>ROUND(I314*H314,2)</f>
        <v>0</v>
      </c>
      <c r="BL314" s="20" t="s">
        <v>309</v>
      </c>
      <c r="BM314" s="192" t="s">
        <v>1180</v>
      </c>
    </row>
    <row r="315" spans="1:65" s="2" customFormat="1" ht="11.25">
      <c r="A315" s="37"/>
      <c r="B315" s="38"/>
      <c r="C315" s="39"/>
      <c r="D315" s="194" t="s">
        <v>163</v>
      </c>
      <c r="E315" s="39"/>
      <c r="F315" s="195" t="s">
        <v>1179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163</v>
      </c>
      <c r="AU315" s="20" t="s">
        <v>86</v>
      </c>
    </row>
    <row r="316" spans="1:65" s="2" customFormat="1" ht="19.5">
      <c r="A316" s="37"/>
      <c r="B316" s="38"/>
      <c r="C316" s="39"/>
      <c r="D316" s="194" t="s">
        <v>177</v>
      </c>
      <c r="E316" s="39"/>
      <c r="F316" s="222" t="s">
        <v>1181</v>
      </c>
      <c r="G316" s="39"/>
      <c r="H316" s="39"/>
      <c r="I316" s="196"/>
      <c r="J316" s="39"/>
      <c r="K316" s="39"/>
      <c r="L316" s="42"/>
      <c r="M316" s="197"/>
      <c r="N316" s="198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177</v>
      </c>
      <c r="AU316" s="20" t="s">
        <v>86</v>
      </c>
    </row>
    <row r="317" spans="1:65" s="13" customFormat="1" ht="11.25">
      <c r="B317" s="201"/>
      <c r="C317" s="202"/>
      <c r="D317" s="194" t="s">
        <v>167</v>
      </c>
      <c r="E317" s="203" t="s">
        <v>19</v>
      </c>
      <c r="F317" s="204" t="s">
        <v>1143</v>
      </c>
      <c r="G317" s="202"/>
      <c r="H317" s="203" t="s">
        <v>19</v>
      </c>
      <c r="I317" s="205"/>
      <c r="J317" s="202"/>
      <c r="K317" s="202"/>
      <c r="L317" s="206"/>
      <c r="M317" s="207"/>
      <c r="N317" s="208"/>
      <c r="O317" s="208"/>
      <c r="P317" s="208"/>
      <c r="Q317" s="208"/>
      <c r="R317" s="208"/>
      <c r="S317" s="208"/>
      <c r="T317" s="209"/>
      <c r="AT317" s="210" t="s">
        <v>167</v>
      </c>
      <c r="AU317" s="210" t="s">
        <v>86</v>
      </c>
      <c r="AV317" s="13" t="s">
        <v>84</v>
      </c>
      <c r="AW317" s="13" t="s">
        <v>36</v>
      </c>
      <c r="AX317" s="13" t="s">
        <v>76</v>
      </c>
      <c r="AY317" s="210" t="s">
        <v>154</v>
      </c>
    </row>
    <row r="318" spans="1:65" s="13" customFormat="1" ht="11.25">
      <c r="B318" s="201"/>
      <c r="C318" s="202"/>
      <c r="D318" s="194" t="s">
        <v>167</v>
      </c>
      <c r="E318" s="203" t="s">
        <v>19</v>
      </c>
      <c r="F318" s="204" t="s">
        <v>537</v>
      </c>
      <c r="G318" s="202"/>
      <c r="H318" s="203" t="s">
        <v>19</v>
      </c>
      <c r="I318" s="205"/>
      <c r="J318" s="202"/>
      <c r="K318" s="202"/>
      <c r="L318" s="206"/>
      <c r="M318" s="207"/>
      <c r="N318" s="208"/>
      <c r="O318" s="208"/>
      <c r="P318" s="208"/>
      <c r="Q318" s="208"/>
      <c r="R318" s="208"/>
      <c r="S318" s="208"/>
      <c r="T318" s="209"/>
      <c r="AT318" s="210" t="s">
        <v>167</v>
      </c>
      <c r="AU318" s="210" t="s">
        <v>86</v>
      </c>
      <c r="AV318" s="13" t="s">
        <v>84</v>
      </c>
      <c r="AW318" s="13" t="s">
        <v>36</v>
      </c>
      <c r="AX318" s="13" t="s">
        <v>76</v>
      </c>
      <c r="AY318" s="210" t="s">
        <v>154</v>
      </c>
    </row>
    <row r="319" spans="1:65" s="13" customFormat="1" ht="11.25">
      <c r="B319" s="201"/>
      <c r="C319" s="202"/>
      <c r="D319" s="194" t="s">
        <v>167</v>
      </c>
      <c r="E319" s="203" t="s">
        <v>19</v>
      </c>
      <c r="F319" s="204" t="s">
        <v>1182</v>
      </c>
      <c r="G319" s="202"/>
      <c r="H319" s="203" t="s">
        <v>19</v>
      </c>
      <c r="I319" s="205"/>
      <c r="J319" s="202"/>
      <c r="K319" s="202"/>
      <c r="L319" s="206"/>
      <c r="M319" s="207"/>
      <c r="N319" s="208"/>
      <c r="O319" s="208"/>
      <c r="P319" s="208"/>
      <c r="Q319" s="208"/>
      <c r="R319" s="208"/>
      <c r="S319" s="208"/>
      <c r="T319" s="209"/>
      <c r="AT319" s="210" t="s">
        <v>167</v>
      </c>
      <c r="AU319" s="210" t="s">
        <v>86</v>
      </c>
      <c r="AV319" s="13" t="s">
        <v>84</v>
      </c>
      <c r="AW319" s="13" t="s">
        <v>36</v>
      </c>
      <c r="AX319" s="13" t="s">
        <v>76</v>
      </c>
      <c r="AY319" s="210" t="s">
        <v>154</v>
      </c>
    </row>
    <row r="320" spans="1:65" s="14" customFormat="1" ht="11.25">
      <c r="B320" s="211"/>
      <c r="C320" s="212"/>
      <c r="D320" s="194" t="s">
        <v>167</v>
      </c>
      <c r="E320" s="213" t="s">
        <v>19</v>
      </c>
      <c r="F320" s="214" t="s">
        <v>1183</v>
      </c>
      <c r="G320" s="212"/>
      <c r="H320" s="215">
        <v>7.0000000000000001E-3</v>
      </c>
      <c r="I320" s="216"/>
      <c r="J320" s="212"/>
      <c r="K320" s="212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167</v>
      </c>
      <c r="AU320" s="221" t="s">
        <v>86</v>
      </c>
      <c r="AV320" s="14" t="s">
        <v>86</v>
      </c>
      <c r="AW320" s="14" t="s">
        <v>36</v>
      </c>
      <c r="AX320" s="14" t="s">
        <v>84</v>
      </c>
      <c r="AY320" s="221" t="s">
        <v>154</v>
      </c>
    </row>
    <row r="321" spans="1:65" s="2" customFormat="1" ht="24">
      <c r="A321" s="37"/>
      <c r="B321" s="38"/>
      <c r="C321" s="248" t="s">
        <v>588</v>
      </c>
      <c r="D321" s="248" t="s">
        <v>491</v>
      </c>
      <c r="E321" s="249" t="s">
        <v>1184</v>
      </c>
      <c r="F321" s="250" t="s">
        <v>1185</v>
      </c>
      <c r="G321" s="251" t="s">
        <v>263</v>
      </c>
      <c r="H321" s="252">
        <v>0.57799999999999996</v>
      </c>
      <c r="I321" s="253"/>
      <c r="J321" s="254">
        <f>ROUND(I321*H321,2)</f>
        <v>0</v>
      </c>
      <c r="K321" s="250" t="s">
        <v>173</v>
      </c>
      <c r="L321" s="255"/>
      <c r="M321" s="256" t="s">
        <v>19</v>
      </c>
      <c r="N321" s="257" t="s">
        <v>47</v>
      </c>
      <c r="O321" s="67"/>
      <c r="P321" s="190">
        <f>O321*H321</f>
        <v>0</v>
      </c>
      <c r="Q321" s="190">
        <v>1</v>
      </c>
      <c r="R321" s="190">
        <f>Q321*H321</f>
        <v>0.57799999999999996</v>
      </c>
      <c r="S321" s="190">
        <v>0</v>
      </c>
      <c r="T321" s="191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92" t="s">
        <v>600</v>
      </c>
      <c r="AT321" s="192" t="s">
        <v>491</v>
      </c>
      <c r="AU321" s="192" t="s">
        <v>86</v>
      </c>
      <c r="AY321" s="20" t="s">
        <v>154</v>
      </c>
      <c r="BE321" s="193">
        <f>IF(N321="základní",J321,0)</f>
        <v>0</v>
      </c>
      <c r="BF321" s="193">
        <f>IF(N321="snížená",J321,0)</f>
        <v>0</v>
      </c>
      <c r="BG321" s="193">
        <f>IF(N321="zákl. přenesená",J321,0)</f>
        <v>0</v>
      </c>
      <c r="BH321" s="193">
        <f>IF(N321="sníž. přenesená",J321,0)</f>
        <v>0</v>
      </c>
      <c r="BI321" s="193">
        <f>IF(N321="nulová",J321,0)</f>
        <v>0</v>
      </c>
      <c r="BJ321" s="20" t="s">
        <v>84</v>
      </c>
      <c r="BK321" s="193">
        <f>ROUND(I321*H321,2)</f>
        <v>0</v>
      </c>
      <c r="BL321" s="20" t="s">
        <v>309</v>
      </c>
      <c r="BM321" s="192" t="s">
        <v>1186</v>
      </c>
    </row>
    <row r="322" spans="1:65" s="2" customFormat="1" ht="11.25">
      <c r="A322" s="37"/>
      <c r="B322" s="38"/>
      <c r="C322" s="39"/>
      <c r="D322" s="194" t="s">
        <v>163</v>
      </c>
      <c r="E322" s="39"/>
      <c r="F322" s="195" t="s">
        <v>1185</v>
      </c>
      <c r="G322" s="39"/>
      <c r="H322" s="39"/>
      <c r="I322" s="196"/>
      <c r="J322" s="39"/>
      <c r="K322" s="39"/>
      <c r="L322" s="42"/>
      <c r="M322" s="197"/>
      <c r="N322" s="198"/>
      <c r="O322" s="67"/>
      <c r="P322" s="67"/>
      <c r="Q322" s="67"/>
      <c r="R322" s="67"/>
      <c r="S322" s="67"/>
      <c r="T322" s="68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20" t="s">
        <v>163</v>
      </c>
      <c r="AU322" s="20" t="s">
        <v>86</v>
      </c>
    </row>
    <row r="323" spans="1:65" s="2" customFormat="1" ht="19.5">
      <c r="A323" s="37"/>
      <c r="B323" s="38"/>
      <c r="C323" s="39"/>
      <c r="D323" s="194" t="s">
        <v>177</v>
      </c>
      <c r="E323" s="39"/>
      <c r="F323" s="222" t="s">
        <v>1187</v>
      </c>
      <c r="G323" s="39"/>
      <c r="H323" s="39"/>
      <c r="I323" s="196"/>
      <c r="J323" s="39"/>
      <c r="K323" s="39"/>
      <c r="L323" s="42"/>
      <c r="M323" s="197"/>
      <c r="N323" s="198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177</v>
      </c>
      <c r="AU323" s="20" t="s">
        <v>86</v>
      </c>
    </row>
    <row r="324" spans="1:65" s="13" customFormat="1" ht="11.25">
      <c r="B324" s="201"/>
      <c r="C324" s="202"/>
      <c r="D324" s="194" t="s">
        <v>167</v>
      </c>
      <c r="E324" s="203" t="s">
        <v>19</v>
      </c>
      <c r="F324" s="204" t="s">
        <v>1143</v>
      </c>
      <c r="G324" s="202"/>
      <c r="H324" s="203" t="s">
        <v>19</v>
      </c>
      <c r="I324" s="205"/>
      <c r="J324" s="202"/>
      <c r="K324" s="202"/>
      <c r="L324" s="206"/>
      <c r="M324" s="207"/>
      <c r="N324" s="208"/>
      <c r="O324" s="208"/>
      <c r="P324" s="208"/>
      <c r="Q324" s="208"/>
      <c r="R324" s="208"/>
      <c r="S324" s="208"/>
      <c r="T324" s="209"/>
      <c r="AT324" s="210" t="s">
        <v>167</v>
      </c>
      <c r="AU324" s="210" t="s">
        <v>86</v>
      </c>
      <c r="AV324" s="13" t="s">
        <v>84</v>
      </c>
      <c r="AW324" s="13" t="s">
        <v>36</v>
      </c>
      <c r="AX324" s="13" t="s">
        <v>76</v>
      </c>
      <c r="AY324" s="210" t="s">
        <v>154</v>
      </c>
    </row>
    <row r="325" spans="1:65" s="13" customFormat="1" ht="11.25">
      <c r="B325" s="201"/>
      <c r="C325" s="202"/>
      <c r="D325" s="194" t="s">
        <v>167</v>
      </c>
      <c r="E325" s="203" t="s">
        <v>19</v>
      </c>
      <c r="F325" s="204" t="s">
        <v>1188</v>
      </c>
      <c r="G325" s="202"/>
      <c r="H325" s="203" t="s">
        <v>19</v>
      </c>
      <c r="I325" s="205"/>
      <c r="J325" s="202"/>
      <c r="K325" s="202"/>
      <c r="L325" s="206"/>
      <c r="M325" s="207"/>
      <c r="N325" s="208"/>
      <c r="O325" s="208"/>
      <c r="P325" s="208"/>
      <c r="Q325" s="208"/>
      <c r="R325" s="208"/>
      <c r="S325" s="208"/>
      <c r="T325" s="209"/>
      <c r="AT325" s="210" t="s">
        <v>167</v>
      </c>
      <c r="AU325" s="210" t="s">
        <v>86</v>
      </c>
      <c r="AV325" s="13" t="s">
        <v>84</v>
      </c>
      <c r="AW325" s="13" t="s">
        <v>36</v>
      </c>
      <c r="AX325" s="13" t="s">
        <v>76</v>
      </c>
      <c r="AY325" s="210" t="s">
        <v>154</v>
      </c>
    </row>
    <row r="326" spans="1:65" s="13" customFormat="1" ht="22.5">
      <c r="B326" s="201"/>
      <c r="C326" s="202"/>
      <c r="D326" s="194" t="s">
        <v>167</v>
      </c>
      <c r="E326" s="203" t="s">
        <v>19</v>
      </c>
      <c r="F326" s="204" t="s">
        <v>1189</v>
      </c>
      <c r="G326" s="202"/>
      <c r="H326" s="203" t="s">
        <v>19</v>
      </c>
      <c r="I326" s="205"/>
      <c r="J326" s="202"/>
      <c r="K326" s="202"/>
      <c r="L326" s="206"/>
      <c r="M326" s="207"/>
      <c r="N326" s="208"/>
      <c r="O326" s="208"/>
      <c r="P326" s="208"/>
      <c r="Q326" s="208"/>
      <c r="R326" s="208"/>
      <c r="S326" s="208"/>
      <c r="T326" s="209"/>
      <c r="AT326" s="210" t="s">
        <v>167</v>
      </c>
      <c r="AU326" s="210" t="s">
        <v>86</v>
      </c>
      <c r="AV326" s="13" t="s">
        <v>84</v>
      </c>
      <c r="AW326" s="13" t="s">
        <v>36</v>
      </c>
      <c r="AX326" s="13" t="s">
        <v>76</v>
      </c>
      <c r="AY326" s="210" t="s">
        <v>154</v>
      </c>
    </row>
    <row r="327" spans="1:65" s="14" customFormat="1" ht="11.25">
      <c r="B327" s="211"/>
      <c r="C327" s="212"/>
      <c r="D327" s="194" t="s">
        <v>167</v>
      </c>
      <c r="E327" s="213" t="s">
        <v>19</v>
      </c>
      <c r="F327" s="214" t="s">
        <v>1190</v>
      </c>
      <c r="G327" s="212"/>
      <c r="H327" s="215">
        <v>0.57799999999999996</v>
      </c>
      <c r="I327" s="216"/>
      <c r="J327" s="212"/>
      <c r="K327" s="212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167</v>
      </c>
      <c r="AU327" s="221" t="s">
        <v>86</v>
      </c>
      <c r="AV327" s="14" t="s">
        <v>86</v>
      </c>
      <c r="AW327" s="14" t="s">
        <v>36</v>
      </c>
      <c r="AX327" s="14" t="s">
        <v>84</v>
      </c>
      <c r="AY327" s="221" t="s">
        <v>154</v>
      </c>
    </row>
    <row r="328" spans="1:65" s="2" customFormat="1" ht="16.5" customHeight="1">
      <c r="A328" s="37"/>
      <c r="B328" s="38"/>
      <c r="C328" s="248" t="s">
        <v>595</v>
      </c>
      <c r="D328" s="248" t="s">
        <v>491</v>
      </c>
      <c r="E328" s="249" t="s">
        <v>920</v>
      </c>
      <c r="F328" s="250" t="s">
        <v>921</v>
      </c>
      <c r="G328" s="251" t="s">
        <v>843</v>
      </c>
      <c r="H328" s="252">
        <v>170.77799999999999</v>
      </c>
      <c r="I328" s="253"/>
      <c r="J328" s="254">
        <f>ROUND(I328*H328,2)</f>
        <v>0</v>
      </c>
      <c r="K328" s="250" t="s">
        <v>534</v>
      </c>
      <c r="L328" s="255"/>
      <c r="M328" s="256" t="s">
        <v>19</v>
      </c>
      <c r="N328" s="257" t="s">
        <v>47</v>
      </c>
      <c r="O328" s="67"/>
      <c r="P328" s="190">
        <f>O328*H328</f>
        <v>0</v>
      </c>
      <c r="Q328" s="190">
        <v>1E-3</v>
      </c>
      <c r="R328" s="190">
        <f>Q328*H328</f>
        <v>0.17077799999999999</v>
      </c>
      <c r="S328" s="190">
        <v>0</v>
      </c>
      <c r="T328" s="191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92" t="s">
        <v>600</v>
      </c>
      <c r="AT328" s="192" t="s">
        <v>491</v>
      </c>
      <c r="AU328" s="192" t="s">
        <v>86</v>
      </c>
      <c r="AY328" s="20" t="s">
        <v>154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20" t="s">
        <v>84</v>
      </c>
      <c r="BK328" s="193">
        <f>ROUND(I328*H328,2)</f>
        <v>0</v>
      </c>
      <c r="BL328" s="20" t="s">
        <v>309</v>
      </c>
      <c r="BM328" s="192" t="s">
        <v>922</v>
      </c>
    </row>
    <row r="329" spans="1:65" s="2" customFormat="1" ht="11.25">
      <c r="A329" s="37"/>
      <c r="B329" s="38"/>
      <c r="C329" s="39"/>
      <c r="D329" s="194" t="s">
        <v>163</v>
      </c>
      <c r="E329" s="39"/>
      <c r="F329" s="195" t="s">
        <v>921</v>
      </c>
      <c r="G329" s="39"/>
      <c r="H329" s="39"/>
      <c r="I329" s="196"/>
      <c r="J329" s="39"/>
      <c r="K329" s="39"/>
      <c r="L329" s="42"/>
      <c r="M329" s="197"/>
      <c r="N329" s="198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163</v>
      </c>
      <c r="AU329" s="20" t="s">
        <v>86</v>
      </c>
    </row>
    <row r="330" spans="1:65" s="13" customFormat="1" ht="11.25">
      <c r="B330" s="201"/>
      <c r="C330" s="202"/>
      <c r="D330" s="194" t="s">
        <v>167</v>
      </c>
      <c r="E330" s="203" t="s">
        <v>19</v>
      </c>
      <c r="F330" s="204" t="s">
        <v>1129</v>
      </c>
      <c r="G330" s="202"/>
      <c r="H330" s="203" t="s">
        <v>19</v>
      </c>
      <c r="I330" s="205"/>
      <c r="J330" s="202"/>
      <c r="K330" s="202"/>
      <c r="L330" s="206"/>
      <c r="M330" s="207"/>
      <c r="N330" s="208"/>
      <c r="O330" s="208"/>
      <c r="P330" s="208"/>
      <c r="Q330" s="208"/>
      <c r="R330" s="208"/>
      <c r="S330" s="208"/>
      <c r="T330" s="209"/>
      <c r="AT330" s="210" t="s">
        <v>167</v>
      </c>
      <c r="AU330" s="210" t="s">
        <v>86</v>
      </c>
      <c r="AV330" s="13" t="s">
        <v>84</v>
      </c>
      <c r="AW330" s="13" t="s">
        <v>36</v>
      </c>
      <c r="AX330" s="13" t="s">
        <v>76</v>
      </c>
      <c r="AY330" s="210" t="s">
        <v>154</v>
      </c>
    </row>
    <row r="331" spans="1:65" s="13" customFormat="1" ht="11.25">
      <c r="B331" s="201"/>
      <c r="C331" s="202"/>
      <c r="D331" s="194" t="s">
        <v>167</v>
      </c>
      <c r="E331" s="203" t="s">
        <v>19</v>
      </c>
      <c r="F331" s="204" t="s">
        <v>1191</v>
      </c>
      <c r="G331" s="202"/>
      <c r="H331" s="203" t="s">
        <v>19</v>
      </c>
      <c r="I331" s="205"/>
      <c r="J331" s="202"/>
      <c r="K331" s="202"/>
      <c r="L331" s="206"/>
      <c r="M331" s="207"/>
      <c r="N331" s="208"/>
      <c r="O331" s="208"/>
      <c r="P331" s="208"/>
      <c r="Q331" s="208"/>
      <c r="R331" s="208"/>
      <c r="S331" s="208"/>
      <c r="T331" s="209"/>
      <c r="AT331" s="210" t="s">
        <v>167</v>
      </c>
      <c r="AU331" s="210" t="s">
        <v>86</v>
      </c>
      <c r="AV331" s="13" t="s">
        <v>84</v>
      </c>
      <c r="AW331" s="13" t="s">
        <v>36</v>
      </c>
      <c r="AX331" s="13" t="s">
        <v>76</v>
      </c>
      <c r="AY331" s="210" t="s">
        <v>154</v>
      </c>
    </row>
    <row r="332" spans="1:65" s="14" customFormat="1" ht="11.25">
      <c r="B332" s="211"/>
      <c r="C332" s="212"/>
      <c r="D332" s="194" t="s">
        <v>167</v>
      </c>
      <c r="E332" s="213" t="s">
        <v>19</v>
      </c>
      <c r="F332" s="214" t="s">
        <v>1192</v>
      </c>
      <c r="G332" s="212"/>
      <c r="H332" s="215">
        <v>170.77799999999999</v>
      </c>
      <c r="I332" s="216"/>
      <c r="J332" s="212"/>
      <c r="K332" s="212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167</v>
      </c>
      <c r="AU332" s="221" t="s">
        <v>86</v>
      </c>
      <c r="AV332" s="14" t="s">
        <v>86</v>
      </c>
      <c r="AW332" s="14" t="s">
        <v>36</v>
      </c>
      <c r="AX332" s="14" t="s">
        <v>84</v>
      </c>
      <c r="AY332" s="221" t="s">
        <v>154</v>
      </c>
    </row>
    <row r="333" spans="1:65" s="2" customFormat="1" ht="21.75" customHeight="1">
      <c r="A333" s="37"/>
      <c r="B333" s="38"/>
      <c r="C333" s="181" t="s">
        <v>600</v>
      </c>
      <c r="D333" s="181" t="s">
        <v>156</v>
      </c>
      <c r="E333" s="182" t="s">
        <v>1193</v>
      </c>
      <c r="F333" s="183" t="s">
        <v>1194</v>
      </c>
      <c r="G333" s="184" t="s">
        <v>255</v>
      </c>
      <c r="H333" s="185">
        <v>1</v>
      </c>
      <c r="I333" s="186"/>
      <c r="J333" s="187">
        <f>ROUND(I333*H333,2)</f>
        <v>0</v>
      </c>
      <c r="K333" s="183" t="s">
        <v>241</v>
      </c>
      <c r="L333" s="42"/>
      <c r="M333" s="188" t="s">
        <v>19</v>
      </c>
      <c r="N333" s="189" t="s">
        <v>47</v>
      </c>
      <c r="O333" s="67"/>
      <c r="P333" s="190">
        <f>O333*H333</f>
        <v>0</v>
      </c>
      <c r="Q333" s="190">
        <v>1.2999999999999999E-4</v>
      </c>
      <c r="R333" s="190">
        <f>Q333*H333</f>
        <v>1.2999999999999999E-4</v>
      </c>
      <c r="S333" s="190">
        <v>0</v>
      </c>
      <c r="T333" s="19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92" t="s">
        <v>309</v>
      </c>
      <c r="AT333" s="192" t="s">
        <v>156</v>
      </c>
      <c r="AU333" s="192" t="s">
        <v>86</v>
      </c>
      <c r="AY333" s="20" t="s">
        <v>154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0" t="s">
        <v>84</v>
      </c>
      <c r="BK333" s="193">
        <f>ROUND(I333*H333,2)</f>
        <v>0</v>
      </c>
      <c r="BL333" s="20" t="s">
        <v>309</v>
      </c>
      <c r="BM333" s="192" t="s">
        <v>1195</v>
      </c>
    </row>
    <row r="334" spans="1:65" s="2" customFormat="1" ht="11.25">
      <c r="A334" s="37"/>
      <c r="B334" s="38"/>
      <c r="C334" s="39"/>
      <c r="D334" s="194" t="s">
        <v>163</v>
      </c>
      <c r="E334" s="39"/>
      <c r="F334" s="195" t="s">
        <v>1194</v>
      </c>
      <c r="G334" s="39"/>
      <c r="H334" s="39"/>
      <c r="I334" s="196"/>
      <c r="J334" s="39"/>
      <c r="K334" s="39"/>
      <c r="L334" s="42"/>
      <c r="M334" s="197"/>
      <c r="N334" s="19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163</v>
      </c>
      <c r="AU334" s="20" t="s">
        <v>86</v>
      </c>
    </row>
    <row r="335" spans="1:65" s="13" customFormat="1" ht="11.25">
      <c r="B335" s="201"/>
      <c r="C335" s="202"/>
      <c r="D335" s="194" t="s">
        <v>167</v>
      </c>
      <c r="E335" s="203" t="s">
        <v>19</v>
      </c>
      <c r="F335" s="204" t="s">
        <v>1196</v>
      </c>
      <c r="G335" s="202"/>
      <c r="H335" s="203" t="s">
        <v>19</v>
      </c>
      <c r="I335" s="205"/>
      <c r="J335" s="202"/>
      <c r="K335" s="202"/>
      <c r="L335" s="206"/>
      <c r="M335" s="207"/>
      <c r="N335" s="208"/>
      <c r="O335" s="208"/>
      <c r="P335" s="208"/>
      <c r="Q335" s="208"/>
      <c r="R335" s="208"/>
      <c r="S335" s="208"/>
      <c r="T335" s="209"/>
      <c r="AT335" s="210" t="s">
        <v>167</v>
      </c>
      <c r="AU335" s="210" t="s">
        <v>86</v>
      </c>
      <c r="AV335" s="13" t="s">
        <v>84</v>
      </c>
      <c r="AW335" s="13" t="s">
        <v>36</v>
      </c>
      <c r="AX335" s="13" t="s">
        <v>76</v>
      </c>
      <c r="AY335" s="210" t="s">
        <v>154</v>
      </c>
    </row>
    <row r="336" spans="1:65" s="14" customFormat="1" ht="11.25">
      <c r="B336" s="211"/>
      <c r="C336" s="212"/>
      <c r="D336" s="194" t="s">
        <v>167</v>
      </c>
      <c r="E336" s="213" t="s">
        <v>19</v>
      </c>
      <c r="F336" s="214" t="s">
        <v>84</v>
      </c>
      <c r="G336" s="212"/>
      <c r="H336" s="215">
        <v>1</v>
      </c>
      <c r="I336" s="216"/>
      <c r="J336" s="212"/>
      <c r="K336" s="212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167</v>
      </c>
      <c r="AU336" s="221" t="s">
        <v>86</v>
      </c>
      <c r="AV336" s="14" t="s">
        <v>86</v>
      </c>
      <c r="AW336" s="14" t="s">
        <v>36</v>
      </c>
      <c r="AX336" s="14" t="s">
        <v>84</v>
      </c>
      <c r="AY336" s="221" t="s">
        <v>154</v>
      </c>
    </row>
    <row r="337" spans="1:65" s="2" customFormat="1" ht="24.2" customHeight="1">
      <c r="A337" s="37"/>
      <c r="B337" s="38"/>
      <c r="C337" s="181" t="s">
        <v>609</v>
      </c>
      <c r="D337" s="181" t="s">
        <v>156</v>
      </c>
      <c r="E337" s="182" t="s">
        <v>924</v>
      </c>
      <c r="F337" s="183" t="s">
        <v>925</v>
      </c>
      <c r="G337" s="184" t="s">
        <v>797</v>
      </c>
      <c r="H337" s="261"/>
      <c r="I337" s="186"/>
      <c r="J337" s="187">
        <f>ROUND(I337*H337,2)</f>
        <v>0</v>
      </c>
      <c r="K337" s="183" t="s">
        <v>160</v>
      </c>
      <c r="L337" s="42"/>
      <c r="M337" s="188" t="s">
        <v>19</v>
      </c>
      <c r="N337" s="189" t="s">
        <v>47</v>
      </c>
      <c r="O337" s="67"/>
      <c r="P337" s="190">
        <f>O337*H337</f>
        <v>0</v>
      </c>
      <c r="Q337" s="190">
        <v>0</v>
      </c>
      <c r="R337" s="190">
        <f>Q337*H337</f>
        <v>0</v>
      </c>
      <c r="S337" s="190">
        <v>0</v>
      </c>
      <c r="T337" s="191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92" t="s">
        <v>309</v>
      </c>
      <c r="AT337" s="192" t="s">
        <v>156</v>
      </c>
      <c r="AU337" s="192" t="s">
        <v>86</v>
      </c>
      <c r="AY337" s="20" t="s">
        <v>154</v>
      </c>
      <c r="BE337" s="193">
        <f>IF(N337="základní",J337,0)</f>
        <v>0</v>
      </c>
      <c r="BF337" s="193">
        <f>IF(N337="snížená",J337,0)</f>
        <v>0</v>
      </c>
      <c r="BG337" s="193">
        <f>IF(N337="zákl. přenesená",J337,0)</f>
        <v>0</v>
      </c>
      <c r="BH337" s="193">
        <f>IF(N337="sníž. přenesená",J337,0)</f>
        <v>0</v>
      </c>
      <c r="BI337" s="193">
        <f>IF(N337="nulová",J337,0)</f>
        <v>0</v>
      </c>
      <c r="BJ337" s="20" t="s">
        <v>84</v>
      </c>
      <c r="BK337" s="193">
        <f>ROUND(I337*H337,2)</f>
        <v>0</v>
      </c>
      <c r="BL337" s="20" t="s">
        <v>309</v>
      </c>
      <c r="BM337" s="192" t="s">
        <v>926</v>
      </c>
    </row>
    <row r="338" spans="1:65" s="2" customFormat="1" ht="29.25">
      <c r="A338" s="37"/>
      <c r="B338" s="38"/>
      <c r="C338" s="39"/>
      <c r="D338" s="194" t="s">
        <v>163</v>
      </c>
      <c r="E338" s="39"/>
      <c r="F338" s="195" t="s">
        <v>927</v>
      </c>
      <c r="G338" s="39"/>
      <c r="H338" s="39"/>
      <c r="I338" s="196"/>
      <c r="J338" s="39"/>
      <c r="K338" s="39"/>
      <c r="L338" s="42"/>
      <c r="M338" s="197"/>
      <c r="N338" s="198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163</v>
      </c>
      <c r="AU338" s="20" t="s">
        <v>86</v>
      </c>
    </row>
    <row r="339" spans="1:65" s="2" customFormat="1" ht="11.25">
      <c r="A339" s="37"/>
      <c r="B339" s="38"/>
      <c r="C339" s="39"/>
      <c r="D339" s="199" t="s">
        <v>165</v>
      </c>
      <c r="E339" s="39"/>
      <c r="F339" s="200" t="s">
        <v>928</v>
      </c>
      <c r="G339" s="39"/>
      <c r="H339" s="39"/>
      <c r="I339" s="196"/>
      <c r="J339" s="39"/>
      <c r="K339" s="39"/>
      <c r="L339" s="42"/>
      <c r="M339" s="197"/>
      <c r="N339" s="198"/>
      <c r="O339" s="67"/>
      <c r="P339" s="67"/>
      <c r="Q339" s="67"/>
      <c r="R339" s="67"/>
      <c r="S339" s="67"/>
      <c r="T339" s="68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20" t="s">
        <v>165</v>
      </c>
      <c r="AU339" s="20" t="s">
        <v>86</v>
      </c>
    </row>
    <row r="340" spans="1:65" s="12" customFormat="1" ht="22.9" customHeight="1">
      <c r="B340" s="165"/>
      <c r="C340" s="166"/>
      <c r="D340" s="167" t="s">
        <v>75</v>
      </c>
      <c r="E340" s="179" t="s">
        <v>929</v>
      </c>
      <c r="F340" s="179" t="s">
        <v>930</v>
      </c>
      <c r="G340" s="166"/>
      <c r="H340" s="166"/>
      <c r="I340" s="169"/>
      <c r="J340" s="180">
        <f>BK340</f>
        <v>0</v>
      </c>
      <c r="K340" s="166"/>
      <c r="L340" s="171"/>
      <c r="M340" s="172"/>
      <c r="N340" s="173"/>
      <c r="O340" s="173"/>
      <c r="P340" s="174">
        <f>SUM(P341:P365)</f>
        <v>0</v>
      </c>
      <c r="Q340" s="173"/>
      <c r="R340" s="174">
        <f>SUM(R341:R365)</f>
        <v>0</v>
      </c>
      <c r="S340" s="173"/>
      <c r="T340" s="175">
        <f>SUM(T341:T365)</f>
        <v>0</v>
      </c>
      <c r="AR340" s="176" t="s">
        <v>86</v>
      </c>
      <c r="AT340" s="177" t="s">
        <v>75</v>
      </c>
      <c r="AU340" s="177" t="s">
        <v>84</v>
      </c>
      <c r="AY340" s="176" t="s">
        <v>154</v>
      </c>
      <c r="BK340" s="178">
        <f>SUM(BK341:BK365)</f>
        <v>0</v>
      </c>
    </row>
    <row r="341" spans="1:65" s="2" customFormat="1" ht="24.2" customHeight="1">
      <c r="A341" s="37"/>
      <c r="B341" s="38"/>
      <c r="C341" s="181" t="s">
        <v>617</v>
      </c>
      <c r="D341" s="181" t="s">
        <v>156</v>
      </c>
      <c r="E341" s="182" t="s">
        <v>944</v>
      </c>
      <c r="F341" s="183" t="s">
        <v>945</v>
      </c>
      <c r="G341" s="184" t="s">
        <v>843</v>
      </c>
      <c r="H341" s="185">
        <v>1138.518</v>
      </c>
      <c r="I341" s="186"/>
      <c r="J341" s="187">
        <f>ROUND(I341*H341,2)</f>
        <v>0</v>
      </c>
      <c r="K341" s="183" t="s">
        <v>241</v>
      </c>
      <c r="L341" s="42"/>
      <c r="M341" s="188" t="s">
        <v>19</v>
      </c>
      <c r="N341" s="189" t="s">
        <v>47</v>
      </c>
      <c r="O341" s="67"/>
      <c r="P341" s="190">
        <f>O341*H341</f>
        <v>0</v>
      </c>
      <c r="Q341" s="190">
        <v>0</v>
      </c>
      <c r="R341" s="190">
        <f>Q341*H341</f>
        <v>0</v>
      </c>
      <c r="S341" s="190">
        <v>0</v>
      </c>
      <c r="T341" s="191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92" t="s">
        <v>309</v>
      </c>
      <c r="AT341" s="192" t="s">
        <v>156</v>
      </c>
      <c r="AU341" s="192" t="s">
        <v>86</v>
      </c>
      <c r="AY341" s="20" t="s">
        <v>154</v>
      </c>
      <c r="BE341" s="193">
        <f>IF(N341="základní",J341,0)</f>
        <v>0</v>
      </c>
      <c r="BF341" s="193">
        <f>IF(N341="snížená",J341,0)</f>
        <v>0</v>
      </c>
      <c r="BG341" s="193">
        <f>IF(N341="zákl. přenesená",J341,0)</f>
        <v>0</v>
      </c>
      <c r="BH341" s="193">
        <f>IF(N341="sníž. přenesená",J341,0)</f>
        <v>0</v>
      </c>
      <c r="BI341" s="193">
        <f>IF(N341="nulová",J341,0)</f>
        <v>0</v>
      </c>
      <c r="BJ341" s="20" t="s">
        <v>84</v>
      </c>
      <c r="BK341" s="193">
        <f>ROUND(I341*H341,2)</f>
        <v>0</v>
      </c>
      <c r="BL341" s="20" t="s">
        <v>309</v>
      </c>
      <c r="BM341" s="192" t="s">
        <v>946</v>
      </c>
    </row>
    <row r="342" spans="1:65" s="2" customFormat="1" ht="11.25">
      <c r="A342" s="37"/>
      <c r="B342" s="38"/>
      <c r="C342" s="39"/>
      <c r="D342" s="194" t="s">
        <v>163</v>
      </c>
      <c r="E342" s="39"/>
      <c r="F342" s="195" t="s">
        <v>945</v>
      </c>
      <c r="G342" s="39"/>
      <c r="H342" s="39"/>
      <c r="I342" s="196"/>
      <c r="J342" s="39"/>
      <c r="K342" s="39"/>
      <c r="L342" s="42"/>
      <c r="M342" s="197"/>
      <c r="N342" s="198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20" t="s">
        <v>163</v>
      </c>
      <c r="AU342" s="20" t="s">
        <v>86</v>
      </c>
    </row>
    <row r="343" spans="1:65" s="2" customFormat="1" ht="39">
      <c r="A343" s="37"/>
      <c r="B343" s="38"/>
      <c r="C343" s="39"/>
      <c r="D343" s="194" t="s">
        <v>177</v>
      </c>
      <c r="E343" s="39"/>
      <c r="F343" s="222" t="s">
        <v>947</v>
      </c>
      <c r="G343" s="39"/>
      <c r="H343" s="39"/>
      <c r="I343" s="196"/>
      <c r="J343" s="39"/>
      <c r="K343" s="39"/>
      <c r="L343" s="42"/>
      <c r="M343" s="197"/>
      <c r="N343" s="198"/>
      <c r="O343" s="67"/>
      <c r="P343" s="67"/>
      <c r="Q343" s="67"/>
      <c r="R343" s="67"/>
      <c r="S343" s="67"/>
      <c r="T343" s="68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20" t="s">
        <v>177</v>
      </c>
      <c r="AU343" s="20" t="s">
        <v>86</v>
      </c>
    </row>
    <row r="344" spans="1:65" s="13" customFormat="1" ht="11.25">
      <c r="B344" s="201"/>
      <c r="C344" s="202"/>
      <c r="D344" s="194" t="s">
        <v>167</v>
      </c>
      <c r="E344" s="203" t="s">
        <v>19</v>
      </c>
      <c r="F344" s="204" t="s">
        <v>948</v>
      </c>
      <c r="G344" s="202"/>
      <c r="H344" s="203" t="s">
        <v>19</v>
      </c>
      <c r="I344" s="205"/>
      <c r="J344" s="202"/>
      <c r="K344" s="202"/>
      <c r="L344" s="206"/>
      <c r="M344" s="207"/>
      <c r="N344" s="208"/>
      <c r="O344" s="208"/>
      <c r="P344" s="208"/>
      <c r="Q344" s="208"/>
      <c r="R344" s="208"/>
      <c r="S344" s="208"/>
      <c r="T344" s="209"/>
      <c r="AT344" s="210" t="s">
        <v>167</v>
      </c>
      <c r="AU344" s="210" t="s">
        <v>86</v>
      </c>
      <c r="AV344" s="13" t="s">
        <v>84</v>
      </c>
      <c r="AW344" s="13" t="s">
        <v>36</v>
      </c>
      <c r="AX344" s="13" t="s">
        <v>76</v>
      </c>
      <c r="AY344" s="210" t="s">
        <v>154</v>
      </c>
    </row>
    <row r="345" spans="1:65" s="13" customFormat="1" ht="11.25">
      <c r="B345" s="201"/>
      <c r="C345" s="202"/>
      <c r="D345" s="194" t="s">
        <v>167</v>
      </c>
      <c r="E345" s="203" t="s">
        <v>19</v>
      </c>
      <c r="F345" s="204" t="s">
        <v>1112</v>
      </c>
      <c r="G345" s="202"/>
      <c r="H345" s="203" t="s">
        <v>19</v>
      </c>
      <c r="I345" s="205"/>
      <c r="J345" s="202"/>
      <c r="K345" s="202"/>
      <c r="L345" s="206"/>
      <c r="M345" s="207"/>
      <c r="N345" s="208"/>
      <c r="O345" s="208"/>
      <c r="P345" s="208"/>
      <c r="Q345" s="208"/>
      <c r="R345" s="208"/>
      <c r="S345" s="208"/>
      <c r="T345" s="209"/>
      <c r="AT345" s="210" t="s">
        <v>167</v>
      </c>
      <c r="AU345" s="210" t="s">
        <v>86</v>
      </c>
      <c r="AV345" s="13" t="s">
        <v>84</v>
      </c>
      <c r="AW345" s="13" t="s">
        <v>36</v>
      </c>
      <c r="AX345" s="13" t="s">
        <v>76</v>
      </c>
      <c r="AY345" s="210" t="s">
        <v>154</v>
      </c>
    </row>
    <row r="346" spans="1:65" s="13" customFormat="1" ht="11.25">
      <c r="B346" s="201"/>
      <c r="C346" s="202"/>
      <c r="D346" s="194" t="s">
        <v>167</v>
      </c>
      <c r="E346" s="203" t="s">
        <v>19</v>
      </c>
      <c r="F346" s="204" t="s">
        <v>1144</v>
      </c>
      <c r="G346" s="202"/>
      <c r="H346" s="203" t="s">
        <v>19</v>
      </c>
      <c r="I346" s="205"/>
      <c r="J346" s="202"/>
      <c r="K346" s="202"/>
      <c r="L346" s="206"/>
      <c r="M346" s="207"/>
      <c r="N346" s="208"/>
      <c r="O346" s="208"/>
      <c r="P346" s="208"/>
      <c r="Q346" s="208"/>
      <c r="R346" s="208"/>
      <c r="S346" s="208"/>
      <c r="T346" s="209"/>
      <c r="AT346" s="210" t="s">
        <v>167</v>
      </c>
      <c r="AU346" s="210" t="s">
        <v>86</v>
      </c>
      <c r="AV346" s="13" t="s">
        <v>84</v>
      </c>
      <c r="AW346" s="13" t="s">
        <v>36</v>
      </c>
      <c r="AX346" s="13" t="s">
        <v>76</v>
      </c>
      <c r="AY346" s="210" t="s">
        <v>154</v>
      </c>
    </row>
    <row r="347" spans="1:65" s="14" customFormat="1" ht="11.25">
      <c r="B347" s="211"/>
      <c r="C347" s="212"/>
      <c r="D347" s="194" t="s">
        <v>167</v>
      </c>
      <c r="E347" s="213" t="s">
        <v>19</v>
      </c>
      <c r="F347" s="214" t="s">
        <v>1114</v>
      </c>
      <c r="G347" s="212"/>
      <c r="H347" s="215">
        <v>8.407</v>
      </c>
      <c r="I347" s="216"/>
      <c r="J347" s="212"/>
      <c r="K347" s="212"/>
      <c r="L347" s="217"/>
      <c r="M347" s="218"/>
      <c r="N347" s="219"/>
      <c r="O347" s="219"/>
      <c r="P347" s="219"/>
      <c r="Q347" s="219"/>
      <c r="R347" s="219"/>
      <c r="S347" s="219"/>
      <c r="T347" s="220"/>
      <c r="AT347" s="221" t="s">
        <v>167</v>
      </c>
      <c r="AU347" s="221" t="s">
        <v>86</v>
      </c>
      <c r="AV347" s="14" t="s">
        <v>86</v>
      </c>
      <c r="AW347" s="14" t="s">
        <v>36</v>
      </c>
      <c r="AX347" s="14" t="s">
        <v>76</v>
      </c>
      <c r="AY347" s="221" t="s">
        <v>154</v>
      </c>
    </row>
    <row r="348" spans="1:65" s="13" customFormat="1" ht="22.5">
      <c r="B348" s="201"/>
      <c r="C348" s="202"/>
      <c r="D348" s="194" t="s">
        <v>167</v>
      </c>
      <c r="E348" s="203" t="s">
        <v>19</v>
      </c>
      <c r="F348" s="204" t="s">
        <v>1146</v>
      </c>
      <c r="G348" s="202"/>
      <c r="H348" s="203" t="s">
        <v>19</v>
      </c>
      <c r="I348" s="205"/>
      <c r="J348" s="202"/>
      <c r="K348" s="202"/>
      <c r="L348" s="206"/>
      <c r="M348" s="207"/>
      <c r="N348" s="208"/>
      <c r="O348" s="208"/>
      <c r="P348" s="208"/>
      <c r="Q348" s="208"/>
      <c r="R348" s="208"/>
      <c r="S348" s="208"/>
      <c r="T348" s="209"/>
      <c r="AT348" s="210" t="s">
        <v>167</v>
      </c>
      <c r="AU348" s="210" t="s">
        <v>86</v>
      </c>
      <c r="AV348" s="13" t="s">
        <v>84</v>
      </c>
      <c r="AW348" s="13" t="s">
        <v>36</v>
      </c>
      <c r="AX348" s="13" t="s">
        <v>76</v>
      </c>
      <c r="AY348" s="210" t="s">
        <v>154</v>
      </c>
    </row>
    <row r="349" spans="1:65" s="14" customFormat="1" ht="11.25">
      <c r="B349" s="211"/>
      <c r="C349" s="212"/>
      <c r="D349" s="194" t="s">
        <v>167</v>
      </c>
      <c r="E349" s="213" t="s">
        <v>19</v>
      </c>
      <c r="F349" s="214" t="s">
        <v>1116</v>
      </c>
      <c r="G349" s="212"/>
      <c r="H349" s="215">
        <v>196.42</v>
      </c>
      <c r="I349" s="216"/>
      <c r="J349" s="212"/>
      <c r="K349" s="212"/>
      <c r="L349" s="217"/>
      <c r="M349" s="218"/>
      <c r="N349" s="219"/>
      <c r="O349" s="219"/>
      <c r="P349" s="219"/>
      <c r="Q349" s="219"/>
      <c r="R349" s="219"/>
      <c r="S349" s="219"/>
      <c r="T349" s="220"/>
      <c r="AT349" s="221" t="s">
        <v>167</v>
      </c>
      <c r="AU349" s="221" t="s">
        <v>86</v>
      </c>
      <c r="AV349" s="14" t="s">
        <v>86</v>
      </c>
      <c r="AW349" s="14" t="s">
        <v>36</v>
      </c>
      <c r="AX349" s="14" t="s">
        <v>76</v>
      </c>
      <c r="AY349" s="221" t="s">
        <v>154</v>
      </c>
    </row>
    <row r="350" spans="1:65" s="13" customFormat="1" ht="22.5">
      <c r="B350" s="201"/>
      <c r="C350" s="202"/>
      <c r="D350" s="194" t="s">
        <v>167</v>
      </c>
      <c r="E350" s="203" t="s">
        <v>19</v>
      </c>
      <c r="F350" s="204" t="s">
        <v>1152</v>
      </c>
      <c r="G350" s="202"/>
      <c r="H350" s="203" t="s">
        <v>19</v>
      </c>
      <c r="I350" s="205"/>
      <c r="J350" s="202"/>
      <c r="K350" s="202"/>
      <c r="L350" s="206"/>
      <c r="M350" s="207"/>
      <c r="N350" s="208"/>
      <c r="O350" s="208"/>
      <c r="P350" s="208"/>
      <c r="Q350" s="208"/>
      <c r="R350" s="208"/>
      <c r="S350" s="208"/>
      <c r="T350" s="209"/>
      <c r="AT350" s="210" t="s">
        <v>167</v>
      </c>
      <c r="AU350" s="210" t="s">
        <v>86</v>
      </c>
      <c r="AV350" s="13" t="s">
        <v>84</v>
      </c>
      <c r="AW350" s="13" t="s">
        <v>36</v>
      </c>
      <c r="AX350" s="13" t="s">
        <v>76</v>
      </c>
      <c r="AY350" s="210" t="s">
        <v>154</v>
      </c>
    </row>
    <row r="351" spans="1:65" s="14" customFormat="1" ht="11.25">
      <c r="B351" s="211"/>
      <c r="C351" s="212"/>
      <c r="D351" s="194" t="s">
        <v>167</v>
      </c>
      <c r="E351" s="213" t="s">
        <v>19</v>
      </c>
      <c r="F351" s="214" t="s">
        <v>1118</v>
      </c>
      <c r="G351" s="212"/>
      <c r="H351" s="215">
        <v>279.709</v>
      </c>
      <c r="I351" s="216"/>
      <c r="J351" s="212"/>
      <c r="K351" s="212"/>
      <c r="L351" s="217"/>
      <c r="M351" s="218"/>
      <c r="N351" s="219"/>
      <c r="O351" s="219"/>
      <c r="P351" s="219"/>
      <c r="Q351" s="219"/>
      <c r="R351" s="219"/>
      <c r="S351" s="219"/>
      <c r="T351" s="220"/>
      <c r="AT351" s="221" t="s">
        <v>167</v>
      </c>
      <c r="AU351" s="221" t="s">
        <v>86</v>
      </c>
      <c r="AV351" s="14" t="s">
        <v>86</v>
      </c>
      <c r="AW351" s="14" t="s">
        <v>36</v>
      </c>
      <c r="AX351" s="14" t="s">
        <v>76</v>
      </c>
      <c r="AY351" s="221" t="s">
        <v>154</v>
      </c>
    </row>
    <row r="352" spans="1:65" s="13" customFormat="1" ht="22.5">
      <c r="B352" s="201"/>
      <c r="C352" s="202"/>
      <c r="D352" s="194" t="s">
        <v>167</v>
      </c>
      <c r="E352" s="203" t="s">
        <v>19</v>
      </c>
      <c r="F352" s="204" t="s">
        <v>1158</v>
      </c>
      <c r="G352" s="202"/>
      <c r="H352" s="203" t="s">
        <v>19</v>
      </c>
      <c r="I352" s="205"/>
      <c r="J352" s="202"/>
      <c r="K352" s="202"/>
      <c r="L352" s="206"/>
      <c r="M352" s="207"/>
      <c r="N352" s="208"/>
      <c r="O352" s="208"/>
      <c r="P352" s="208"/>
      <c r="Q352" s="208"/>
      <c r="R352" s="208"/>
      <c r="S352" s="208"/>
      <c r="T352" s="209"/>
      <c r="AT352" s="210" t="s">
        <v>167</v>
      </c>
      <c r="AU352" s="210" t="s">
        <v>86</v>
      </c>
      <c r="AV352" s="13" t="s">
        <v>84</v>
      </c>
      <c r="AW352" s="13" t="s">
        <v>36</v>
      </c>
      <c r="AX352" s="13" t="s">
        <v>76</v>
      </c>
      <c r="AY352" s="210" t="s">
        <v>154</v>
      </c>
    </row>
    <row r="353" spans="1:51" s="14" customFormat="1" ht="11.25">
      <c r="B353" s="211"/>
      <c r="C353" s="212"/>
      <c r="D353" s="194" t="s">
        <v>167</v>
      </c>
      <c r="E353" s="213" t="s">
        <v>19</v>
      </c>
      <c r="F353" s="214" t="s">
        <v>1120</v>
      </c>
      <c r="G353" s="212"/>
      <c r="H353" s="215">
        <v>234.221</v>
      </c>
      <c r="I353" s="216"/>
      <c r="J353" s="212"/>
      <c r="K353" s="212"/>
      <c r="L353" s="217"/>
      <c r="M353" s="218"/>
      <c r="N353" s="219"/>
      <c r="O353" s="219"/>
      <c r="P353" s="219"/>
      <c r="Q353" s="219"/>
      <c r="R353" s="219"/>
      <c r="S353" s="219"/>
      <c r="T353" s="220"/>
      <c r="AT353" s="221" t="s">
        <v>167</v>
      </c>
      <c r="AU353" s="221" t="s">
        <v>86</v>
      </c>
      <c r="AV353" s="14" t="s">
        <v>86</v>
      </c>
      <c r="AW353" s="14" t="s">
        <v>36</v>
      </c>
      <c r="AX353" s="14" t="s">
        <v>76</v>
      </c>
      <c r="AY353" s="221" t="s">
        <v>154</v>
      </c>
    </row>
    <row r="354" spans="1:51" s="13" customFormat="1" ht="11.25">
      <c r="B354" s="201"/>
      <c r="C354" s="202"/>
      <c r="D354" s="194" t="s">
        <v>167</v>
      </c>
      <c r="E354" s="203" t="s">
        <v>19</v>
      </c>
      <c r="F354" s="204" t="s">
        <v>1164</v>
      </c>
      <c r="G354" s="202"/>
      <c r="H354" s="203" t="s">
        <v>19</v>
      </c>
      <c r="I354" s="205"/>
      <c r="J354" s="202"/>
      <c r="K354" s="202"/>
      <c r="L354" s="206"/>
      <c r="M354" s="207"/>
      <c r="N354" s="208"/>
      <c r="O354" s="208"/>
      <c r="P354" s="208"/>
      <c r="Q354" s="208"/>
      <c r="R354" s="208"/>
      <c r="S354" s="208"/>
      <c r="T354" s="209"/>
      <c r="AT354" s="210" t="s">
        <v>167</v>
      </c>
      <c r="AU354" s="210" t="s">
        <v>86</v>
      </c>
      <c r="AV354" s="13" t="s">
        <v>84</v>
      </c>
      <c r="AW354" s="13" t="s">
        <v>36</v>
      </c>
      <c r="AX354" s="13" t="s">
        <v>76</v>
      </c>
      <c r="AY354" s="210" t="s">
        <v>154</v>
      </c>
    </row>
    <row r="355" spans="1:51" s="14" customFormat="1" ht="11.25">
      <c r="B355" s="211"/>
      <c r="C355" s="212"/>
      <c r="D355" s="194" t="s">
        <v>167</v>
      </c>
      <c r="E355" s="213" t="s">
        <v>19</v>
      </c>
      <c r="F355" s="214" t="s">
        <v>1122</v>
      </c>
      <c r="G355" s="212"/>
      <c r="H355" s="215">
        <v>20.821999999999999</v>
      </c>
      <c r="I355" s="216"/>
      <c r="J355" s="212"/>
      <c r="K355" s="212"/>
      <c r="L355" s="217"/>
      <c r="M355" s="218"/>
      <c r="N355" s="219"/>
      <c r="O355" s="219"/>
      <c r="P355" s="219"/>
      <c r="Q355" s="219"/>
      <c r="R355" s="219"/>
      <c r="S355" s="219"/>
      <c r="T355" s="220"/>
      <c r="AT355" s="221" t="s">
        <v>167</v>
      </c>
      <c r="AU355" s="221" t="s">
        <v>86</v>
      </c>
      <c r="AV355" s="14" t="s">
        <v>86</v>
      </c>
      <c r="AW355" s="14" t="s">
        <v>36</v>
      </c>
      <c r="AX355" s="14" t="s">
        <v>76</v>
      </c>
      <c r="AY355" s="221" t="s">
        <v>154</v>
      </c>
    </row>
    <row r="356" spans="1:51" s="13" customFormat="1" ht="22.5">
      <c r="B356" s="201"/>
      <c r="C356" s="202"/>
      <c r="D356" s="194" t="s">
        <v>167</v>
      </c>
      <c r="E356" s="203" t="s">
        <v>19</v>
      </c>
      <c r="F356" s="204" t="s">
        <v>1170</v>
      </c>
      <c r="G356" s="202"/>
      <c r="H356" s="203" t="s">
        <v>19</v>
      </c>
      <c r="I356" s="205"/>
      <c r="J356" s="202"/>
      <c r="K356" s="202"/>
      <c r="L356" s="206"/>
      <c r="M356" s="207"/>
      <c r="N356" s="208"/>
      <c r="O356" s="208"/>
      <c r="P356" s="208"/>
      <c r="Q356" s="208"/>
      <c r="R356" s="208"/>
      <c r="S356" s="208"/>
      <c r="T356" s="209"/>
      <c r="AT356" s="210" t="s">
        <v>167</v>
      </c>
      <c r="AU356" s="210" t="s">
        <v>86</v>
      </c>
      <c r="AV356" s="13" t="s">
        <v>84</v>
      </c>
      <c r="AW356" s="13" t="s">
        <v>36</v>
      </c>
      <c r="AX356" s="13" t="s">
        <v>76</v>
      </c>
      <c r="AY356" s="210" t="s">
        <v>154</v>
      </c>
    </row>
    <row r="357" spans="1:51" s="14" customFormat="1" ht="11.25">
      <c r="B357" s="211"/>
      <c r="C357" s="212"/>
      <c r="D357" s="194" t="s">
        <v>167</v>
      </c>
      <c r="E357" s="213" t="s">
        <v>19</v>
      </c>
      <c r="F357" s="214" t="s">
        <v>1124</v>
      </c>
      <c r="G357" s="212"/>
      <c r="H357" s="215">
        <v>2.948</v>
      </c>
      <c r="I357" s="216"/>
      <c r="J357" s="212"/>
      <c r="K357" s="212"/>
      <c r="L357" s="217"/>
      <c r="M357" s="218"/>
      <c r="N357" s="219"/>
      <c r="O357" s="219"/>
      <c r="P357" s="219"/>
      <c r="Q357" s="219"/>
      <c r="R357" s="219"/>
      <c r="S357" s="219"/>
      <c r="T357" s="220"/>
      <c r="AT357" s="221" t="s">
        <v>167</v>
      </c>
      <c r="AU357" s="221" t="s">
        <v>86</v>
      </c>
      <c r="AV357" s="14" t="s">
        <v>86</v>
      </c>
      <c r="AW357" s="14" t="s">
        <v>36</v>
      </c>
      <c r="AX357" s="14" t="s">
        <v>76</v>
      </c>
      <c r="AY357" s="221" t="s">
        <v>154</v>
      </c>
    </row>
    <row r="358" spans="1:51" s="13" customFormat="1" ht="22.5">
      <c r="B358" s="201"/>
      <c r="C358" s="202"/>
      <c r="D358" s="194" t="s">
        <v>167</v>
      </c>
      <c r="E358" s="203" t="s">
        <v>19</v>
      </c>
      <c r="F358" s="204" t="s">
        <v>1176</v>
      </c>
      <c r="G358" s="202"/>
      <c r="H358" s="203" t="s">
        <v>19</v>
      </c>
      <c r="I358" s="205"/>
      <c r="J358" s="202"/>
      <c r="K358" s="202"/>
      <c r="L358" s="206"/>
      <c r="M358" s="207"/>
      <c r="N358" s="208"/>
      <c r="O358" s="208"/>
      <c r="P358" s="208"/>
      <c r="Q358" s="208"/>
      <c r="R358" s="208"/>
      <c r="S358" s="208"/>
      <c r="T358" s="209"/>
      <c r="AT358" s="210" t="s">
        <v>167</v>
      </c>
      <c r="AU358" s="210" t="s">
        <v>86</v>
      </c>
      <c r="AV358" s="13" t="s">
        <v>84</v>
      </c>
      <c r="AW358" s="13" t="s">
        <v>36</v>
      </c>
      <c r="AX358" s="13" t="s">
        <v>76</v>
      </c>
      <c r="AY358" s="210" t="s">
        <v>154</v>
      </c>
    </row>
    <row r="359" spans="1:51" s="14" customFormat="1" ht="11.25">
      <c r="B359" s="211"/>
      <c r="C359" s="212"/>
      <c r="D359" s="194" t="s">
        <v>167</v>
      </c>
      <c r="E359" s="213" t="s">
        <v>19</v>
      </c>
      <c r="F359" s="214" t="s">
        <v>1126</v>
      </c>
      <c r="G359" s="212"/>
      <c r="H359" s="215">
        <v>4.2389999999999999</v>
      </c>
      <c r="I359" s="216"/>
      <c r="J359" s="212"/>
      <c r="K359" s="212"/>
      <c r="L359" s="217"/>
      <c r="M359" s="218"/>
      <c r="N359" s="219"/>
      <c r="O359" s="219"/>
      <c r="P359" s="219"/>
      <c r="Q359" s="219"/>
      <c r="R359" s="219"/>
      <c r="S359" s="219"/>
      <c r="T359" s="220"/>
      <c r="AT359" s="221" t="s">
        <v>167</v>
      </c>
      <c r="AU359" s="221" t="s">
        <v>86</v>
      </c>
      <c r="AV359" s="14" t="s">
        <v>86</v>
      </c>
      <c r="AW359" s="14" t="s">
        <v>36</v>
      </c>
      <c r="AX359" s="14" t="s">
        <v>76</v>
      </c>
      <c r="AY359" s="221" t="s">
        <v>154</v>
      </c>
    </row>
    <row r="360" spans="1:51" s="13" customFormat="1" ht="11.25">
      <c r="B360" s="201"/>
      <c r="C360" s="202"/>
      <c r="D360" s="194" t="s">
        <v>167</v>
      </c>
      <c r="E360" s="203" t="s">
        <v>19</v>
      </c>
      <c r="F360" s="204" t="s">
        <v>1182</v>
      </c>
      <c r="G360" s="202"/>
      <c r="H360" s="203" t="s">
        <v>19</v>
      </c>
      <c r="I360" s="205"/>
      <c r="J360" s="202"/>
      <c r="K360" s="202"/>
      <c r="L360" s="206"/>
      <c r="M360" s="207"/>
      <c r="N360" s="208"/>
      <c r="O360" s="208"/>
      <c r="P360" s="208"/>
      <c r="Q360" s="208"/>
      <c r="R360" s="208"/>
      <c r="S360" s="208"/>
      <c r="T360" s="209"/>
      <c r="AT360" s="210" t="s">
        <v>167</v>
      </c>
      <c r="AU360" s="210" t="s">
        <v>86</v>
      </c>
      <c r="AV360" s="13" t="s">
        <v>84</v>
      </c>
      <c r="AW360" s="13" t="s">
        <v>36</v>
      </c>
      <c r="AX360" s="13" t="s">
        <v>76</v>
      </c>
      <c r="AY360" s="210" t="s">
        <v>154</v>
      </c>
    </row>
    <row r="361" spans="1:51" s="14" customFormat="1" ht="11.25">
      <c r="B361" s="211"/>
      <c r="C361" s="212"/>
      <c r="D361" s="194" t="s">
        <v>167</v>
      </c>
      <c r="E361" s="213" t="s">
        <v>19</v>
      </c>
      <c r="F361" s="214" t="s">
        <v>1128</v>
      </c>
      <c r="G361" s="212"/>
      <c r="H361" s="215">
        <v>6.16</v>
      </c>
      <c r="I361" s="216"/>
      <c r="J361" s="212"/>
      <c r="K361" s="212"/>
      <c r="L361" s="217"/>
      <c r="M361" s="218"/>
      <c r="N361" s="219"/>
      <c r="O361" s="219"/>
      <c r="P361" s="219"/>
      <c r="Q361" s="219"/>
      <c r="R361" s="219"/>
      <c r="S361" s="219"/>
      <c r="T361" s="220"/>
      <c r="AT361" s="221" t="s">
        <v>167</v>
      </c>
      <c r="AU361" s="221" t="s">
        <v>86</v>
      </c>
      <c r="AV361" s="14" t="s">
        <v>86</v>
      </c>
      <c r="AW361" s="14" t="s">
        <v>36</v>
      </c>
      <c r="AX361" s="14" t="s">
        <v>76</v>
      </c>
      <c r="AY361" s="221" t="s">
        <v>154</v>
      </c>
    </row>
    <row r="362" spans="1:51" s="16" customFormat="1" ht="11.25">
      <c r="B362" s="237"/>
      <c r="C362" s="238"/>
      <c r="D362" s="194" t="s">
        <v>167</v>
      </c>
      <c r="E362" s="239" t="s">
        <v>19</v>
      </c>
      <c r="F362" s="240" t="s">
        <v>361</v>
      </c>
      <c r="G362" s="238"/>
      <c r="H362" s="241">
        <v>752.92600000000004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AT362" s="247" t="s">
        <v>167</v>
      </c>
      <c r="AU362" s="247" t="s">
        <v>86</v>
      </c>
      <c r="AV362" s="16" t="s">
        <v>182</v>
      </c>
      <c r="AW362" s="16" t="s">
        <v>36</v>
      </c>
      <c r="AX362" s="16" t="s">
        <v>76</v>
      </c>
      <c r="AY362" s="247" t="s">
        <v>154</v>
      </c>
    </row>
    <row r="363" spans="1:51" s="13" customFormat="1" ht="22.5">
      <c r="B363" s="201"/>
      <c r="C363" s="202"/>
      <c r="D363" s="194" t="s">
        <v>167</v>
      </c>
      <c r="E363" s="203" t="s">
        <v>19</v>
      </c>
      <c r="F363" s="204" t="s">
        <v>1189</v>
      </c>
      <c r="G363" s="202"/>
      <c r="H363" s="203" t="s">
        <v>19</v>
      </c>
      <c r="I363" s="205"/>
      <c r="J363" s="202"/>
      <c r="K363" s="202"/>
      <c r="L363" s="206"/>
      <c r="M363" s="207"/>
      <c r="N363" s="208"/>
      <c r="O363" s="208"/>
      <c r="P363" s="208"/>
      <c r="Q363" s="208"/>
      <c r="R363" s="208"/>
      <c r="S363" s="208"/>
      <c r="T363" s="209"/>
      <c r="AT363" s="210" t="s">
        <v>167</v>
      </c>
      <c r="AU363" s="210" t="s">
        <v>86</v>
      </c>
      <c r="AV363" s="13" t="s">
        <v>84</v>
      </c>
      <c r="AW363" s="13" t="s">
        <v>36</v>
      </c>
      <c r="AX363" s="13" t="s">
        <v>76</v>
      </c>
      <c r="AY363" s="210" t="s">
        <v>154</v>
      </c>
    </row>
    <row r="364" spans="1:51" s="14" customFormat="1" ht="11.25">
      <c r="B364" s="211"/>
      <c r="C364" s="212"/>
      <c r="D364" s="194" t="s">
        <v>167</v>
      </c>
      <c r="E364" s="213" t="s">
        <v>19</v>
      </c>
      <c r="F364" s="214" t="s">
        <v>1137</v>
      </c>
      <c r="G364" s="212"/>
      <c r="H364" s="215">
        <v>385.59199999999998</v>
      </c>
      <c r="I364" s="216"/>
      <c r="J364" s="212"/>
      <c r="K364" s="212"/>
      <c r="L364" s="217"/>
      <c r="M364" s="218"/>
      <c r="N364" s="219"/>
      <c r="O364" s="219"/>
      <c r="P364" s="219"/>
      <c r="Q364" s="219"/>
      <c r="R364" s="219"/>
      <c r="S364" s="219"/>
      <c r="T364" s="220"/>
      <c r="AT364" s="221" t="s">
        <v>167</v>
      </c>
      <c r="AU364" s="221" t="s">
        <v>86</v>
      </c>
      <c r="AV364" s="14" t="s">
        <v>86</v>
      </c>
      <c r="AW364" s="14" t="s">
        <v>36</v>
      </c>
      <c r="AX364" s="14" t="s">
        <v>76</v>
      </c>
      <c r="AY364" s="221" t="s">
        <v>154</v>
      </c>
    </row>
    <row r="365" spans="1:51" s="15" customFormat="1" ht="11.25">
      <c r="B365" s="223"/>
      <c r="C365" s="224"/>
      <c r="D365" s="194" t="s">
        <v>167</v>
      </c>
      <c r="E365" s="225" t="s">
        <v>19</v>
      </c>
      <c r="F365" s="226" t="s">
        <v>194</v>
      </c>
      <c r="G365" s="224"/>
      <c r="H365" s="227">
        <v>1138.518</v>
      </c>
      <c r="I365" s="228"/>
      <c r="J365" s="224"/>
      <c r="K365" s="224"/>
      <c r="L365" s="229"/>
      <c r="M365" s="258"/>
      <c r="N365" s="259"/>
      <c r="O365" s="259"/>
      <c r="P365" s="259"/>
      <c r="Q365" s="259"/>
      <c r="R365" s="259"/>
      <c r="S365" s="259"/>
      <c r="T365" s="260"/>
      <c r="AT365" s="233" t="s">
        <v>167</v>
      </c>
      <c r="AU365" s="233" t="s">
        <v>86</v>
      </c>
      <c r="AV365" s="15" t="s">
        <v>161</v>
      </c>
      <c r="AW365" s="15" t="s">
        <v>36</v>
      </c>
      <c r="AX365" s="15" t="s">
        <v>84</v>
      </c>
      <c r="AY365" s="233" t="s">
        <v>154</v>
      </c>
    </row>
    <row r="366" spans="1:51" s="2" customFormat="1" ht="6.95" customHeight="1">
      <c r="A366" s="37"/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42"/>
      <c r="M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</row>
  </sheetData>
  <sheetProtection algorithmName="SHA-512" hashValue="fdLnam1hVq6/jZeD2eFe4GWHq+Ld1iIrk+vWN/v/pAL4NCGyfyOHp6EMcwmpdszA9MkHs/Nam+F7KH92jLtuOA==" saltValue="XKaEzDEH3/jiutkhvrZzIblXxGR+B9r2DUnXh+S4G3UWxfHRDDvn9sxS2ewqHOzOC2rrIo48iLiXrb0weEWBDA==" spinCount="100000" sheet="1" objects="1" scenarios="1" formatColumns="0" formatRows="0" autoFilter="0"/>
  <autoFilter ref="C93:K365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/>
    <hyperlink ref="F108" r:id="rId2"/>
    <hyperlink ref="F113" r:id="rId3"/>
    <hyperlink ref="F119" r:id="rId4"/>
    <hyperlink ref="F124" r:id="rId5"/>
    <hyperlink ref="F130" r:id="rId6"/>
    <hyperlink ref="F135" r:id="rId7"/>
    <hyperlink ref="F140" r:id="rId8"/>
    <hyperlink ref="F146" r:id="rId9"/>
    <hyperlink ref="F157" r:id="rId10"/>
    <hyperlink ref="F166" r:id="rId11"/>
    <hyperlink ref="F176" r:id="rId12"/>
    <hyperlink ref="F187" r:id="rId13"/>
    <hyperlink ref="F199" r:id="rId14"/>
    <hyperlink ref="F228" r:id="rId15"/>
    <hyperlink ref="F232" r:id="rId16"/>
    <hyperlink ref="F257" r:id="rId17"/>
    <hyperlink ref="F339" r:id="rId1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8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105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1" customFormat="1" ht="12" customHeight="1">
      <c r="B8" s="23"/>
      <c r="D8" s="115" t="s">
        <v>127</v>
      </c>
      <c r="L8" s="23"/>
    </row>
    <row r="9" spans="1:46" s="2" customFormat="1" ht="16.5" customHeight="1">
      <c r="A9" s="37"/>
      <c r="B9" s="42"/>
      <c r="C9" s="37"/>
      <c r="D9" s="37"/>
      <c r="E9" s="397" t="s">
        <v>656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657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9" t="s">
        <v>1197</v>
      </c>
      <c r="F11" s="400"/>
      <c r="G11" s="400"/>
      <c r="H11" s="400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29. 4. 2025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401" t="str">
        <f>'Rekapitulace stavby'!E14</f>
        <v>Vyplň údaj</v>
      </c>
      <c r="F20" s="402"/>
      <c r="G20" s="402"/>
      <c r="H20" s="40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37</v>
      </c>
      <c r="E25" s="37"/>
      <c r="F25" s="37"/>
      <c r="G25" s="37"/>
      <c r="H25" s="37"/>
      <c r="I25" s="115" t="s">
        <v>26</v>
      </c>
      <c r="J25" s="106" t="s">
        <v>38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39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40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>
      <c r="A29" s="118"/>
      <c r="B29" s="119"/>
      <c r="C29" s="118"/>
      <c r="D29" s="118"/>
      <c r="E29" s="403" t="s">
        <v>19</v>
      </c>
      <c r="F29" s="403"/>
      <c r="G29" s="403"/>
      <c r="H29" s="40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42</v>
      </c>
      <c r="E32" s="37"/>
      <c r="F32" s="37"/>
      <c r="G32" s="37"/>
      <c r="H32" s="37"/>
      <c r="I32" s="37"/>
      <c r="J32" s="123">
        <f>ROUND(J89,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44</v>
      </c>
      <c r="G34" s="37"/>
      <c r="H34" s="37"/>
      <c r="I34" s="124" t="s">
        <v>43</v>
      </c>
      <c r="J34" s="124" t="s">
        <v>45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46</v>
      </c>
      <c r="E35" s="115" t="s">
        <v>47</v>
      </c>
      <c r="F35" s="126">
        <f>ROUND((SUM(BE89:BE187)),  2)</f>
        <v>0</v>
      </c>
      <c r="G35" s="37"/>
      <c r="H35" s="37"/>
      <c r="I35" s="127">
        <v>0.21</v>
      </c>
      <c r="J35" s="126">
        <f>ROUND(((SUM(BE89:BE187))*I35),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48</v>
      </c>
      <c r="F36" s="126">
        <f>ROUND((SUM(BF89:BF187)),  2)</f>
        <v>0</v>
      </c>
      <c r="G36" s="37"/>
      <c r="H36" s="37"/>
      <c r="I36" s="127">
        <v>0.12</v>
      </c>
      <c r="J36" s="126">
        <f>ROUND(((SUM(BF89:BF187))*I36),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49</v>
      </c>
      <c r="F37" s="126">
        <f>ROUND((SUM(BG89:BG187)),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50</v>
      </c>
      <c r="F38" s="126">
        <f>ROUND((SUM(BH89:BH187)),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51</v>
      </c>
      <c r="F39" s="126">
        <f>ROUND((SUM(BI89:BI187)),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52</v>
      </c>
      <c r="E41" s="130"/>
      <c r="F41" s="130"/>
      <c r="G41" s="131" t="s">
        <v>53</v>
      </c>
      <c r="H41" s="132" t="s">
        <v>54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129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4" t="str">
        <f>E7</f>
        <v>Krajinářské úpravy prostoru u sochy J. Hrzána</v>
      </c>
      <c r="F50" s="405"/>
      <c r="G50" s="405"/>
      <c r="H50" s="40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4" t="s">
        <v>656</v>
      </c>
      <c r="F52" s="406"/>
      <c r="G52" s="406"/>
      <c r="H52" s="40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657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8" t="str">
        <f>E11</f>
        <v>304 - SO.04 - Stůl a sedátka</v>
      </c>
      <c r="F54" s="406"/>
      <c r="G54" s="406"/>
      <c r="H54" s="40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Tábor, parc. č. 1889</v>
      </c>
      <c r="G56" s="39"/>
      <c r="H56" s="39"/>
      <c r="I56" s="32" t="s">
        <v>23</v>
      </c>
      <c r="J56" s="62" t="str">
        <f>IF(J14="","",J14)</f>
        <v>29. 4. 2025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Ing. Magdalena Smetanová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37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130</v>
      </c>
      <c r="D61" s="140"/>
      <c r="E61" s="140"/>
      <c r="F61" s="140"/>
      <c r="G61" s="140"/>
      <c r="H61" s="140"/>
      <c r="I61" s="140"/>
      <c r="J61" s="141" t="s">
        <v>131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74</v>
      </c>
      <c r="D63" s="39"/>
      <c r="E63" s="39"/>
      <c r="F63" s="39"/>
      <c r="G63" s="39"/>
      <c r="H63" s="39"/>
      <c r="I63" s="39"/>
      <c r="J63" s="80">
        <f>J89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132</v>
      </c>
    </row>
    <row r="64" spans="1:47" s="9" customFormat="1" ht="24.95" customHeight="1">
      <c r="B64" s="143"/>
      <c r="C64" s="144"/>
      <c r="D64" s="145" t="s">
        <v>137</v>
      </c>
      <c r="E64" s="146"/>
      <c r="F64" s="146"/>
      <c r="G64" s="146"/>
      <c r="H64" s="146"/>
      <c r="I64" s="146"/>
      <c r="J64" s="147">
        <f>J90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662</v>
      </c>
      <c r="E65" s="151"/>
      <c r="F65" s="151"/>
      <c r="G65" s="151"/>
      <c r="H65" s="151"/>
      <c r="I65" s="151"/>
      <c r="J65" s="152">
        <f>J91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138</v>
      </c>
      <c r="E66" s="151"/>
      <c r="F66" s="151"/>
      <c r="G66" s="151"/>
      <c r="H66" s="151"/>
      <c r="I66" s="151"/>
      <c r="J66" s="152">
        <f>J106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663</v>
      </c>
      <c r="E67" s="151"/>
      <c r="F67" s="151"/>
      <c r="G67" s="151"/>
      <c r="H67" s="151"/>
      <c r="I67" s="151"/>
      <c r="J67" s="152">
        <f>J163</f>
        <v>0</v>
      </c>
      <c r="K67" s="100"/>
      <c r="L67" s="153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1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139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404" t="str">
        <f>E7</f>
        <v>Krajinářské úpravy prostoru u sochy J. Hrzána</v>
      </c>
      <c r="F77" s="405"/>
      <c r="G77" s="405"/>
      <c r="H77" s="405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1" customFormat="1" ht="12" customHeight="1">
      <c r="B78" s="24"/>
      <c r="C78" s="32" t="s">
        <v>127</v>
      </c>
      <c r="D78" s="25"/>
      <c r="E78" s="25"/>
      <c r="F78" s="25"/>
      <c r="G78" s="25"/>
      <c r="H78" s="25"/>
      <c r="I78" s="25"/>
      <c r="J78" s="25"/>
      <c r="K78" s="25"/>
      <c r="L78" s="23"/>
    </row>
    <row r="79" spans="1:31" s="2" customFormat="1" ht="16.5" customHeight="1">
      <c r="A79" s="37"/>
      <c r="B79" s="38"/>
      <c r="C79" s="39"/>
      <c r="D79" s="39"/>
      <c r="E79" s="404" t="s">
        <v>656</v>
      </c>
      <c r="F79" s="406"/>
      <c r="G79" s="406"/>
      <c r="H79" s="406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657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58" t="str">
        <f>E11</f>
        <v>304 - SO.04 - Stůl a sedátka</v>
      </c>
      <c r="F81" s="406"/>
      <c r="G81" s="406"/>
      <c r="H81" s="406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21</v>
      </c>
      <c r="D83" s="39"/>
      <c r="E83" s="39"/>
      <c r="F83" s="30" t="str">
        <f>F14</f>
        <v>k.ú. Tábor, parc. č. 1889</v>
      </c>
      <c r="G83" s="39"/>
      <c r="H83" s="39"/>
      <c r="I83" s="32" t="s">
        <v>23</v>
      </c>
      <c r="J83" s="62" t="str">
        <f>IF(J14="","",J14)</f>
        <v>29. 4. 2025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25.7" customHeight="1">
      <c r="A85" s="37"/>
      <c r="B85" s="38"/>
      <c r="C85" s="32" t="s">
        <v>25</v>
      </c>
      <c r="D85" s="39"/>
      <c r="E85" s="39"/>
      <c r="F85" s="30" t="str">
        <f>E17</f>
        <v>MĚSTO TÁBOR</v>
      </c>
      <c r="G85" s="39"/>
      <c r="H85" s="39"/>
      <c r="I85" s="32" t="s">
        <v>33</v>
      </c>
      <c r="J85" s="35" t="str">
        <f>E23</f>
        <v>Ing. Magdalena Smetanová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31</v>
      </c>
      <c r="D86" s="39"/>
      <c r="E86" s="39"/>
      <c r="F86" s="30" t="str">
        <f>IF(E20="","",E20)</f>
        <v>Vyplň údaj</v>
      </c>
      <c r="G86" s="39"/>
      <c r="H86" s="39"/>
      <c r="I86" s="32" t="s">
        <v>37</v>
      </c>
      <c r="J86" s="35" t="str">
        <f>E26</f>
        <v>Ing. Pavel Vochozka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54"/>
      <c r="B88" s="155"/>
      <c r="C88" s="156" t="s">
        <v>140</v>
      </c>
      <c r="D88" s="157" t="s">
        <v>61</v>
      </c>
      <c r="E88" s="157" t="s">
        <v>57</v>
      </c>
      <c r="F88" s="157" t="s">
        <v>58</v>
      </c>
      <c r="G88" s="157" t="s">
        <v>141</v>
      </c>
      <c r="H88" s="157" t="s">
        <v>142</v>
      </c>
      <c r="I88" s="157" t="s">
        <v>143</v>
      </c>
      <c r="J88" s="157" t="s">
        <v>131</v>
      </c>
      <c r="K88" s="158" t="s">
        <v>144</v>
      </c>
      <c r="L88" s="159"/>
      <c r="M88" s="71" t="s">
        <v>19</v>
      </c>
      <c r="N88" s="72" t="s">
        <v>46</v>
      </c>
      <c r="O88" s="72" t="s">
        <v>145</v>
      </c>
      <c r="P88" s="72" t="s">
        <v>146</v>
      </c>
      <c r="Q88" s="72" t="s">
        <v>147</v>
      </c>
      <c r="R88" s="72" t="s">
        <v>148</v>
      </c>
      <c r="S88" s="72" t="s">
        <v>149</v>
      </c>
      <c r="T88" s="73" t="s">
        <v>150</v>
      </c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</row>
    <row r="89" spans="1:65" s="2" customFormat="1" ht="22.9" customHeight="1">
      <c r="A89" s="37"/>
      <c r="B89" s="38"/>
      <c r="C89" s="78" t="s">
        <v>151</v>
      </c>
      <c r="D89" s="39"/>
      <c r="E89" s="39"/>
      <c r="F89" s="39"/>
      <c r="G89" s="39"/>
      <c r="H89" s="39"/>
      <c r="I89" s="39"/>
      <c r="J89" s="160">
        <f>BK89</f>
        <v>0</v>
      </c>
      <c r="K89" s="39"/>
      <c r="L89" s="42"/>
      <c r="M89" s="74"/>
      <c r="N89" s="161"/>
      <c r="O89" s="75"/>
      <c r="P89" s="162">
        <f>P90</f>
        <v>0</v>
      </c>
      <c r="Q89" s="75"/>
      <c r="R89" s="162">
        <f>R90</f>
        <v>1.8317140599999999</v>
      </c>
      <c r="S89" s="75"/>
      <c r="T89" s="163">
        <f>T90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75</v>
      </c>
      <c r="AU89" s="20" t="s">
        <v>132</v>
      </c>
      <c r="BK89" s="164">
        <f>BK90</f>
        <v>0</v>
      </c>
    </row>
    <row r="90" spans="1:65" s="12" customFormat="1" ht="25.9" customHeight="1">
      <c r="B90" s="165"/>
      <c r="C90" s="166"/>
      <c r="D90" s="167" t="s">
        <v>75</v>
      </c>
      <c r="E90" s="168" t="s">
        <v>322</v>
      </c>
      <c r="F90" s="168" t="s">
        <v>323</v>
      </c>
      <c r="G90" s="166"/>
      <c r="H90" s="166"/>
      <c r="I90" s="169"/>
      <c r="J90" s="170">
        <f>BK90</f>
        <v>0</v>
      </c>
      <c r="K90" s="166"/>
      <c r="L90" s="171"/>
      <c r="M90" s="172"/>
      <c r="N90" s="173"/>
      <c r="O90" s="173"/>
      <c r="P90" s="174">
        <f>P91+P106+P163</f>
        <v>0</v>
      </c>
      <c r="Q90" s="173"/>
      <c r="R90" s="174">
        <f>R91+R106+R163</f>
        <v>1.8317140599999999</v>
      </c>
      <c r="S90" s="173"/>
      <c r="T90" s="175">
        <f>T91+T106+T163</f>
        <v>0</v>
      </c>
      <c r="AR90" s="176" t="s">
        <v>86</v>
      </c>
      <c r="AT90" s="177" t="s">
        <v>75</v>
      </c>
      <c r="AU90" s="177" t="s">
        <v>76</v>
      </c>
      <c r="AY90" s="176" t="s">
        <v>154</v>
      </c>
      <c r="BK90" s="178">
        <f>BK91+BK106+BK163</f>
        <v>0</v>
      </c>
    </row>
    <row r="91" spans="1:65" s="12" customFormat="1" ht="22.9" customHeight="1">
      <c r="B91" s="165"/>
      <c r="C91" s="166"/>
      <c r="D91" s="167" t="s">
        <v>75</v>
      </c>
      <c r="E91" s="179" t="s">
        <v>801</v>
      </c>
      <c r="F91" s="179" t="s">
        <v>802</v>
      </c>
      <c r="G91" s="166"/>
      <c r="H91" s="166"/>
      <c r="I91" s="169"/>
      <c r="J91" s="180">
        <f>BK91</f>
        <v>0</v>
      </c>
      <c r="K91" s="166"/>
      <c r="L91" s="171"/>
      <c r="M91" s="172"/>
      <c r="N91" s="173"/>
      <c r="O91" s="173"/>
      <c r="P91" s="174">
        <f>SUM(P92:P105)</f>
        <v>0</v>
      </c>
      <c r="Q91" s="173"/>
      <c r="R91" s="174">
        <f>SUM(R92:R105)</f>
        <v>0.32075999999999999</v>
      </c>
      <c r="S91" s="173"/>
      <c r="T91" s="175">
        <f>SUM(T92:T105)</f>
        <v>0</v>
      </c>
      <c r="AR91" s="176" t="s">
        <v>86</v>
      </c>
      <c r="AT91" s="177" t="s">
        <v>75</v>
      </c>
      <c r="AU91" s="177" t="s">
        <v>84</v>
      </c>
      <c r="AY91" s="176" t="s">
        <v>154</v>
      </c>
      <c r="BK91" s="178">
        <f>SUM(BK92:BK105)</f>
        <v>0</v>
      </c>
    </row>
    <row r="92" spans="1:65" s="2" customFormat="1" ht="37.9" customHeight="1">
      <c r="A92" s="37"/>
      <c r="B92" s="38"/>
      <c r="C92" s="181" t="s">
        <v>84</v>
      </c>
      <c r="D92" s="181" t="s">
        <v>156</v>
      </c>
      <c r="E92" s="182" t="s">
        <v>1198</v>
      </c>
      <c r="F92" s="183" t="s">
        <v>1199</v>
      </c>
      <c r="G92" s="184" t="s">
        <v>159</v>
      </c>
      <c r="H92" s="185">
        <v>16</v>
      </c>
      <c r="I92" s="186"/>
      <c r="J92" s="187">
        <f>ROUND(I92*H92,2)</f>
        <v>0</v>
      </c>
      <c r="K92" s="183" t="s">
        <v>241</v>
      </c>
      <c r="L92" s="42"/>
      <c r="M92" s="188" t="s">
        <v>19</v>
      </c>
      <c r="N92" s="189" t="s">
        <v>47</v>
      </c>
      <c r="O92" s="67"/>
      <c r="P92" s="190">
        <f>O92*H92</f>
        <v>0</v>
      </c>
      <c r="Q92" s="190">
        <v>0</v>
      </c>
      <c r="R92" s="190">
        <f>Q92*H92</f>
        <v>0</v>
      </c>
      <c r="S92" s="190">
        <v>0</v>
      </c>
      <c r="T92" s="191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92" t="s">
        <v>309</v>
      </c>
      <c r="AT92" s="192" t="s">
        <v>156</v>
      </c>
      <c r="AU92" s="192" t="s">
        <v>86</v>
      </c>
      <c r="AY92" s="20" t="s">
        <v>154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20" t="s">
        <v>84</v>
      </c>
      <c r="BK92" s="193">
        <f>ROUND(I92*H92,2)</f>
        <v>0</v>
      </c>
      <c r="BL92" s="20" t="s">
        <v>309</v>
      </c>
      <c r="BM92" s="192" t="s">
        <v>1200</v>
      </c>
    </row>
    <row r="93" spans="1:65" s="2" customFormat="1" ht="19.5">
      <c r="A93" s="37"/>
      <c r="B93" s="38"/>
      <c r="C93" s="39"/>
      <c r="D93" s="194" t="s">
        <v>163</v>
      </c>
      <c r="E93" s="39"/>
      <c r="F93" s="195" t="s">
        <v>1199</v>
      </c>
      <c r="G93" s="39"/>
      <c r="H93" s="39"/>
      <c r="I93" s="196"/>
      <c r="J93" s="39"/>
      <c r="K93" s="39"/>
      <c r="L93" s="42"/>
      <c r="M93" s="197"/>
      <c r="N93" s="198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163</v>
      </c>
      <c r="AU93" s="20" t="s">
        <v>86</v>
      </c>
    </row>
    <row r="94" spans="1:65" s="2" customFormat="1" ht="39">
      <c r="A94" s="37"/>
      <c r="B94" s="38"/>
      <c r="C94" s="39"/>
      <c r="D94" s="194" t="s">
        <v>177</v>
      </c>
      <c r="E94" s="39"/>
      <c r="F94" s="222" t="s">
        <v>1201</v>
      </c>
      <c r="G94" s="39"/>
      <c r="H94" s="39"/>
      <c r="I94" s="196"/>
      <c r="J94" s="39"/>
      <c r="K94" s="39"/>
      <c r="L94" s="42"/>
      <c r="M94" s="197"/>
      <c r="N94" s="198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177</v>
      </c>
      <c r="AU94" s="20" t="s">
        <v>86</v>
      </c>
    </row>
    <row r="95" spans="1:65" s="13" customFormat="1" ht="22.5">
      <c r="B95" s="201"/>
      <c r="C95" s="202"/>
      <c r="D95" s="194" t="s">
        <v>167</v>
      </c>
      <c r="E95" s="203" t="s">
        <v>19</v>
      </c>
      <c r="F95" s="204" t="s">
        <v>1202</v>
      </c>
      <c r="G95" s="202"/>
      <c r="H95" s="203" t="s">
        <v>19</v>
      </c>
      <c r="I95" s="205"/>
      <c r="J95" s="202"/>
      <c r="K95" s="202"/>
      <c r="L95" s="206"/>
      <c r="M95" s="207"/>
      <c r="N95" s="208"/>
      <c r="O95" s="208"/>
      <c r="P95" s="208"/>
      <c r="Q95" s="208"/>
      <c r="R95" s="208"/>
      <c r="S95" s="208"/>
      <c r="T95" s="209"/>
      <c r="AT95" s="210" t="s">
        <v>167</v>
      </c>
      <c r="AU95" s="210" t="s">
        <v>86</v>
      </c>
      <c r="AV95" s="13" t="s">
        <v>84</v>
      </c>
      <c r="AW95" s="13" t="s">
        <v>36</v>
      </c>
      <c r="AX95" s="13" t="s">
        <v>76</v>
      </c>
      <c r="AY95" s="210" t="s">
        <v>154</v>
      </c>
    </row>
    <row r="96" spans="1:65" s="14" customFormat="1" ht="11.25">
      <c r="B96" s="211"/>
      <c r="C96" s="212"/>
      <c r="D96" s="194" t="s">
        <v>167</v>
      </c>
      <c r="E96" s="213" t="s">
        <v>19</v>
      </c>
      <c r="F96" s="214" t="s">
        <v>1203</v>
      </c>
      <c r="G96" s="212"/>
      <c r="H96" s="215">
        <v>16</v>
      </c>
      <c r="I96" s="216"/>
      <c r="J96" s="212"/>
      <c r="K96" s="212"/>
      <c r="L96" s="217"/>
      <c r="M96" s="218"/>
      <c r="N96" s="219"/>
      <c r="O96" s="219"/>
      <c r="P96" s="219"/>
      <c r="Q96" s="219"/>
      <c r="R96" s="219"/>
      <c r="S96" s="219"/>
      <c r="T96" s="220"/>
      <c r="AT96" s="221" t="s">
        <v>167</v>
      </c>
      <c r="AU96" s="221" t="s">
        <v>86</v>
      </c>
      <c r="AV96" s="14" t="s">
        <v>86</v>
      </c>
      <c r="AW96" s="14" t="s">
        <v>36</v>
      </c>
      <c r="AX96" s="14" t="s">
        <v>84</v>
      </c>
      <c r="AY96" s="221" t="s">
        <v>154</v>
      </c>
    </row>
    <row r="97" spans="1:65" s="2" customFormat="1" ht="21.75" customHeight="1">
      <c r="A97" s="37"/>
      <c r="B97" s="38"/>
      <c r="C97" s="248" t="s">
        <v>86</v>
      </c>
      <c r="D97" s="248" t="s">
        <v>491</v>
      </c>
      <c r="E97" s="249" t="s">
        <v>815</v>
      </c>
      <c r="F97" s="250" t="s">
        <v>816</v>
      </c>
      <c r="G97" s="251" t="s">
        <v>218</v>
      </c>
      <c r="H97" s="252">
        <v>0.72899999999999998</v>
      </c>
      <c r="I97" s="253"/>
      <c r="J97" s="254">
        <f>ROUND(I97*H97,2)</f>
        <v>0</v>
      </c>
      <c r="K97" s="250" t="s">
        <v>534</v>
      </c>
      <c r="L97" s="255"/>
      <c r="M97" s="256" t="s">
        <v>19</v>
      </c>
      <c r="N97" s="257" t="s">
        <v>47</v>
      </c>
      <c r="O97" s="67"/>
      <c r="P97" s="190">
        <f>O97*H97</f>
        <v>0</v>
      </c>
      <c r="Q97" s="190">
        <v>0.44</v>
      </c>
      <c r="R97" s="190">
        <f>Q97*H97</f>
        <v>0.32075999999999999</v>
      </c>
      <c r="S97" s="190">
        <v>0</v>
      </c>
      <c r="T97" s="191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92" t="s">
        <v>600</v>
      </c>
      <c r="AT97" s="192" t="s">
        <v>491</v>
      </c>
      <c r="AU97" s="192" t="s">
        <v>86</v>
      </c>
      <c r="AY97" s="20" t="s">
        <v>154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20" t="s">
        <v>84</v>
      </c>
      <c r="BK97" s="193">
        <f>ROUND(I97*H97,2)</f>
        <v>0</v>
      </c>
      <c r="BL97" s="20" t="s">
        <v>309</v>
      </c>
      <c r="BM97" s="192" t="s">
        <v>817</v>
      </c>
    </row>
    <row r="98" spans="1:65" s="2" customFormat="1" ht="11.25">
      <c r="A98" s="37"/>
      <c r="B98" s="38"/>
      <c r="C98" s="39"/>
      <c r="D98" s="194" t="s">
        <v>163</v>
      </c>
      <c r="E98" s="39"/>
      <c r="F98" s="195" t="s">
        <v>816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163</v>
      </c>
      <c r="AU98" s="20" t="s">
        <v>86</v>
      </c>
    </row>
    <row r="99" spans="1:65" s="13" customFormat="1" ht="11.25">
      <c r="B99" s="201"/>
      <c r="C99" s="202"/>
      <c r="D99" s="194" t="s">
        <v>167</v>
      </c>
      <c r="E99" s="203" t="s">
        <v>19</v>
      </c>
      <c r="F99" s="204" t="s">
        <v>818</v>
      </c>
      <c r="G99" s="202"/>
      <c r="H99" s="203" t="s">
        <v>19</v>
      </c>
      <c r="I99" s="205"/>
      <c r="J99" s="202"/>
      <c r="K99" s="202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167</v>
      </c>
      <c r="AU99" s="210" t="s">
        <v>86</v>
      </c>
      <c r="AV99" s="13" t="s">
        <v>84</v>
      </c>
      <c r="AW99" s="13" t="s">
        <v>36</v>
      </c>
      <c r="AX99" s="13" t="s">
        <v>76</v>
      </c>
      <c r="AY99" s="210" t="s">
        <v>154</v>
      </c>
    </row>
    <row r="100" spans="1:65" s="13" customFormat="1" ht="11.25">
      <c r="B100" s="201"/>
      <c r="C100" s="202"/>
      <c r="D100" s="194" t="s">
        <v>167</v>
      </c>
      <c r="E100" s="203" t="s">
        <v>19</v>
      </c>
      <c r="F100" s="204" t="s">
        <v>1102</v>
      </c>
      <c r="G100" s="202"/>
      <c r="H100" s="203" t="s">
        <v>19</v>
      </c>
      <c r="I100" s="205"/>
      <c r="J100" s="202"/>
      <c r="K100" s="202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167</v>
      </c>
      <c r="AU100" s="210" t="s">
        <v>86</v>
      </c>
      <c r="AV100" s="13" t="s">
        <v>84</v>
      </c>
      <c r="AW100" s="13" t="s">
        <v>36</v>
      </c>
      <c r="AX100" s="13" t="s">
        <v>76</v>
      </c>
      <c r="AY100" s="210" t="s">
        <v>154</v>
      </c>
    </row>
    <row r="101" spans="1:65" s="13" customFormat="1" ht="22.5">
      <c r="B101" s="201"/>
      <c r="C101" s="202"/>
      <c r="D101" s="194" t="s">
        <v>167</v>
      </c>
      <c r="E101" s="203" t="s">
        <v>19</v>
      </c>
      <c r="F101" s="204" t="s">
        <v>1204</v>
      </c>
      <c r="G101" s="202"/>
      <c r="H101" s="203" t="s">
        <v>19</v>
      </c>
      <c r="I101" s="205"/>
      <c r="J101" s="202"/>
      <c r="K101" s="202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167</v>
      </c>
      <c r="AU101" s="210" t="s">
        <v>86</v>
      </c>
      <c r="AV101" s="13" t="s">
        <v>84</v>
      </c>
      <c r="AW101" s="13" t="s">
        <v>36</v>
      </c>
      <c r="AX101" s="13" t="s">
        <v>76</v>
      </c>
      <c r="AY101" s="210" t="s">
        <v>154</v>
      </c>
    </row>
    <row r="102" spans="1:65" s="14" customFormat="1" ht="11.25">
      <c r="B102" s="211"/>
      <c r="C102" s="212"/>
      <c r="D102" s="194" t="s">
        <v>167</v>
      </c>
      <c r="E102" s="213" t="s">
        <v>19</v>
      </c>
      <c r="F102" s="214" t="s">
        <v>1205</v>
      </c>
      <c r="G102" s="212"/>
      <c r="H102" s="215">
        <v>0.72899999999999998</v>
      </c>
      <c r="I102" s="216"/>
      <c r="J102" s="212"/>
      <c r="K102" s="212"/>
      <c r="L102" s="217"/>
      <c r="M102" s="218"/>
      <c r="N102" s="219"/>
      <c r="O102" s="219"/>
      <c r="P102" s="219"/>
      <c r="Q102" s="219"/>
      <c r="R102" s="219"/>
      <c r="S102" s="219"/>
      <c r="T102" s="220"/>
      <c r="AT102" s="221" t="s">
        <v>167</v>
      </c>
      <c r="AU102" s="221" t="s">
        <v>86</v>
      </c>
      <c r="AV102" s="14" t="s">
        <v>86</v>
      </c>
      <c r="AW102" s="14" t="s">
        <v>36</v>
      </c>
      <c r="AX102" s="14" t="s">
        <v>84</v>
      </c>
      <c r="AY102" s="221" t="s">
        <v>154</v>
      </c>
    </row>
    <row r="103" spans="1:65" s="2" customFormat="1" ht="24.2" customHeight="1">
      <c r="A103" s="37"/>
      <c r="B103" s="38"/>
      <c r="C103" s="181" t="s">
        <v>182</v>
      </c>
      <c r="D103" s="181" t="s">
        <v>156</v>
      </c>
      <c r="E103" s="182" t="s">
        <v>825</v>
      </c>
      <c r="F103" s="183" t="s">
        <v>826</v>
      </c>
      <c r="G103" s="184" t="s">
        <v>797</v>
      </c>
      <c r="H103" s="261"/>
      <c r="I103" s="186"/>
      <c r="J103" s="187">
        <f>ROUND(I103*H103,2)</f>
        <v>0</v>
      </c>
      <c r="K103" s="183" t="s">
        <v>160</v>
      </c>
      <c r="L103" s="42"/>
      <c r="M103" s="188" t="s">
        <v>19</v>
      </c>
      <c r="N103" s="189" t="s">
        <v>47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309</v>
      </c>
      <c r="AT103" s="192" t="s">
        <v>156</v>
      </c>
      <c r="AU103" s="192" t="s">
        <v>86</v>
      </c>
      <c r="AY103" s="20" t="s">
        <v>154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84</v>
      </c>
      <c r="BK103" s="193">
        <f>ROUND(I103*H103,2)</f>
        <v>0</v>
      </c>
      <c r="BL103" s="20" t="s">
        <v>309</v>
      </c>
      <c r="BM103" s="192" t="s">
        <v>827</v>
      </c>
    </row>
    <row r="104" spans="1:65" s="2" customFormat="1" ht="29.25">
      <c r="A104" s="37"/>
      <c r="B104" s="38"/>
      <c r="C104" s="39"/>
      <c r="D104" s="194" t="s">
        <v>163</v>
      </c>
      <c r="E104" s="39"/>
      <c r="F104" s="195" t="s">
        <v>828</v>
      </c>
      <c r="G104" s="39"/>
      <c r="H104" s="39"/>
      <c r="I104" s="196"/>
      <c r="J104" s="39"/>
      <c r="K104" s="39"/>
      <c r="L104" s="42"/>
      <c r="M104" s="197"/>
      <c r="N104" s="19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163</v>
      </c>
      <c r="AU104" s="20" t="s">
        <v>86</v>
      </c>
    </row>
    <row r="105" spans="1:65" s="2" customFormat="1" ht="11.25">
      <c r="A105" s="37"/>
      <c r="B105" s="38"/>
      <c r="C105" s="39"/>
      <c r="D105" s="199" t="s">
        <v>165</v>
      </c>
      <c r="E105" s="39"/>
      <c r="F105" s="200" t="s">
        <v>829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165</v>
      </c>
      <c r="AU105" s="20" t="s">
        <v>86</v>
      </c>
    </row>
    <row r="106" spans="1:65" s="12" customFormat="1" ht="22.9" customHeight="1">
      <c r="B106" s="165"/>
      <c r="C106" s="166"/>
      <c r="D106" s="167" t="s">
        <v>75</v>
      </c>
      <c r="E106" s="179" t="s">
        <v>324</v>
      </c>
      <c r="F106" s="179" t="s">
        <v>325</v>
      </c>
      <c r="G106" s="166"/>
      <c r="H106" s="166"/>
      <c r="I106" s="169"/>
      <c r="J106" s="180">
        <f>BK106</f>
        <v>0</v>
      </c>
      <c r="K106" s="166"/>
      <c r="L106" s="171"/>
      <c r="M106" s="172"/>
      <c r="N106" s="173"/>
      <c r="O106" s="173"/>
      <c r="P106" s="174">
        <f>SUM(P107:P162)</f>
        <v>0</v>
      </c>
      <c r="Q106" s="173"/>
      <c r="R106" s="174">
        <f>SUM(R107:R162)</f>
        <v>1.48362806</v>
      </c>
      <c r="S106" s="173"/>
      <c r="T106" s="175">
        <f>SUM(T107:T162)</f>
        <v>0</v>
      </c>
      <c r="AR106" s="176" t="s">
        <v>86</v>
      </c>
      <c r="AT106" s="177" t="s">
        <v>75</v>
      </c>
      <c r="AU106" s="177" t="s">
        <v>84</v>
      </c>
      <c r="AY106" s="176" t="s">
        <v>154</v>
      </c>
      <c r="BK106" s="178">
        <f>SUM(BK107:BK162)</f>
        <v>0</v>
      </c>
    </row>
    <row r="107" spans="1:65" s="2" customFormat="1" ht="24.2" customHeight="1">
      <c r="A107" s="37"/>
      <c r="B107" s="38"/>
      <c r="C107" s="181" t="s">
        <v>161</v>
      </c>
      <c r="D107" s="181" t="s">
        <v>156</v>
      </c>
      <c r="E107" s="182" t="s">
        <v>1106</v>
      </c>
      <c r="F107" s="183" t="s">
        <v>1107</v>
      </c>
      <c r="G107" s="184" t="s">
        <v>843</v>
      </c>
      <c r="H107" s="185">
        <v>706.95100000000002</v>
      </c>
      <c r="I107" s="186"/>
      <c r="J107" s="187">
        <f>ROUND(I107*H107,2)</f>
        <v>0</v>
      </c>
      <c r="K107" s="183" t="s">
        <v>160</v>
      </c>
      <c r="L107" s="42"/>
      <c r="M107" s="188" t="s">
        <v>19</v>
      </c>
      <c r="N107" s="189" t="s">
        <v>47</v>
      </c>
      <c r="O107" s="67"/>
      <c r="P107" s="190">
        <f>O107*H107</f>
        <v>0</v>
      </c>
      <c r="Q107" s="190">
        <v>6.0000000000000002E-5</v>
      </c>
      <c r="R107" s="190">
        <f>Q107*H107</f>
        <v>4.2417059999999999E-2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309</v>
      </c>
      <c r="AT107" s="192" t="s">
        <v>156</v>
      </c>
      <c r="AU107" s="192" t="s">
        <v>86</v>
      </c>
      <c r="AY107" s="20" t="s">
        <v>154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84</v>
      </c>
      <c r="BK107" s="193">
        <f>ROUND(I107*H107,2)</f>
        <v>0</v>
      </c>
      <c r="BL107" s="20" t="s">
        <v>309</v>
      </c>
      <c r="BM107" s="192" t="s">
        <v>1108</v>
      </c>
    </row>
    <row r="108" spans="1:65" s="2" customFormat="1" ht="19.5">
      <c r="A108" s="37"/>
      <c r="B108" s="38"/>
      <c r="C108" s="39"/>
      <c r="D108" s="194" t="s">
        <v>163</v>
      </c>
      <c r="E108" s="39"/>
      <c r="F108" s="195" t="s">
        <v>1109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163</v>
      </c>
      <c r="AU108" s="20" t="s">
        <v>86</v>
      </c>
    </row>
    <row r="109" spans="1:65" s="2" customFormat="1" ht="11.25">
      <c r="A109" s="37"/>
      <c r="B109" s="38"/>
      <c r="C109" s="39"/>
      <c r="D109" s="199" t="s">
        <v>165</v>
      </c>
      <c r="E109" s="39"/>
      <c r="F109" s="200" t="s">
        <v>1110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165</v>
      </c>
      <c r="AU109" s="20" t="s">
        <v>86</v>
      </c>
    </row>
    <row r="110" spans="1:65" s="13" customFormat="1" ht="11.25">
      <c r="B110" s="201"/>
      <c r="C110" s="202"/>
      <c r="D110" s="194" t="s">
        <v>167</v>
      </c>
      <c r="E110" s="203" t="s">
        <v>19</v>
      </c>
      <c r="F110" s="204" t="s">
        <v>1206</v>
      </c>
      <c r="G110" s="202"/>
      <c r="H110" s="203" t="s">
        <v>19</v>
      </c>
      <c r="I110" s="205"/>
      <c r="J110" s="202"/>
      <c r="K110" s="202"/>
      <c r="L110" s="206"/>
      <c r="M110" s="207"/>
      <c r="N110" s="208"/>
      <c r="O110" s="208"/>
      <c r="P110" s="208"/>
      <c r="Q110" s="208"/>
      <c r="R110" s="208"/>
      <c r="S110" s="208"/>
      <c r="T110" s="209"/>
      <c r="AT110" s="210" t="s">
        <v>167</v>
      </c>
      <c r="AU110" s="210" t="s">
        <v>86</v>
      </c>
      <c r="AV110" s="13" t="s">
        <v>84</v>
      </c>
      <c r="AW110" s="13" t="s">
        <v>36</v>
      </c>
      <c r="AX110" s="13" t="s">
        <v>76</v>
      </c>
      <c r="AY110" s="210" t="s">
        <v>154</v>
      </c>
    </row>
    <row r="111" spans="1:65" s="13" customFormat="1" ht="11.25">
      <c r="B111" s="201"/>
      <c r="C111" s="202"/>
      <c r="D111" s="194" t="s">
        <v>167</v>
      </c>
      <c r="E111" s="203" t="s">
        <v>19</v>
      </c>
      <c r="F111" s="204" t="s">
        <v>1207</v>
      </c>
      <c r="G111" s="202"/>
      <c r="H111" s="203" t="s">
        <v>19</v>
      </c>
      <c r="I111" s="205"/>
      <c r="J111" s="202"/>
      <c r="K111" s="202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167</v>
      </c>
      <c r="AU111" s="210" t="s">
        <v>86</v>
      </c>
      <c r="AV111" s="13" t="s">
        <v>84</v>
      </c>
      <c r="AW111" s="13" t="s">
        <v>36</v>
      </c>
      <c r="AX111" s="13" t="s">
        <v>76</v>
      </c>
      <c r="AY111" s="210" t="s">
        <v>154</v>
      </c>
    </row>
    <row r="112" spans="1:65" s="13" customFormat="1" ht="22.5">
      <c r="B112" s="201"/>
      <c r="C112" s="202"/>
      <c r="D112" s="194" t="s">
        <v>167</v>
      </c>
      <c r="E112" s="203" t="s">
        <v>19</v>
      </c>
      <c r="F112" s="204" t="s">
        <v>1208</v>
      </c>
      <c r="G112" s="202"/>
      <c r="H112" s="203" t="s">
        <v>19</v>
      </c>
      <c r="I112" s="205"/>
      <c r="J112" s="202"/>
      <c r="K112" s="202"/>
      <c r="L112" s="206"/>
      <c r="M112" s="207"/>
      <c r="N112" s="208"/>
      <c r="O112" s="208"/>
      <c r="P112" s="208"/>
      <c r="Q112" s="208"/>
      <c r="R112" s="208"/>
      <c r="S112" s="208"/>
      <c r="T112" s="209"/>
      <c r="AT112" s="210" t="s">
        <v>167</v>
      </c>
      <c r="AU112" s="210" t="s">
        <v>86</v>
      </c>
      <c r="AV112" s="13" t="s">
        <v>84</v>
      </c>
      <c r="AW112" s="13" t="s">
        <v>36</v>
      </c>
      <c r="AX112" s="13" t="s">
        <v>76</v>
      </c>
      <c r="AY112" s="210" t="s">
        <v>154</v>
      </c>
    </row>
    <row r="113" spans="1:65" s="14" customFormat="1" ht="11.25">
      <c r="B113" s="211"/>
      <c r="C113" s="212"/>
      <c r="D113" s="194" t="s">
        <v>167</v>
      </c>
      <c r="E113" s="213" t="s">
        <v>19</v>
      </c>
      <c r="F113" s="214" t="s">
        <v>1209</v>
      </c>
      <c r="G113" s="212"/>
      <c r="H113" s="215">
        <v>167.65199999999999</v>
      </c>
      <c r="I113" s="216"/>
      <c r="J113" s="212"/>
      <c r="K113" s="212"/>
      <c r="L113" s="217"/>
      <c r="M113" s="218"/>
      <c r="N113" s="219"/>
      <c r="O113" s="219"/>
      <c r="P113" s="219"/>
      <c r="Q113" s="219"/>
      <c r="R113" s="219"/>
      <c r="S113" s="219"/>
      <c r="T113" s="220"/>
      <c r="AT113" s="221" t="s">
        <v>167</v>
      </c>
      <c r="AU113" s="221" t="s">
        <v>86</v>
      </c>
      <c r="AV113" s="14" t="s">
        <v>86</v>
      </c>
      <c r="AW113" s="14" t="s">
        <v>36</v>
      </c>
      <c r="AX113" s="14" t="s">
        <v>76</v>
      </c>
      <c r="AY113" s="221" t="s">
        <v>154</v>
      </c>
    </row>
    <row r="114" spans="1:65" s="13" customFormat="1" ht="22.5">
      <c r="B114" s="201"/>
      <c r="C114" s="202"/>
      <c r="D114" s="194" t="s">
        <v>167</v>
      </c>
      <c r="E114" s="203" t="s">
        <v>19</v>
      </c>
      <c r="F114" s="204" t="s">
        <v>1210</v>
      </c>
      <c r="G114" s="202"/>
      <c r="H114" s="203" t="s">
        <v>19</v>
      </c>
      <c r="I114" s="205"/>
      <c r="J114" s="202"/>
      <c r="K114" s="202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167</v>
      </c>
      <c r="AU114" s="210" t="s">
        <v>86</v>
      </c>
      <c r="AV114" s="13" t="s">
        <v>84</v>
      </c>
      <c r="AW114" s="13" t="s">
        <v>36</v>
      </c>
      <c r="AX114" s="13" t="s">
        <v>76</v>
      </c>
      <c r="AY114" s="210" t="s">
        <v>154</v>
      </c>
    </row>
    <row r="115" spans="1:65" s="14" customFormat="1" ht="11.25">
      <c r="B115" s="211"/>
      <c r="C115" s="212"/>
      <c r="D115" s="194" t="s">
        <v>167</v>
      </c>
      <c r="E115" s="213" t="s">
        <v>19</v>
      </c>
      <c r="F115" s="214" t="s">
        <v>1211</v>
      </c>
      <c r="G115" s="212"/>
      <c r="H115" s="215">
        <v>10.898</v>
      </c>
      <c r="I115" s="216"/>
      <c r="J115" s="212"/>
      <c r="K115" s="212"/>
      <c r="L115" s="217"/>
      <c r="M115" s="218"/>
      <c r="N115" s="219"/>
      <c r="O115" s="219"/>
      <c r="P115" s="219"/>
      <c r="Q115" s="219"/>
      <c r="R115" s="219"/>
      <c r="S115" s="219"/>
      <c r="T115" s="220"/>
      <c r="AT115" s="221" t="s">
        <v>167</v>
      </c>
      <c r="AU115" s="221" t="s">
        <v>86</v>
      </c>
      <c r="AV115" s="14" t="s">
        <v>86</v>
      </c>
      <c r="AW115" s="14" t="s">
        <v>36</v>
      </c>
      <c r="AX115" s="14" t="s">
        <v>76</v>
      </c>
      <c r="AY115" s="221" t="s">
        <v>154</v>
      </c>
    </row>
    <row r="116" spans="1:65" s="13" customFormat="1" ht="22.5">
      <c r="B116" s="201"/>
      <c r="C116" s="202"/>
      <c r="D116" s="194" t="s">
        <v>167</v>
      </c>
      <c r="E116" s="203" t="s">
        <v>19</v>
      </c>
      <c r="F116" s="204" t="s">
        <v>1212</v>
      </c>
      <c r="G116" s="202"/>
      <c r="H116" s="203" t="s">
        <v>19</v>
      </c>
      <c r="I116" s="205"/>
      <c r="J116" s="202"/>
      <c r="K116" s="202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167</v>
      </c>
      <c r="AU116" s="210" t="s">
        <v>86</v>
      </c>
      <c r="AV116" s="13" t="s">
        <v>84</v>
      </c>
      <c r="AW116" s="13" t="s">
        <v>36</v>
      </c>
      <c r="AX116" s="13" t="s">
        <v>76</v>
      </c>
      <c r="AY116" s="210" t="s">
        <v>154</v>
      </c>
    </row>
    <row r="117" spans="1:65" s="14" customFormat="1" ht="11.25">
      <c r="B117" s="211"/>
      <c r="C117" s="212"/>
      <c r="D117" s="194" t="s">
        <v>167</v>
      </c>
      <c r="E117" s="213" t="s">
        <v>19</v>
      </c>
      <c r="F117" s="214" t="s">
        <v>1213</v>
      </c>
      <c r="G117" s="212"/>
      <c r="H117" s="215">
        <v>336.10199999999998</v>
      </c>
      <c r="I117" s="216"/>
      <c r="J117" s="212"/>
      <c r="K117" s="212"/>
      <c r="L117" s="217"/>
      <c r="M117" s="218"/>
      <c r="N117" s="219"/>
      <c r="O117" s="219"/>
      <c r="P117" s="219"/>
      <c r="Q117" s="219"/>
      <c r="R117" s="219"/>
      <c r="S117" s="219"/>
      <c r="T117" s="220"/>
      <c r="AT117" s="221" t="s">
        <v>167</v>
      </c>
      <c r="AU117" s="221" t="s">
        <v>86</v>
      </c>
      <c r="AV117" s="14" t="s">
        <v>86</v>
      </c>
      <c r="AW117" s="14" t="s">
        <v>36</v>
      </c>
      <c r="AX117" s="14" t="s">
        <v>76</v>
      </c>
      <c r="AY117" s="221" t="s">
        <v>154</v>
      </c>
    </row>
    <row r="118" spans="1:65" s="13" customFormat="1" ht="22.5">
      <c r="B118" s="201"/>
      <c r="C118" s="202"/>
      <c r="D118" s="194" t="s">
        <v>167</v>
      </c>
      <c r="E118" s="203" t="s">
        <v>19</v>
      </c>
      <c r="F118" s="204" t="s">
        <v>1214</v>
      </c>
      <c r="G118" s="202"/>
      <c r="H118" s="203" t="s">
        <v>19</v>
      </c>
      <c r="I118" s="205"/>
      <c r="J118" s="202"/>
      <c r="K118" s="202"/>
      <c r="L118" s="206"/>
      <c r="M118" s="207"/>
      <c r="N118" s="208"/>
      <c r="O118" s="208"/>
      <c r="P118" s="208"/>
      <c r="Q118" s="208"/>
      <c r="R118" s="208"/>
      <c r="S118" s="208"/>
      <c r="T118" s="209"/>
      <c r="AT118" s="210" t="s">
        <v>167</v>
      </c>
      <c r="AU118" s="210" t="s">
        <v>86</v>
      </c>
      <c r="AV118" s="13" t="s">
        <v>84</v>
      </c>
      <c r="AW118" s="13" t="s">
        <v>36</v>
      </c>
      <c r="AX118" s="13" t="s">
        <v>76</v>
      </c>
      <c r="AY118" s="210" t="s">
        <v>154</v>
      </c>
    </row>
    <row r="119" spans="1:65" s="14" customFormat="1" ht="11.25">
      <c r="B119" s="211"/>
      <c r="C119" s="212"/>
      <c r="D119" s="194" t="s">
        <v>167</v>
      </c>
      <c r="E119" s="213" t="s">
        <v>19</v>
      </c>
      <c r="F119" s="214" t="s">
        <v>1215</v>
      </c>
      <c r="G119" s="212"/>
      <c r="H119" s="215">
        <v>100.08799999999999</v>
      </c>
      <c r="I119" s="216"/>
      <c r="J119" s="212"/>
      <c r="K119" s="212"/>
      <c r="L119" s="217"/>
      <c r="M119" s="218"/>
      <c r="N119" s="219"/>
      <c r="O119" s="219"/>
      <c r="P119" s="219"/>
      <c r="Q119" s="219"/>
      <c r="R119" s="219"/>
      <c r="S119" s="219"/>
      <c r="T119" s="220"/>
      <c r="AT119" s="221" t="s">
        <v>167</v>
      </c>
      <c r="AU119" s="221" t="s">
        <v>86</v>
      </c>
      <c r="AV119" s="14" t="s">
        <v>86</v>
      </c>
      <c r="AW119" s="14" t="s">
        <v>36</v>
      </c>
      <c r="AX119" s="14" t="s">
        <v>76</v>
      </c>
      <c r="AY119" s="221" t="s">
        <v>154</v>
      </c>
    </row>
    <row r="120" spans="1:65" s="16" customFormat="1" ht="11.25">
      <c r="B120" s="237"/>
      <c r="C120" s="238"/>
      <c r="D120" s="194" t="s">
        <v>167</v>
      </c>
      <c r="E120" s="239" t="s">
        <v>19</v>
      </c>
      <c r="F120" s="240" t="s">
        <v>361</v>
      </c>
      <c r="G120" s="238"/>
      <c r="H120" s="241">
        <v>614.74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AT120" s="247" t="s">
        <v>167</v>
      </c>
      <c r="AU120" s="247" t="s">
        <v>86</v>
      </c>
      <c r="AV120" s="16" t="s">
        <v>182</v>
      </c>
      <c r="AW120" s="16" t="s">
        <v>36</v>
      </c>
      <c r="AX120" s="16" t="s">
        <v>76</v>
      </c>
      <c r="AY120" s="247" t="s">
        <v>154</v>
      </c>
    </row>
    <row r="121" spans="1:65" s="13" customFormat="1" ht="22.5">
      <c r="B121" s="201"/>
      <c r="C121" s="202"/>
      <c r="D121" s="194" t="s">
        <v>167</v>
      </c>
      <c r="E121" s="203" t="s">
        <v>19</v>
      </c>
      <c r="F121" s="204" t="s">
        <v>1216</v>
      </c>
      <c r="G121" s="202"/>
      <c r="H121" s="203" t="s">
        <v>19</v>
      </c>
      <c r="I121" s="205"/>
      <c r="J121" s="202"/>
      <c r="K121" s="202"/>
      <c r="L121" s="206"/>
      <c r="M121" s="207"/>
      <c r="N121" s="208"/>
      <c r="O121" s="208"/>
      <c r="P121" s="208"/>
      <c r="Q121" s="208"/>
      <c r="R121" s="208"/>
      <c r="S121" s="208"/>
      <c r="T121" s="209"/>
      <c r="AT121" s="210" t="s">
        <v>167</v>
      </c>
      <c r="AU121" s="210" t="s">
        <v>86</v>
      </c>
      <c r="AV121" s="13" t="s">
        <v>84</v>
      </c>
      <c r="AW121" s="13" t="s">
        <v>36</v>
      </c>
      <c r="AX121" s="13" t="s">
        <v>76</v>
      </c>
      <c r="AY121" s="210" t="s">
        <v>154</v>
      </c>
    </row>
    <row r="122" spans="1:65" s="14" customFormat="1" ht="11.25">
      <c r="B122" s="211"/>
      <c r="C122" s="212"/>
      <c r="D122" s="194" t="s">
        <v>167</v>
      </c>
      <c r="E122" s="213" t="s">
        <v>19</v>
      </c>
      <c r="F122" s="214" t="s">
        <v>1217</v>
      </c>
      <c r="G122" s="212"/>
      <c r="H122" s="215">
        <v>92.210999999999999</v>
      </c>
      <c r="I122" s="216"/>
      <c r="J122" s="212"/>
      <c r="K122" s="212"/>
      <c r="L122" s="217"/>
      <c r="M122" s="218"/>
      <c r="N122" s="219"/>
      <c r="O122" s="219"/>
      <c r="P122" s="219"/>
      <c r="Q122" s="219"/>
      <c r="R122" s="219"/>
      <c r="S122" s="219"/>
      <c r="T122" s="220"/>
      <c r="AT122" s="221" t="s">
        <v>167</v>
      </c>
      <c r="AU122" s="221" t="s">
        <v>86</v>
      </c>
      <c r="AV122" s="14" t="s">
        <v>86</v>
      </c>
      <c r="AW122" s="14" t="s">
        <v>36</v>
      </c>
      <c r="AX122" s="14" t="s">
        <v>76</v>
      </c>
      <c r="AY122" s="221" t="s">
        <v>154</v>
      </c>
    </row>
    <row r="123" spans="1:65" s="15" customFormat="1" ht="11.25">
      <c r="B123" s="223"/>
      <c r="C123" s="224"/>
      <c r="D123" s="194" t="s">
        <v>167</v>
      </c>
      <c r="E123" s="225" t="s">
        <v>19</v>
      </c>
      <c r="F123" s="226" t="s">
        <v>194</v>
      </c>
      <c r="G123" s="224"/>
      <c r="H123" s="227">
        <v>706.95100000000002</v>
      </c>
      <c r="I123" s="228"/>
      <c r="J123" s="224"/>
      <c r="K123" s="224"/>
      <c r="L123" s="229"/>
      <c r="M123" s="230"/>
      <c r="N123" s="231"/>
      <c r="O123" s="231"/>
      <c r="P123" s="231"/>
      <c r="Q123" s="231"/>
      <c r="R123" s="231"/>
      <c r="S123" s="231"/>
      <c r="T123" s="232"/>
      <c r="AT123" s="233" t="s">
        <v>167</v>
      </c>
      <c r="AU123" s="233" t="s">
        <v>86</v>
      </c>
      <c r="AV123" s="15" t="s">
        <v>161</v>
      </c>
      <c r="AW123" s="15" t="s">
        <v>36</v>
      </c>
      <c r="AX123" s="15" t="s">
        <v>84</v>
      </c>
      <c r="AY123" s="233" t="s">
        <v>154</v>
      </c>
    </row>
    <row r="124" spans="1:65" s="2" customFormat="1" ht="24.2" customHeight="1">
      <c r="A124" s="37"/>
      <c r="B124" s="38"/>
      <c r="C124" s="248" t="s">
        <v>205</v>
      </c>
      <c r="D124" s="248" t="s">
        <v>491</v>
      </c>
      <c r="E124" s="249" t="s">
        <v>1218</v>
      </c>
      <c r="F124" s="250" t="s">
        <v>1219</v>
      </c>
      <c r="G124" s="251" t="s">
        <v>263</v>
      </c>
      <c r="H124" s="252">
        <v>0.184</v>
      </c>
      <c r="I124" s="253"/>
      <c r="J124" s="254">
        <f>ROUND(I124*H124,2)</f>
        <v>0</v>
      </c>
      <c r="K124" s="250" t="s">
        <v>160</v>
      </c>
      <c r="L124" s="255"/>
      <c r="M124" s="256" t="s">
        <v>19</v>
      </c>
      <c r="N124" s="257" t="s">
        <v>47</v>
      </c>
      <c r="O124" s="67"/>
      <c r="P124" s="190">
        <f>O124*H124</f>
        <v>0</v>
      </c>
      <c r="Q124" s="190">
        <v>1</v>
      </c>
      <c r="R124" s="190">
        <f>Q124*H124</f>
        <v>0.184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600</v>
      </c>
      <c r="AT124" s="192" t="s">
        <v>491</v>
      </c>
      <c r="AU124" s="192" t="s">
        <v>86</v>
      </c>
      <c r="AY124" s="20" t="s">
        <v>154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84</v>
      </c>
      <c r="BK124" s="193">
        <f>ROUND(I124*H124,2)</f>
        <v>0</v>
      </c>
      <c r="BL124" s="20" t="s">
        <v>309</v>
      </c>
      <c r="BM124" s="192" t="s">
        <v>1220</v>
      </c>
    </row>
    <row r="125" spans="1:65" s="2" customFormat="1" ht="11.25">
      <c r="A125" s="37"/>
      <c r="B125" s="38"/>
      <c r="C125" s="39"/>
      <c r="D125" s="194" t="s">
        <v>163</v>
      </c>
      <c r="E125" s="39"/>
      <c r="F125" s="195" t="s">
        <v>1219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163</v>
      </c>
      <c r="AU125" s="20" t="s">
        <v>86</v>
      </c>
    </row>
    <row r="126" spans="1:65" s="2" customFormat="1" ht="19.5">
      <c r="A126" s="37"/>
      <c r="B126" s="38"/>
      <c r="C126" s="39"/>
      <c r="D126" s="194" t="s">
        <v>177</v>
      </c>
      <c r="E126" s="39"/>
      <c r="F126" s="222" t="s">
        <v>1221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177</v>
      </c>
      <c r="AU126" s="20" t="s">
        <v>86</v>
      </c>
    </row>
    <row r="127" spans="1:65" s="13" customFormat="1" ht="11.25">
      <c r="B127" s="201"/>
      <c r="C127" s="202"/>
      <c r="D127" s="194" t="s">
        <v>167</v>
      </c>
      <c r="E127" s="203" t="s">
        <v>19</v>
      </c>
      <c r="F127" s="204" t="s">
        <v>1222</v>
      </c>
      <c r="G127" s="202"/>
      <c r="H127" s="203" t="s">
        <v>19</v>
      </c>
      <c r="I127" s="205"/>
      <c r="J127" s="202"/>
      <c r="K127" s="202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167</v>
      </c>
      <c r="AU127" s="210" t="s">
        <v>86</v>
      </c>
      <c r="AV127" s="13" t="s">
        <v>84</v>
      </c>
      <c r="AW127" s="13" t="s">
        <v>36</v>
      </c>
      <c r="AX127" s="13" t="s">
        <v>76</v>
      </c>
      <c r="AY127" s="210" t="s">
        <v>154</v>
      </c>
    </row>
    <row r="128" spans="1:65" s="13" customFormat="1" ht="11.25">
      <c r="B128" s="201"/>
      <c r="C128" s="202"/>
      <c r="D128" s="194" t="s">
        <v>167</v>
      </c>
      <c r="E128" s="203" t="s">
        <v>19</v>
      </c>
      <c r="F128" s="204" t="s">
        <v>537</v>
      </c>
      <c r="G128" s="202"/>
      <c r="H128" s="203" t="s">
        <v>19</v>
      </c>
      <c r="I128" s="205"/>
      <c r="J128" s="202"/>
      <c r="K128" s="202"/>
      <c r="L128" s="206"/>
      <c r="M128" s="207"/>
      <c r="N128" s="208"/>
      <c r="O128" s="208"/>
      <c r="P128" s="208"/>
      <c r="Q128" s="208"/>
      <c r="R128" s="208"/>
      <c r="S128" s="208"/>
      <c r="T128" s="209"/>
      <c r="AT128" s="210" t="s">
        <v>167</v>
      </c>
      <c r="AU128" s="210" t="s">
        <v>86</v>
      </c>
      <c r="AV128" s="13" t="s">
        <v>84</v>
      </c>
      <c r="AW128" s="13" t="s">
        <v>36</v>
      </c>
      <c r="AX128" s="13" t="s">
        <v>76</v>
      </c>
      <c r="AY128" s="210" t="s">
        <v>154</v>
      </c>
    </row>
    <row r="129" spans="1:65" s="13" customFormat="1" ht="22.5">
      <c r="B129" s="201"/>
      <c r="C129" s="202"/>
      <c r="D129" s="194" t="s">
        <v>167</v>
      </c>
      <c r="E129" s="203" t="s">
        <v>19</v>
      </c>
      <c r="F129" s="204" t="s">
        <v>1223</v>
      </c>
      <c r="G129" s="202"/>
      <c r="H129" s="203" t="s">
        <v>19</v>
      </c>
      <c r="I129" s="205"/>
      <c r="J129" s="202"/>
      <c r="K129" s="202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167</v>
      </c>
      <c r="AU129" s="210" t="s">
        <v>86</v>
      </c>
      <c r="AV129" s="13" t="s">
        <v>84</v>
      </c>
      <c r="AW129" s="13" t="s">
        <v>36</v>
      </c>
      <c r="AX129" s="13" t="s">
        <v>76</v>
      </c>
      <c r="AY129" s="210" t="s">
        <v>154</v>
      </c>
    </row>
    <row r="130" spans="1:65" s="14" customFormat="1" ht="11.25">
      <c r="B130" s="211"/>
      <c r="C130" s="212"/>
      <c r="D130" s="194" t="s">
        <v>167</v>
      </c>
      <c r="E130" s="213" t="s">
        <v>19</v>
      </c>
      <c r="F130" s="214" t="s">
        <v>1224</v>
      </c>
      <c r="G130" s="212"/>
      <c r="H130" s="215">
        <v>0.184</v>
      </c>
      <c r="I130" s="216"/>
      <c r="J130" s="212"/>
      <c r="K130" s="212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167</v>
      </c>
      <c r="AU130" s="221" t="s">
        <v>86</v>
      </c>
      <c r="AV130" s="14" t="s">
        <v>86</v>
      </c>
      <c r="AW130" s="14" t="s">
        <v>36</v>
      </c>
      <c r="AX130" s="14" t="s">
        <v>84</v>
      </c>
      <c r="AY130" s="221" t="s">
        <v>154</v>
      </c>
    </row>
    <row r="131" spans="1:65" s="2" customFormat="1" ht="24">
      <c r="A131" s="37"/>
      <c r="B131" s="38"/>
      <c r="C131" s="248" t="s">
        <v>215</v>
      </c>
      <c r="D131" s="248" t="s">
        <v>491</v>
      </c>
      <c r="E131" s="249" t="s">
        <v>1225</v>
      </c>
      <c r="F131" s="250" t="s">
        <v>1226</v>
      </c>
      <c r="G131" s="251" t="s">
        <v>263</v>
      </c>
      <c r="H131" s="252">
        <v>1.2E-2</v>
      </c>
      <c r="I131" s="253"/>
      <c r="J131" s="254">
        <f>ROUND(I131*H131,2)</f>
        <v>0</v>
      </c>
      <c r="K131" s="250" t="s">
        <v>173</v>
      </c>
      <c r="L131" s="255"/>
      <c r="M131" s="256" t="s">
        <v>19</v>
      </c>
      <c r="N131" s="257" t="s">
        <v>47</v>
      </c>
      <c r="O131" s="67"/>
      <c r="P131" s="190">
        <f>O131*H131</f>
        <v>0</v>
      </c>
      <c r="Q131" s="190">
        <v>1</v>
      </c>
      <c r="R131" s="190">
        <f>Q131*H131</f>
        <v>1.2E-2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600</v>
      </c>
      <c r="AT131" s="192" t="s">
        <v>491</v>
      </c>
      <c r="AU131" s="192" t="s">
        <v>86</v>
      </c>
      <c r="AY131" s="20" t="s">
        <v>154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84</v>
      </c>
      <c r="BK131" s="193">
        <f>ROUND(I131*H131,2)</f>
        <v>0</v>
      </c>
      <c r="BL131" s="20" t="s">
        <v>309</v>
      </c>
      <c r="BM131" s="192" t="s">
        <v>1227</v>
      </c>
    </row>
    <row r="132" spans="1:65" s="2" customFormat="1" ht="11.25">
      <c r="A132" s="37"/>
      <c r="B132" s="38"/>
      <c r="C132" s="39"/>
      <c r="D132" s="194" t="s">
        <v>163</v>
      </c>
      <c r="E132" s="39"/>
      <c r="F132" s="195" t="s">
        <v>1226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163</v>
      </c>
      <c r="AU132" s="20" t="s">
        <v>86</v>
      </c>
    </row>
    <row r="133" spans="1:65" s="2" customFormat="1" ht="19.5">
      <c r="A133" s="37"/>
      <c r="B133" s="38"/>
      <c r="C133" s="39"/>
      <c r="D133" s="194" t="s">
        <v>177</v>
      </c>
      <c r="E133" s="39"/>
      <c r="F133" s="222" t="s">
        <v>1228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177</v>
      </c>
      <c r="AU133" s="20" t="s">
        <v>86</v>
      </c>
    </row>
    <row r="134" spans="1:65" s="13" customFormat="1" ht="11.25">
      <c r="B134" s="201"/>
      <c r="C134" s="202"/>
      <c r="D134" s="194" t="s">
        <v>167</v>
      </c>
      <c r="E134" s="203" t="s">
        <v>19</v>
      </c>
      <c r="F134" s="204" t="s">
        <v>1222</v>
      </c>
      <c r="G134" s="202"/>
      <c r="H134" s="203" t="s">
        <v>19</v>
      </c>
      <c r="I134" s="205"/>
      <c r="J134" s="202"/>
      <c r="K134" s="202"/>
      <c r="L134" s="206"/>
      <c r="M134" s="207"/>
      <c r="N134" s="208"/>
      <c r="O134" s="208"/>
      <c r="P134" s="208"/>
      <c r="Q134" s="208"/>
      <c r="R134" s="208"/>
      <c r="S134" s="208"/>
      <c r="T134" s="209"/>
      <c r="AT134" s="210" t="s">
        <v>167</v>
      </c>
      <c r="AU134" s="210" t="s">
        <v>86</v>
      </c>
      <c r="AV134" s="13" t="s">
        <v>84</v>
      </c>
      <c r="AW134" s="13" t="s">
        <v>36</v>
      </c>
      <c r="AX134" s="13" t="s">
        <v>76</v>
      </c>
      <c r="AY134" s="210" t="s">
        <v>154</v>
      </c>
    </row>
    <row r="135" spans="1:65" s="13" customFormat="1" ht="11.25">
      <c r="B135" s="201"/>
      <c r="C135" s="202"/>
      <c r="D135" s="194" t="s">
        <v>167</v>
      </c>
      <c r="E135" s="203" t="s">
        <v>19</v>
      </c>
      <c r="F135" s="204" t="s">
        <v>537</v>
      </c>
      <c r="G135" s="202"/>
      <c r="H135" s="203" t="s">
        <v>19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167</v>
      </c>
      <c r="AU135" s="210" t="s">
        <v>86</v>
      </c>
      <c r="AV135" s="13" t="s">
        <v>84</v>
      </c>
      <c r="AW135" s="13" t="s">
        <v>36</v>
      </c>
      <c r="AX135" s="13" t="s">
        <v>76</v>
      </c>
      <c r="AY135" s="210" t="s">
        <v>154</v>
      </c>
    </row>
    <row r="136" spans="1:65" s="13" customFormat="1" ht="11.25">
      <c r="B136" s="201"/>
      <c r="C136" s="202"/>
      <c r="D136" s="194" t="s">
        <v>167</v>
      </c>
      <c r="E136" s="203" t="s">
        <v>19</v>
      </c>
      <c r="F136" s="204" t="s">
        <v>1229</v>
      </c>
      <c r="G136" s="202"/>
      <c r="H136" s="203" t="s">
        <v>19</v>
      </c>
      <c r="I136" s="205"/>
      <c r="J136" s="202"/>
      <c r="K136" s="202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167</v>
      </c>
      <c r="AU136" s="210" t="s">
        <v>86</v>
      </c>
      <c r="AV136" s="13" t="s">
        <v>84</v>
      </c>
      <c r="AW136" s="13" t="s">
        <v>36</v>
      </c>
      <c r="AX136" s="13" t="s">
        <v>76</v>
      </c>
      <c r="AY136" s="210" t="s">
        <v>154</v>
      </c>
    </row>
    <row r="137" spans="1:65" s="14" customFormat="1" ht="11.25">
      <c r="B137" s="211"/>
      <c r="C137" s="212"/>
      <c r="D137" s="194" t="s">
        <v>167</v>
      </c>
      <c r="E137" s="213" t="s">
        <v>19</v>
      </c>
      <c r="F137" s="214" t="s">
        <v>1230</v>
      </c>
      <c r="G137" s="212"/>
      <c r="H137" s="215">
        <v>1.2E-2</v>
      </c>
      <c r="I137" s="216"/>
      <c r="J137" s="212"/>
      <c r="K137" s="212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167</v>
      </c>
      <c r="AU137" s="221" t="s">
        <v>86</v>
      </c>
      <c r="AV137" s="14" t="s">
        <v>86</v>
      </c>
      <c r="AW137" s="14" t="s">
        <v>36</v>
      </c>
      <c r="AX137" s="14" t="s">
        <v>84</v>
      </c>
      <c r="AY137" s="221" t="s">
        <v>154</v>
      </c>
    </row>
    <row r="138" spans="1:65" s="2" customFormat="1" ht="21.75" customHeight="1">
      <c r="A138" s="37"/>
      <c r="B138" s="38"/>
      <c r="C138" s="248" t="s">
        <v>228</v>
      </c>
      <c r="D138" s="248" t="s">
        <v>491</v>
      </c>
      <c r="E138" s="249" t="s">
        <v>1231</v>
      </c>
      <c r="F138" s="250" t="s">
        <v>1232</v>
      </c>
      <c r="G138" s="251" t="s">
        <v>263</v>
      </c>
      <c r="H138" s="252">
        <v>0.52300000000000002</v>
      </c>
      <c r="I138" s="253"/>
      <c r="J138" s="254">
        <f>ROUND(I138*H138,2)</f>
        <v>0</v>
      </c>
      <c r="K138" s="250" t="s">
        <v>160</v>
      </c>
      <c r="L138" s="255"/>
      <c r="M138" s="256" t="s">
        <v>19</v>
      </c>
      <c r="N138" s="257" t="s">
        <v>47</v>
      </c>
      <c r="O138" s="67"/>
      <c r="P138" s="190">
        <f>O138*H138</f>
        <v>0</v>
      </c>
      <c r="Q138" s="190">
        <v>1</v>
      </c>
      <c r="R138" s="190">
        <f>Q138*H138</f>
        <v>0.52300000000000002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600</v>
      </c>
      <c r="AT138" s="192" t="s">
        <v>491</v>
      </c>
      <c r="AU138" s="192" t="s">
        <v>86</v>
      </c>
      <c r="AY138" s="20" t="s">
        <v>154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84</v>
      </c>
      <c r="BK138" s="193">
        <f>ROUND(I138*H138,2)</f>
        <v>0</v>
      </c>
      <c r="BL138" s="20" t="s">
        <v>309</v>
      </c>
      <c r="BM138" s="192" t="s">
        <v>1233</v>
      </c>
    </row>
    <row r="139" spans="1:65" s="2" customFormat="1" ht="11.25">
      <c r="A139" s="37"/>
      <c r="B139" s="38"/>
      <c r="C139" s="39"/>
      <c r="D139" s="194" t="s">
        <v>163</v>
      </c>
      <c r="E139" s="39"/>
      <c r="F139" s="195" t="s">
        <v>1232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163</v>
      </c>
      <c r="AU139" s="20" t="s">
        <v>86</v>
      </c>
    </row>
    <row r="140" spans="1:65" s="2" customFormat="1" ht="19.5">
      <c r="A140" s="37"/>
      <c r="B140" s="38"/>
      <c r="C140" s="39"/>
      <c r="D140" s="194" t="s">
        <v>177</v>
      </c>
      <c r="E140" s="39"/>
      <c r="F140" s="222" t="s">
        <v>1234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177</v>
      </c>
      <c r="AU140" s="20" t="s">
        <v>86</v>
      </c>
    </row>
    <row r="141" spans="1:65" s="13" customFormat="1" ht="11.25">
      <c r="B141" s="201"/>
      <c r="C141" s="202"/>
      <c r="D141" s="194" t="s">
        <v>167</v>
      </c>
      <c r="E141" s="203" t="s">
        <v>19</v>
      </c>
      <c r="F141" s="204" t="s">
        <v>1222</v>
      </c>
      <c r="G141" s="202"/>
      <c r="H141" s="203" t="s">
        <v>19</v>
      </c>
      <c r="I141" s="205"/>
      <c r="J141" s="202"/>
      <c r="K141" s="202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167</v>
      </c>
      <c r="AU141" s="210" t="s">
        <v>86</v>
      </c>
      <c r="AV141" s="13" t="s">
        <v>84</v>
      </c>
      <c r="AW141" s="13" t="s">
        <v>36</v>
      </c>
      <c r="AX141" s="13" t="s">
        <v>76</v>
      </c>
      <c r="AY141" s="210" t="s">
        <v>154</v>
      </c>
    </row>
    <row r="142" spans="1:65" s="13" customFormat="1" ht="22.5">
      <c r="B142" s="201"/>
      <c r="C142" s="202"/>
      <c r="D142" s="194" t="s">
        <v>167</v>
      </c>
      <c r="E142" s="203" t="s">
        <v>19</v>
      </c>
      <c r="F142" s="204" t="s">
        <v>1235</v>
      </c>
      <c r="G142" s="202"/>
      <c r="H142" s="203" t="s">
        <v>19</v>
      </c>
      <c r="I142" s="205"/>
      <c r="J142" s="202"/>
      <c r="K142" s="202"/>
      <c r="L142" s="206"/>
      <c r="M142" s="207"/>
      <c r="N142" s="208"/>
      <c r="O142" s="208"/>
      <c r="P142" s="208"/>
      <c r="Q142" s="208"/>
      <c r="R142" s="208"/>
      <c r="S142" s="208"/>
      <c r="T142" s="209"/>
      <c r="AT142" s="210" t="s">
        <v>167</v>
      </c>
      <c r="AU142" s="210" t="s">
        <v>86</v>
      </c>
      <c r="AV142" s="13" t="s">
        <v>84</v>
      </c>
      <c r="AW142" s="13" t="s">
        <v>36</v>
      </c>
      <c r="AX142" s="13" t="s">
        <v>76</v>
      </c>
      <c r="AY142" s="210" t="s">
        <v>154</v>
      </c>
    </row>
    <row r="143" spans="1:65" s="14" customFormat="1" ht="11.25">
      <c r="B143" s="211"/>
      <c r="C143" s="212"/>
      <c r="D143" s="194" t="s">
        <v>167</v>
      </c>
      <c r="E143" s="213" t="s">
        <v>19</v>
      </c>
      <c r="F143" s="214" t="s">
        <v>1236</v>
      </c>
      <c r="G143" s="212"/>
      <c r="H143" s="215">
        <v>0.33600000000000002</v>
      </c>
      <c r="I143" s="216"/>
      <c r="J143" s="212"/>
      <c r="K143" s="212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167</v>
      </c>
      <c r="AU143" s="221" t="s">
        <v>86</v>
      </c>
      <c r="AV143" s="14" t="s">
        <v>86</v>
      </c>
      <c r="AW143" s="14" t="s">
        <v>36</v>
      </c>
      <c r="AX143" s="14" t="s">
        <v>76</v>
      </c>
      <c r="AY143" s="221" t="s">
        <v>154</v>
      </c>
    </row>
    <row r="144" spans="1:65" s="13" customFormat="1" ht="22.5">
      <c r="B144" s="201"/>
      <c r="C144" s="202"/>
      <c r="D144" s="194" t="s">
        <v>167</v>
      </c>
      <c r="E144" s="203" t="s">
        <v>19</v>
      </c>
      <c r="F144" s="204" t="s">
        <v>1237</v>
      </c>
      <c r="G144" s="202"/>
      <c r="H144" s="203" t="s">
        <v>19</v>
      </c>
      <c r="I144" s="205"/>
      <c r="J144" s="202"/>
      <c r="K144" s="202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167</v>
      </c>
      <c r="AU144" s="210" t="s">
        <v>86</v>
      </c>
      <c r="AV144" s="13" t="s">
        <v>84</v>
      </c>
      <c r="AW144" s="13" t="s">
        <v>36</v>
      </c>
      <c r="AX144" s="13" t="s">
        <v>76</v>
      </c>
      <c r="AY144" s="210" t="s">
        <v>154</v>
      </c>
    </row>
    <row r="145" spans="1:65" s="14" customFormat="1" ht="11.25">
      <c r="B145" s="211"/>
      <c r="C145" s="212"/>
      <c r="D145" s="194" t="s">
        <v>167</v>
      </c>
      <c r="E145" s="213" t="s">
        <v>19</v>
      </c>
      <c r="F145" s="214" t="s">
        <v>1238</v>
      </c>
      <c r="G145" s="212"/>
      <c r="H145" s="215">
        <v>0.1</v>
      </c>
      <c r="I145" s="216"/>
      <c r="J145" s="212"/>
      <c r="K145" s="212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167</v>
      </c>
      <c r="AU145" s="221" t="s">
        <v>86</v>
      </c>
      <c r="AV145" s="14" t="s">
        <v>86</v>
      </c>
      <c r="AW145" s="14" t="s">
        <v>36</v>
      </c>
      <c r="AX145" s="14" t="s">
        <v>76</v>
      </c>
      <c r="AY145" s="221" t="s">
        <v>154</v>
      </c>
    </row>
    <row r="146" spans="1:65" s="16" customFormat="1" ht="11.25">
      <c r="B146" s="237"/>
      <c r="C146" s="238"/>
      <c r="D146" s="194" t="s">
        <v>167</v>
      </c>
      <c r="E146" s="239" t="s">
        <v>19</v>
      </c>
      <c r="F146" s="240" t="s">
        <v>361</v>
      </c>
      <c r="G146" s="238"/>
      <c r="H146" s="241">
        <v>0.436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AT146" s="247" t="s">
        <v>167</v>
      </c>
      <c r="AU146" s="247" t="s">
        <v>86</v>
      </c>
      <c r="AV146" s="16" t="s">
        <v>182</v>
      </c>
      <c r="AW146" s="16" t="s">
        <v>36</v>
      </c>
      <c r="AX146" s="16" t="s">
        <v>76</v>
      </c>
      <c r="AY146" s="247" t="s">
        <v>154</v>
      </c>
    </row>
    <row r="147" spans="1:65" s="13" customFormat="1" ht="11.25">
      <c r="B147" s="201"/>
      <c r="C147" s="202"/>
      <c r="D147" s="194" t="s">
        <v>167</v>
      </c>
      <c r="E147" s="203" t="s">
        <v>19</v>
      </c>
      <c r="F147" s="204" t="s">
        <v>1102</v>
      </c>
      <c r="G147" s="202"/>
      <c r="H147" s="203" t="s">
        <v>19</v>
      </c>
      <c r="I147" s="205"/>
      <c r="J147" s="202"/>
      <c r="K147" s="202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167</v>
      </c>
      <c r="AU147" s="210" t="s">
        <v>86</v>
      </c>
      <c r="AV147" s="13" t="s">
        <v>84</v>
      </c>
      <c r="AW147" s="13" t="s">
        <v>36</v>
      </c>
      <c r="AX147" s="13" t="s">
        <v>76</v>
      </c>
      <c r="AY147" s="210" t="s">
        <v>154</v>
      </c>
    </row>
    <row r="148" spans="1:65" s="14" customFormat="1" ht="11.25">
      <c r="B148" s="211"/>
      <c r="C148" s="212"/>
      <c r="D148" s="194" t="s">
        <v>167</v>
      </c>
      <c r="E148" s="213" t="s">
        <v>19</v>
      </c>
      <c r="F148" s="214" t="s">
        <v>1239</v>
      </c>
      <c r="G148" s="212"/>
      <c r="H148" s="215">
        <v>8.6999999999999994E-2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167</v>
      </c>
      <c r="AU148" s="221" t="s">
        <v>86</v>
      </c>
      <c r="AV148" s="14" t="s">
        <v>86</v>
      </c>
      <c r="AW148" s="14" t="s">
        <v>36</v>
      </c>
      <c r="AX148" s="14" t="s">
        <v>76</v>
      </c>
      <c r="AY148" s="221" t="s">
        <v>154</v>
      </c>
    </row>
    <row r="149" spans="1:65" s="15" customFormat="1" ht="11.25">
      <c r="B149" s="223"/>
      <c r="C149" s="224"/>
      <c r="D149" s="194" t="s">
        <v>167</v>
      </c>
      <c r="E149" s="225" t="s">
        <v>19</v>
      </c>
      <c r="F149" s="226" t="s">
        <v>194</v>
      </c>
      <c r="G149" s="224"/>
      <c r="H149" s="227">
        <v>0.52300000000000002</v>
      </c>
      <c r="I149" s="228"/>
      <c r="J149" s="224"/>
      <c r="K149" s="224"/>
      <c r="L149" s="229"/>
      <c r="M149" s="230"/>
      <c r="N149" s="231"/>
      <c r="O149" s="231"/>
      <c r="P149" s="231"/>
      <c r="Q149" s="231"/>
      <c r="R149" s="231"/>
      <c r="S149" s="231"/>
      <c r="T149" s="232"/>
      <c r="AT149" s="233" t="s">
        <v>167</v>
      </c>
      <c r="AU149" s="233" t="s">
        <v>86</v>
      </c>
      <c r="AV149" s="15" t="s">
        <v>161</v>
      </c>
      <c r="AW149" s="15" t="s">
        <v>36</v>
      </c>
      <c r="AX149" s="15" t="s">
        <v>84</v>
      </c>
      <c r="AY149" s="233" t="s">
        <v>154</v>
      </c>
    </row>
    <row r="150" spans="1:65" s="2" customFormat="1" ht="16.5" customHeight="1">
      <c r="A150" s="37"/>
      <c r="B150" s="38"/>
      <c r="C150" s="248" t="s">
        <v>237</v>
      </c>
      <c r="D150" s="248" t="s">
        <v>491</v>
      </c>
      <c r="E150" s="249" t="s">
        <v>920</v>
      </c>
      <c r="F150" s="250" t="s">
        <v>921</v>
      </c>
      <c r="G150" s="251" t="s">
        <v>843</v>
      </c>
      <c r="H150" s="252">
        <v>92.210999999999999</v>
      </c>
      <c r="I150" s="253"/>
      <c r="J150" s="254">
        <f>ROUND(I150*H150,2)</f>
        <v>0</v>
      </c>
      <c r="K150" s="250" t="s">
        <v>534</v>
      </c>
      <c r="L150" s="255"/>
      <c r="M150" s="256" t="s">
        <v>19</v>
      </c>
      <c r="N150" s="257" t="s">
        <v>47</v>
      </c>
      <c r="O150" s="67"/>
      <c r="P150" s="190">
        <f>O150*H150</f>
        <v>0</v>
      </c>
      <c r="Q150" s="190">
        <v>1E-3</v>
      </c>
      <c r="R150" s="190">
        <f>Q150*H150</f>
        <v>9.2211000000000001E-2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600</v>
      </c>
      <c r="AT150" s="192" t="s">
        <v>491</v>
      </c>
      <c r="AU150" s="192" t="s">
        <v>86</v>
      </c>
      <c r="AY150" s="20" t="s">
        <v>154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20" t="s">
        <v>84</v>
      </c>
      <c r="BK150" s="193">
        <f>ROUND(I150*H150,2)</f>
        <v>0</v>
      </c>
      <c r="BL150" s="20" t="s">
        <v>309</v>
      </c>
      <c r="BM150" s="192" t="s">
        <v>922</v>
      </c>
    </row>
    <row r="151" spans="1:65" s="2" customFormat="1" ht="11.25">
      <c r="A151" s="37"/>
      <c r="B151" s="38"/>
      <c r="C151" s="39"/>
      <c r="D151" s="194" t="s">
        <v>163</v>
      </c>
      <c r="E151" s="39"/>
      <c r="F151" s="195" t="s">
        <v>921</v>
      </c>
      <c r="G151" s="39"/>
      <c r="H151" s="39"/>
      <c r="I151" s="196"/>
      <c r="J151" s="39"/>
      <c r="K151" s="39"/>
      <c r="L151" s="42"/>
      <c r="M151" s="197"/>
      <c r="N151" s="19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163</v>
      </c>
      <c r="AU151" s="20" t="s">
        <v>86</v>
      </c>
    </row>
    <row r="152" spans="1:65" s="13" customFormat="1" ht="22.5">
      <c r="B152" s="201"/>
      <c r="C152" s="202"/>
      <c r="D152" s="194" t="s">
        <v>167</v>
      </c>
      <c r="E152" s="203" t="s">
        <v>19</v>
      </c>
      <c r="F152" s="204" t="s">
        <v>1216</v>
      </c>
      <c r="G152" s="202"/>
      <c r="H152" s="203" t="s">
        <v>19</v>
      </c>
      <c r="I152" s="205"/>
      <c r="J152" s="202"/>
      <c r="K152" s="202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167</v>
      </c>
      <c r="AU152" s="210" t="s">
        <v>86</v>
      </c>
      <c r="AV152" s="13" t="s">
        <v>84</v>
      </c>
      <c r="AW152" s="13" t="s">
        <v>36</v>
      </c>
      <c r="AX152" s="13" t="s">
        <v>76</v>
      </c>
      <c r="AY152" s="210" t="s">
        <v>154</v>
      </c>
    </row>
    <row r="153" spans="1:65" s="14" customFormat="1" ht="11.25">
      <c r="B153" s="211"/>
      <c r="C153" s="212"/>
      <c r="D153" s="194" t="s">
        <v>167</v>
      </c>
      <c r="E153" s="213" t="s">
        <v>19</v>
      </c>
      <c r="F153" s="214" t="s">
        <v>1217</v>
      </c>
      <c r="G153" s="212"/>
      <c r="H153" s="215">
        <v>92.210999999999999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167</v>
      </c>
      <c r="AU153" s="221" t="s">
        <v>86</v>
      </c>
      <c r="AV153" s="14" t="s">
        <v>86</v>
      </c>
      <c r="AW153" s="14" t="s">
        <v>36</v>
      </c>
      <c r="AX153" s="14" t="s">
        <v>84</v>
      </c>
      <c r="AY153" s="221" t="s">
        <v>154</v>
      </c>
    </row>
    <row r="154" spans="1:65" s="2" customFormat="1" ht="24.2" customHeight="1">
      <c r="A154" s="37"/>
      <c r="B154" s="38"/>
      <c r="C154" s="181" t="s">
        <v>226</v>
      </c>
      <c r="D154" s="181" t="s">
        <v>156</v>
      </c>
      <c r="E154" s="182" t="s">
        <v>1240</v>
      </c>
      <c r="F154" s="183" t="s">
        <v>1241</v>
      </c>
      <c r="G154" s="184" t="s">
        <v>240</v>
      </c>
      <c r="H154" s="185">
        <v>15</v>
      </c>
      <c r="I154" s="186"/>
      <c r="J154" s="187">
        <f>ROUND(I154*H154,2)</f>
        <v>0</v>
      </c>
      <c r="K154" s="183" t="s">
        <v>534</v>
      </c>
      <c r="L154" s="42"/>
      <c r="M154" s="188" t="s">
        <v>19</v>
      </c>
      <c r="N154" s="189" t="s">
        <v>47</v>
      </c>
      <c r="O154" s="67"/>
      <c r="P154" s="190">
        <f>O154*H154</f>
        <v>0</v>
      </c>
      <c r="Q154" s="190">
        <v>4.2000000000000003E-2</v>
      </c>
      <c r="R154" s="190">
        <f>Q154*H154</f>
        <v>0.63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309</v>
      </c>
      <c r="AT154" s="192" t="s">
        <v>156</v>
      </c>
      <c r="AU154" s="192" t="s">
        <v>86</v>
      </c>
      <c r="AY154" s="20" t="s">
        <v>154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84</v>
      </c>
      <c r="BK154" s="193">
        <f>ROUND(I154*H154,2)</f>
        <v>0</v>
      </c>
      <c r="BL154" s="20" t="s">
        <v>309</v>
      </c>
      <c r="BM154" s="192" t="s">
        <v>1242</v>
      </c>
    </row>
    <row r="155" spans="1:65" s="2" customFormat="1" ht="19.5">
      <c r="A155" s="37"/>
      <c r="B155" s="38"/>
      <c r="C155" s="39"/>
      <c r="D155" s="194" t="s">
        <v>163</v>
      </c>
      <c r="E155" s="39"/>
      <c r="F155" s="195" t="s">
        <v>1241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163</v>
      </c>
      <c r="AU155" s="20" t="s">
        <v>86</v>
      </c>
    </row>
    <row r="156" spans="1:65" s="2" customFormat="1" ht="117">
      <c r="A156" s="37"/>
      <c r="B156" s="38"/>
      <c r="C156" s="39"/>
      <c r="D156" s="194" t="s">
        <v>177</v>
      </c>
      <c r="E156" s="39"/>
      <c r="F156" s="222" t="s">
        <v>1243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177</v>
      </c>
      <c r="AU156" s="20" t="s">
        <v>86</v>
      </c>
    </row>
    <row r="157" spans="1:65" s="13" customFormat="1" ht="11.25">
      <c r="B157" s="201"/>
      <c r="C157" s="202"/>
      <c r="D157" s="194" t="s">
        <v>167</v>
      </c>
      <c r="E157" s="203" t="s">
        <v>19</v>
      </c>
      <c r="F157" s="204" t="s">
        <v>1207</v>
      </c>
      <c r="G157" s="202"/>
      <c r="H157" s="203" t="s">
        <v>19</v>
      </c>
      <c r="I157" s="205"/>
      <c r="J157" s="202"/>
      <c r="K157" s="202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167</v>
      </c>
      <c r="AU157" s="210" t="s">
        <v>86</v>
      </c>
      <c r="AV157" s="13" t="s">
        <v>84</v>
      </c>
      <c r="AW157" s="13" t="s">
        <v>36</v>
      </c>
      <c r="AX157" s="13" t="s">
        <v>76</v>
      </c>
      <c r="AY157" s="210" t="s">
        <v>154</v>
      </c>
    </row>
    <row r="158" spans="1:65" s="13" customFormat="1" ht="11.25">
      <c r="B158" s="201"/>
      <c r="C158" s="202"/>
      <c r="D158" s="194" t="s">
        <v>167</v>
      </c>
      <c r="E158" s="203" t="s">
        <v>19</v>
      </c>
      <c r="F158" s="204" t="s">
        <v>1244</v>
      </c>
      <c r="G158" s="202"/>
      <c r="H158" s="203" t="s">
        <v>19</v>
      </c>
      <c r="I158" s="205"/>
      <c r="J158" s="202"/>
      <c r="K158" s="202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167</v>
      </c>
      <c r="AU158" s="210" t="s">
        <v>86</v>
      </c>
      <c r="AV158" s="13" t="s">
        <v>84</v>
      </c>
      <c r="AW158" s="13" t="s">
        <v>36</v>
      </c>
      <c r="AX158" s="13" t="s">
        <v>76</v>
      </c>
      <c r="AY158" s="210" t="s">
        <v>154</v>
      </c>
    </row>
    <row r="159" spans="1:65" s="14" customFormat="1" ht="11.25">
      <c r="B159" s="211"/>
      <c r="C159" s="212"/>
      <c r="D159" s="194" t="s">
        <v>167</v>
      </c>
      <c r="E159" s="213" t="s">
        <v>19</v>
      </c>
      <c r="F159" s="214" t="s">
        <v>302</v>
      </c>
      <c r="G159" s="212"/>
      <c r="H159" s="215">
        <v>15</v>
      </c>
      <c r="I159" s="216"/>
      <c r="J159" s="212"/>
      <c r="K159" s="212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167</v>
      </c>
      <c r="AU159" s="221" t="s">
        <v>86</v>
      </c>
      <c r="AV159" s="14" t="s">
        <v>86</v>
      </c>
      <c r="AW159" s="14" t="s">
        <v>36</v>
      </c>
      <c r="AX159" s="14" t="s">
        <v>84</v>
      </c>
      <c r="AY159" s="221" t="s">
        <v>154</v>
      </c>
    </row>
    <row r="160" spans="1:65" s="2" customFormat="1" ht="24.2" customHeight="1">
      <c r="A160" s="37"/>
      <c r="B160" s="38"/>
      <c r="C160" s="181" t="s">
        <v>252</v>
      </c>
      <c r="D160" s="181" t="s">
        <v>156</v>
      </c>
      <c r="E160" s="182" t="s">
        <v>924</v>
      </c>
      <c r="F160" s="183" t="s">
        <v>925</v>
      </c>
      <c r="G160" s="184" t="s">
        <v>797</v>
      </c>
      <c r="H160" s="261"/>
      <c r="I160" s="186"/>
      <c r="J160" s="187">
        <f>ROUND(I160*H160,2)</f>
        <v>0</v>
      </c>
      <c r="K160" s="183" t="s">
        <v>160</v>
      </c>
      <c r="L160" s="42"/>
      <c r="M160" s="188" t="s">
        <v>19</v>
      </c>
      <c r="N160" s="189" t="s">
        <v>47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309</v>
      </c>
      <c r="AT160" s="192" t="s">
        <v>156</v>
      </c>
      <c r="AU160" s="192" t="s">
        <v>86</v>
      </c>
      <c r="AY160" s="20" t="s">
        <v>154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84</v>
      </c>
      <c r="BK160" s="193">
        <f>ROUND(I160*H160,2)</f>
        <v>0</v>
      </c>
      <c r="BL160" s="20" t="s">
        <v>309</v>
      </c>
      <c r="BM160" s="192" t="s">
        <v>926</v>
      </c>
    </row>
    <row r="161" spans="1:65" s="2" customFormat="1" ht="29.25">
      <c r="A161" s="37"/>
      <c r="B161" s="38"/>
      <c r="C161" s="39"/>
      <c r="D161" s="194" t="s">
        <v>163</v>
      </c>
      <c r="E161" s="39"/>
      <c r="F161" s="195" t="s">
        <v>927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163</v>
      </c>
      <c r="AU161" s="20" t="s">
        <v>86</v>
      </c>
    </row>
    <row r="162" spans="1:65" s="2" customFormat="1" ht="11.25">
      <c r="A162" s="37"/>
      <c r="B162" s="38"/>
      <c r="C162" s="39"/>
      <c r="D162" s="199" t="s">
        <v>165</v>
      </c>
      <c r="E162" s="39"/>
      <c r="F162" s="200" t="s">
        <v>928</v>
      </c>
      <c r="G162" s="39"/>
      <c r="H162" s="39"/>
      <c r="I162" s="196"/>
      <c r="J162" s="39"/>
      <c r="K162" s="39"/>
      <c r="L162" s="42"/>
      <c r="M162" s="197"/>
      <c r="N162" s="198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165</v>
      </c>
      <c r="AU162" s="20" t="s">
        <v>86</v>
      </c>
    </row>
    <row r="163" spans="1:65" s="12" customFormat="1" ht="22.9" customHeight="1">
      <c r="B163" s="165"/>
      <c r="C163" s="166"/>
      <c r="D163" s="167" t="s">
        <v>75</v>
      </c>
      <c r="E163" s="179" t="s">
        <v>929</v>
      </c>
      <c r="F163" s="179" t="s">
        <v>930</v>
      </c>
      <c r="G163" s="166"/>
      <c r="H163" s="166"/>
      <c r="I163" s="169"/>
      <c r="J163" s="180">
        <f>BK163</f>
        <v>0</v>
      </c>
      <c r="K163" s="166"/>
      <c r="L163" s="171"/>
      <c r="M163" s="172"/>
      <c r="N163" s="173"/>
      <c r="O163" s="173"/>
      <c r="P163" s="174">
        <f>SUM(P164:P187)</f>
        <v>0</v>
      </c>
      <c r="Q163" s="173"/>
      <c r="R163" s="174">
        <f>SUM(R164:R187)</f>
        <v>2.7326E-2</v>
      </c>
      <c r="S163" s="173"/>
      <c r="T163" s="175">
        <f>SUM(T164:T187)</f>
        <v>0</v>
      </c>
      <c r="AR163" s="176" t="s">
        <v>86</v>
      </c>
      <c r="AT163" s="177" t="s">
        <v>75</v>
      </c>
      <c r="AU163" s="177" t="s">
        <v>84</v>
      </c>
      <c r="AY163" s="176" t="s">
        <v>154</v>
      </c>
      <c r="BK163" s="178">
        <f>SUM(BK164:BK187)</f>
        <v>0</v>
      </c>
    </row>
    <row r="164" spans="1:65" s="2" customFormat="1" ht="49.15" customHeight="1">
      <c r="A164" s="37"/>
      <c r="B164" s="38"/>
      <c r="C164" s="181" t="s">
        <v>260</v>
      </c>
      <c r="D164" s="181" t="s">
        <v>156</v>
      </c>
      <c r="E164" s="182" t="s">
        <v>932</v>
      </c>
      <c r="F164" s="183" t="s">
        <v>933</v>
      </c>
      <c r="G164" s="184" t="s">
        <v>159</v>
      </c>
      <c r="H164" s="185">
        <v>13.663</v>
      </c>
      <c r="I164" s="186"/>
      <c r="J164" s="187">
        <f>ROUND(I164*H164,2)</f>
        <v>0</v>
      </c>
      <c r="K164" s="183" t="s">
        <v>241</v>
      </c>
      <c r="L164" s="42"/>
      <c r="M164" s="188" t="s">
        <v>19</v>
      </c>
      <c r="N164" s="189" t="s">
        <v>47</v>
      </c>
      <c r="O164" s="67"/>
      <c r="P164" s="190">
        <f>O164*H164</f>
        <v>0</v>
      </c>
      <c r="Q164" s="190">
        <v>2E-3</v>
      </c>
      <c r="R164" s="190">
        <f>Q164*H164</f>
        <v>2.7326E-2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309</v>
      </c>
      <c r="AT164" s="192" t="s">
        <v>156</v>
      </c>
      <c r="AU164" s="192" t="s">
        <v>86</v>
      </c>
      <c r="AY164" s="20" t="s">
        <v>154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84</v>
      </c>
      <c r="BK164" s="193">
        <f>ROUND(I164*H164,2)</f>
        <v>0</v>
      </c>
      <c r="BL164" s="20" t="s">
        <v>309</v>
      </c>
      <c r="BM164" s="192" t="s">
        <v>1245</v>
      </c>
    </row>
    <row r="165" spans="1:65" s="2" customFormat="1" ht="29.25">
      <c r="A165" s="37"/>
      <c r="B165" s="38"/>
      <c r="C165" s="39"/>
      <c r="D165" s="194" t="s">
        <v>163</v>
      </c>
      <c r="E165" s="39"/>
      <c r="F165" s="195" t="s">
        <v>933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163</v>
      </c>
      <c r="AU165" s="20" t="s">
        <v>86</v>
      </c>
    </row>
    <row r="166" spans="1:65" s="2" customFormat="1" ht="58.5">
      <c r="A166" s="37"/>
      <c r="B166" s="38"/>
      <c r="C166" s="39"/>
      <c r="D166" s="194" t="s">
        <v>177</v>
      </c>
      <c r="E166" s="39"/>
      <c r="F166" s="222" t="s">
        <v>935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177</v>
      </c>
      <c r="AU166" s="20" t="s">
        <v>86</v>
      </c>
    </row>
    <row r="167" spans="1:65" s="13" customFormat="1" ht="11.25">
      <c r="B167" s="201"/>
      <c r="C167" s="202"/>
      <c r="D167" s="194" t="s">
        <v>167</v>
      </c>
      <c r="E167" s="203" t="s">
        <v>19</v>
      </c>
      <c r="F167" s="204" t="s">
        <v>936</v>
      </c>
      <c r="G167" s="202"/>
      <c r="H167" s="203" t="s">
        <v>19</v>
      </c>
      <c r="I167" s="205"/>
      <c r="J167" s="202"/>
      <c r="K167" s="202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167</v>
      </c>
      <c r="AU167" s="210" t="s">
        <v>86</v>
      </c>
      <c r="AV167" s="13" t="s">
        <v>84</v>
      </c>
      <c r="AW167" s="13" t="s">
        <v>36</v>
      </c>
      <c r="AX167" s="13" t="s">
        <v>76</v>
      </c>
      <c r="AY167" s="210" t="s">
        <v>154</v>
      </c>
    </row>
    <row r="168" spans="1:65" s="13" customFormat="1" ht="11.25">
      <c r="B168" s="201"/>
      <c r="C168" s="202"/>
      <c r="D168" s="194" t="s">
        <v>167</v>
      </c>
      <c r="E168" s="203" t="s">
        <v>19</v>
      </c>
      <c r="F168" s="204" t="s">
        <v>1207</v>
      </c>
      <c r="G168" s="202"/>
      <c r="H168" s="203" t="s">
        <v>19</v>
      </c>
      <c r="I168" s="205"/>
      <c r="J168" s="202"/>
      <c r="K168" s="202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167</v>
      </c>
      <c r="AU168" s="210" t="s">
        <v>86</v>
      </c>
      <c r="AV168" s="13" t="s">
        <v>84</v>
      </c>
      <c r="AW168" s="13" t="s">
        <v>36</v>
      </c>
      <c r="AX168" s="13" t="s">
        <v>76</v>
      </c>
      <c r="AY168" s="210" t="s">
        <v>154</v>
      </c>
    </row>
    <row r="169" spans="1:65" s="13" customFormat="1" ht="22.5">
      <c r="B169" s="201"/>
      <c r="C169" s="202"/>
      <c r="D169" s="194" t="s">
        <v>167</v>
      </c>
      <c r="E169" s="203" t="s">
        <v>19</v>
      </c>
      <c r="F169" s="204" t="s">
        <v>1235</v>
      </c>
      <c r="G169" s="202"/>
      <c r="H169" s="203" t="s">
        <v>19</v>
      </c>
      <c r="I169" s="205"/>
      <c r="J169" s="202"/>
      <c r="K169" s="202"/>
      <c r="L169" s="206"/>
      <c r="M169" s="207"/>
      <c r="N169" s="208"/>
      <c r="O169" s="208"/>
      <c r="P169" s="208"/>
      <c r="Q169" s="208"/>
      <c r="R169" s="208"/>
      <c r="S169" s="208"/>
      <c r="T169" s="209"/>
      <c r="AT169" s="210" t="s">
        <v>167</v>
      </c>
      <c r="AU169" s="210" t="s">
        <v>86</v>
      </c>
      <c r="AV169" s="13" t="s">
        <v>84</v>
      </c>
      <c r="AW169" s="13" t="s">
        <v>36</v>
      </c>
      <c r="AX169" s="13" t="s">
        <v>76</v>
      </c>
      <c r="AY169" s="210" t="s">
        <v>154</v>
      </c>
    </row>
    <row r="170" spans="1:65" s="14" customFormat="1" ht="11.25">
      <c r="B170" s="211"/>
      <c r="C170" s="212"/>
      <c r="D170" s="194" t="s">
        <v>167</v>
      </c>
      <c r="E170" s="213" t="s">
        <v>19</v>
      </c>
      <c r="F170" s="214" t="s">
        <v>1246</v>
      </c>
      <c r="G170" s="212"/>
      <c r="H170" s="215">
        <v>8.5630000000000006</v>
      </c>
      <c r="I170" s="216"/>
      <c r="J170" s="212"/>
      <c r="K170" s="212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167</v>
      </c>
      <c r="AU170" s="221" t="s">
        <v>86</v>
      </c>
      <c r="AV170" s="14" t="s">
        <v>86</v>
      </c>
      <c r="AW170" s="14" t="s">
        <v>36</v>
      </c>
      <c r="AX170" s="14" t="s">
        <v>76</v>
      </c>
      <c r="AY170" s="221" t="s">
        <v>154</v>
      </c>
    </row>
    <row r="171" spans="1:65" s="13" customFormat="1" ht="22.5">
      <c r="B171" s="201"/>
      <c r="C171" s="202"/>
      <c r="D171" s="194" t="s">
        <v>167</v>
      </c>
      <c r="E171" s="203" t="s">
        <v>19</v>
      </c>
      <c r="F171" s="204" t="s">
        <v>1237</v>
      </c>
      <c r="G171" s="202"/>
      <c r="H171" s="203" t="s">
        <v>19</v>
      </c>
      <c r="I171" s="205"/>
      <c r="J171" s="202"/>
      <c r="K171" s="202"/>
      <c r="L171" s="206"/>
      <c r="M171" s="207"/>
      <c r="N171" s="208"/>
      <c r="O171" s="208"/>
      <c r="P171" s="208"/>
      <c r="Q171" s="208"/>
      <c r="R171" s="208"/>
      <c r="S171" s="208"/>
      <c r="T171" s="209"/>
      <c r="AT171" s="210" t="s">
        <v>167</v>
      </c>
      <c r="AU171" s="210" t="s">
        <v>86</v>
      </c>
      <c r="AV171" s="13" t="s">
        <v>84</v>
      </c>
      <c r="AW171" s="13" t="s">
        <v>36</v>
      </c>
      <c r="AX171" s="13" t="s">
        <v>76</v>
      </c>
      <c r="AY171" s="210" t="s">
        <v>154</v>
      </c>
    </row>
    <row r="172" spans="1:65" s="14" customFormat="1" ht="11.25">
      <c r="B172" s="211"/>
      <c r="C172" s="212"/>
      <c r="D172" s="194" t="s">
        <v>167</v>
      </c>
      <c r="E172" s="213" t="s">
        <v>19</v>
      </c>
      <c r="F172" s="214" t="s">
        <v>1247</v>
      </c>
      <c r="G172" s="212"/>
      <c r="H172" s="215">
        <v>5.0999999999999996</v>
      </c>
      <c r="I172" s="216"/>
      <c r="J172" s="212"/>
      <c r="K172" s="212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167</v>
      </c>
      <c r="AU172" s="221" t="s">
        <v>86</v>
      </c>
      <c r="AV172" s="14" t="s">
        <v>86</v>
      </c>
      <c r="AW172" s="14" t="s">
        <v>36</v>
      </c>
      <c r="AX172" s="14" t="s">
        <v>76</v>
      </c>
      <c r="AY172" s="221" t="s">
        <v>154</v>
      </c>
    </row>
    <row r="173" spans="1:65" s="15" customFormat="1" ht="11.25">
      <c r="B173" s="223"/>
      <c r="C173" s="224"/>
      <c r="D173" s="194" t="s">
        <v>167</v>
      </c>
      <c r="E173" s="225" t="s">
        <v>19</v>
      </c>
      <c r="F173" s="226" t="s">
        <v>194</v>
      </c>
      <c r="G173" s="224"/>
      <c r="H173" s="227">
        <v>13.663</v>
      </c>
      <c r="I173" s="228"/>
      <c r="J173" s="224"/>
      <c r="K173" s="224"/>
      <c r="L173" s="229"/>
      <c r="M173" s="230"/>
      <c r="N173" s="231"/>
      <c r="O173" s="231"/>
      <c r="P173" s="231"/>
      <c r="Q173" s="231"/>
      <c r="R173" s="231"/>
      <c r="S173" s="231"/>
      <c r="T173" s="232"/>
      <c r="AT173" s="233" t="s">
        <v>167</v>
      </c>
      <c r="AU173" s="233" t="s">
        <v>86</v>
      </c>
      <c r="AV173" s="15" t="s">
        <v>161</v>
      </c>
      <c r="AW173" s="15" t="s">
        <v>36</v>
      </c>
      <c r="AX173" s="15" t="s">
        <v>84</v>
      </c>
      <c r="AY173" s="233" t="s">
        <v>154</v>
      </c>
    </row>
    <row r="174" spans="1:65" s="2" customFormat="1" ht="24.2" customHeight="1">
      <c r="A174" s="37"/>
      <c r="B174" s="38"/>
      <c r="C174" s="181" t="s">
        <v>8</v>
      </c>
      <c r="D174" s="181" t="s">
        <v>156</v>
      </c>
      <c r="E174" s="182" t="s">
        <v>944</v>
      </c>
      <c r="F174" s="183" t="s">
        <v>945</v>
      </c>
      <c r="G174" s="184" t="s">
        <v>843</v>
      </c>
      <c r="H174" s="185">
        <v>614.74</v>
      </c>
      <c r="I174" s="186"/>
      <c r="J174" s="187">
        <f>ROUND(I174*H174,2)</f>
        <v>0</v>
      </c>
      <c r="K174" s="183" t="s">
        <v>241</v>
      </c>
      <c r="L174" s="42"/>
      <c r="M174" s="188" t="s">
        <v>19</v>
      </c>
      <c r="N174" s="189" t="s">
        <v>47</v>
      </c>
      <c r="O174" s="67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309</v>
      </c>
      <c r="AT174" s="192" t="s">
        <v>156</v>
      </c>
      <c r="AU174" s="192" t="s">
        <v>86</v>
      </c>
      <c r="AY174" s="20" t="s">
        <v>154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20" t="s">
        <v>84</v>
      </c>
      <c r="BK174" s="193">
        <f>ROUND(I174*H174,2)</f>
        <v>0</v>
      </c>
      <c r="BL174" s="20" t="s">
        <v>309</v>
      </c>
      <c r="BM174" s="192" t="s">
        <v>946</v>
      </c>
    </row>
    <row r="175" spans="1:65" s="2" customFormat="1" ht="11.25">
      <c r="A175" s="37"/>
      <c r="B175" s="38"/>
      <c r="C175" s="39"/>
      <c r="D175" s="194" t="s">
        <v>163</v>
      </c>
      <c r="E175" s="39"/>
      <c r="F175" s="195" t="s">
        <v>945</v>
      </c>
      <c r="G175" s="39"/>
      <c r="H175" s="39"/>
      <c r="I175" s="196"/>
      <c r="J175" s="39"/>
      <c r="K175" s="39"/>
      <c r="L175" s="42"/>
      <c r="M175" s="197"/>
      <c r="N175" s="198"/>
      <c r="O175" s="67"/>
      <c r="P175" s="67"/>
      <c r="Q175" s="67"/>
      <c r="R175" s="67"/>
      <c r="S175" s="67"/>
      <c r="T175" s="68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20" t="s">
        <v>163</v>
      </c>
      <c r="AU175" s="20" t="s">
        <v>86</v>
      </c>
    </row>
    <row r="176" spans="1:65" s="2" customFormat="1" ht="39">
      <c r="A176" s="37"/>
      <c r="B176" s="38"/>
      <c r="C176" s="39"/>
      <c r="D176" s="194" t="s">
        <v>177</v>
      </c>
      <c r="E176" s="39"/>
      <c r="F176" s="222" t="s">
        <v>947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177</v>
      </c>
      <c r="AU176" s="20" t="s">
        <v>86</v>
      </c>
    </row>
    <row r="177" spans="1:51" s="13" customFormat="1" ht="22.5">
      <c r="B177" s="201"/>
      <c r="C177" s="202"/>
      <c r="D177" s="194" t="s">
        <v>167</v>
      </c>
      <c r="E177" s="203" t="s">
        <v>19</v>
      </c>
      <c r="F177" s="204" t="s">
        <v>1248</v>
      </c>
      <c r="G177" s="202"/>
      <c r="H177" s="203" t="s">
        <v>19</v>
      </c>
      <c r="I177" s="205"/>
      <c r="J177" s="202"/>
      <c r="K177" s="202"/>
      <c r="L177" s="206"/>
      <c r="M177" s="207"/>
      <c r="N177" s="208"/>
      <c r="O177" s="208"/>
      <c r="P177" s="208"/>
      <c r="Q177" s="208"/>
      <c r="R177" s="208"/>
      <c r="S177" s="208"/>
      <c r="T177" s="209"/>
      <c r="AT177" s="210" t="s">
        <v>167</v>
      </c>
      <c r="AU177" s="210" t="s">
        <v>86</v>
      </c>
      <c r="AV177" s="13" t="s">
        <v>84</v>
      </c>
      <c r="AW177" s="13" t="s">
        <v>36</v>
      </c>
      <c r="AX177" s="13" t="s">
        <v>76</v>
      </c>
      <c r="AY177" s="210" t="s">
        <v>154</v>
      </c>
    </row>
    <row r="178" spans="1:51" s="13" customFormat="1" ht="11.25">
      <c r="B178" s="201"/>
      <c r="C178" s="202"/>
      <c r="D178" s="194" t="s">
        <v>167</v>
      </c>
      <c r="E178" s="203" t="s">
        <v>19</v>
      </c>
      <c r="F178" s="204" t="s">
        <v>1207</v>
      </c>
      <c r="G178" s="202"/>
      <c r="H178" s="203" t="s">
        <v>19</v>
      </c>
      <c r="I178" s="205"/>
      <c r="J178" s="202"/>
      <c r="K178" s="202"/>
      <c r="L178" s="206"/>
      <c r="M178" s="207"/>
      <c r="N178" s="208"/>
      <c r="O178" s="208"/>
      <c r="P178" s="208"/>
      <c r="Q178" s="208"/>
      <c r="R178" s="208"/>
      <c r="S178" s="208"/>
      <c r="T178" s="209"/>
      <c r="AT178" s="210" t="s">
        <v>167</v>
      </c>
      <c r="AU178" s="210" t="s">
        <v>86</v>
      </c>
      <c r="AV178" s="13" t="s">
        <v>84</v>
      </c>
      <c r="AW178" s="13" t="s">
        <v>36</v>
      </c>
      <c r="AX178" s="13" t="s">
        <v>76</v>
      </c>
      <c r="AY178" s="210" t="s">
        <v>154</v>
      </c>
    </row>
    <row r="179" spans="1:51" s="13" customFormat="1" ht="22.5">
      <c r="B179" s="201"/>
      <c r="C179" s="202"/>
      <c r="D179" s="194" t="s">
        <v>167</v>
      </c>
      <c r="E179" s="203" t="s">
        <v>19</v>
      </c>
      <c r="F179" s="204" t="s">
        <v>1208</v>
      </c>
      <c r="G179" s="202"/>
      <c r="H179" s="203" t="s">
        <v>19</v>
      </c>
      <c r="I179" s="205"/>
      <c r="J179" s="202"/>
      <c r="K179" s="202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167</v>
      </c>
      <c r="AU179" s="210" t="s">
        <v>86</v>
      </c>
      <c r="AV179" s="13" t="s">
        <v>84</v>
      </c>
      <c r="AW179" s="13" t="s">
        <v>36</v>
      </c>
      <c r="AX179" s="13" t="s">
        <v>76</v>
      </c>
      <c r="AY179" s="210" t="s">
        <v>154</v>
      </c>
    </row>
    <row r="180" spans="1:51" s="14" customFormat="1" ht="11.25">
      <c r="B180" s="211"/>
      <c r="C180" s="212"/>
      <c r="D180" s="194" t="s">
        <v>167</v>
      </c>
      <c r="E180" s="213" t="s">
        <v>19</v>
      </c>
      <c r="F180" s="214" t="s">
        <v>1209</v>
      </c>
      <c r="G180" s="212"/>
      <c r="H180" s="215">
        <v>167.65199999999999</v>
      </c>
      <c r="I180" s="216"/>
      <c r="J180" s="212"/>
      <c r="K180" s="212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167</v>
      </c>
      <c r="AU180" s="221" t="s">
        <v>86</v>
      </c>
      <c r="AV180" s="14" t="s">
        <v>86</v>
      </c>
      <c r="AW180" s="14" t="s">
        <v>36</v>
      </c>
      <c r="AX180" s="14" t="s">
        <v>76</v>
      </c>
      <c r="AY180" s="221" t="s">
        <v>154</v>
      </c>
    </row>
    <row r="181" spans="1:51" s="13" customFormat="1" ht="22.5">
      <c r="B181" s="201"/>
      <c r="C181" s="202"/>
      <c r="D181" s="194" t="s">
        <v>167</v>
      </c>
      <c r="E181" s="203" t="s">
        <v>19</v>
      </c>
      <c r="F181" s="204" t="s">
        <v>1210</v>
      </c>
      <c r="G181" s="202"/>
      <c r="H181" s="203" t="s">
        <v>19</v>
      </c>
      <c r="I181" s="205"/>
      <c r="J181" s="202"/>
      <c r="K181" s="202"/>
      <c r="L181" s="206"/>
      <c r="M181" s="207"/>
      <c r="N181" s="208"/>
      <c r="O181" s="208"/>
      <c r="P181" s="208"/>
      <c r="Q181" s="208"/>
      <c r="R181" s="208"/>
      <c r="S181" s="208"/>
      <c r="T181" s="209"/>
      <c r="AT181" s="210" t="s">
        <v>167</v>
      </c>
      <c r="AU181" s="210" t="s">
        <v>86</v>
      </c>
      <c r="AV181" s="13" t="s">
        <v>84</v>
      </c>
      <c r="AW181" s="13" t="s">
        <v>36</v>
      </c>
      <c r="AX181" s="13" t="s">
        <v>76</v>
      </c>
      <c r="AY181" s="210" t="s">
        <v>154</v>
      </c>
    </row>
    <row r="182" spans="1:51" s="14" customFormat="1" ht="11.25">
      <c r="B182" s="211"/>
      <c r="C182" s="212"/>
      <c r="D182" s="194" t="s">
        <v>167</v>
      </c>
      <c r="E182" s="213" t="s">
        <v>19</v>
      </c>
      <c r="F182" s="214" t="s">
        <v>1211</v>
      </c>
      <c r="G182" s="212"/>
      <c r="H182" s="215">
        <v>10.898</v>
      </c>
      <c r="I182" s="216"/>
      <c r="J182" s="212"/>
      <c r="K182" s="212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167</v>
      </c>
      <c r="AU182" s="221" t="s">
        <v>86</v>
      </c>
      <c r="AV182" s="14" t="s">
        <v>86</v>
      </c>
      <c r="AW182" s="14" t="s">
        <v>36</v>
      </c>
      <c r="AX182" s="14" t="s">
        <v>76</v>
      </c>
      <c r="AY182" s="221" t="s">
        <v>154</v>
      </c>
    </row>
    <row r="183" spans="1:51" s="13" customFormat="1" ht="22.5">
      <c r="B183" s="201"/>
      <c r="C183" s="202"/>
      <c r="D183" s="194" t="s">
        <v>167</v>
      </c>
      <c r="E183" s="203" t="s">
        <v>19</v>
      </c>
      <c r="F183" s="204" t="s">
        <v>1212</v>
      </c>
      <c r="G183" s="202"/>
      <c r="H183" s="203" t="s">
        <v>19</v>
      </c>
      <c r="I183" s="205"/>
      <c r="J183" s="202"/>
      <c r="K183" s="202"/>
      <c r="L183" s="206"/>
      <c r="M183" s="207"/>
      <c r="N183" s="208"/>
      <c r="O183" s="208"/>
      <c r="P183" s="208"/>
      <c r="Q183" s="208"/>
      <c r="R183" s="208"/>
      <c r="S183" s="208"/>
      <c r="T183" s="209"/>
      <c r="AT183" s="210" t="s">
        <v>167</v>
      </c>
      <c r="AU183" s="210" t="s">
        <v>86</v>
      </c>
      <c r="AV183" s="13" t="s">
        <v>84</v>
      </c>
      <c r="AW183" s="13" t="s">
        <v>36</v>
      </c>
      <c r="AX183" s="13" t="s">
        <v>76</v>
      </c>
      <c r="AY183" s="210" t="s">
        <v>154</v>
      </c>
    </row>
    <row r="184" spans="1:51" s="14" customFormat="1" ht="11.25">
      <c r="B184" s="211"/>
      <c r="C184" s="212"/>
      <c r="D184" s="194" t="s">
        <v>167</v>
      </c>
      <c r="E184" s="213" t="s">
        <v>19</v>
      </c>
      <c r="F184" s="214" t="s">
        <v>1213</v>
      </c>
      <c r="G184" s="212"/>
      <c r="H184" s="215">
        <v>336.10199999999998</v>
      </c>
      <c r="I184" s="216"/>
      <c r="J184" s="212"/>
      <c r="K184" s="212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167</v>
      </c>
      <c r="AU184" s="221" t="s">
        <v>86</v>
      </c>
      <c r="AV184" s="14" t="s">
        <v>86</v>
      </c>
      <c r="AW184" s="14" t="s">
        <v>36</v>
      </c>
      <c r="AX184" s="14" t="s">
        <v>76</v>
      </c>
      <c r="AY184" s="221" t="s">
        <v>154</v>
      </c>
    </row>
    <row r="185" spans="1:51" s="13" customFormat="1" ht="22.5">
      <c r="B185" s="201"/>
      <c r="C185" s="202"/>
      <c r="D185" s="194" t="s">
        <v>167</v>
      </c>
      <c r="E185" s="203" t="s">
        <v>19</v>
      </c>
      <c r="F185" s="204" t="s">
        <v>1214</v>
      </c>
      <c r="G185" s="202"/>
      <c r="H185" s="203" t="s">
        <v>19</v>
      </c>
      <c r="I185" s="205"/>
      <c r="J185" s="202"/>
      <c r="K185" s="202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167</v>
      </c>
      <c r="AU185" s="210" t="s">
        <v>86</v>
      </c>
      <c r="AV185" s="13" t="s">
        <v>84</v>
      </c>
      <c r="AW185" s="13" t="s">
        <v>36</v>
      </c>
      <c r="AX185" s="13" t="s">
        <v>76</v>
      </c>
      <c r="AY185" s="210" t="s">
        <v>154</v>
      </c>
    </row>
    <row r="186" spans="1:51" s="14" customFormat="1" ht="11.25">
      <c r="B186" s="211"/>
      <c r="C186" s="212"/>
      <c r="D186" s="194" t="s">
        <v>167</v>
      </c>
      <c r="E186" s="213" t="s">
        <v>19</v>
      </c>
      <c r="F186" s="214" t="s">
        <v>1215</v>
      </c>
      <c r="G186" s="212"/>
      <c r="H186" s="215">
        <v>100.08799999999999</v>
      </c>
      <c r="I186" s="216"/>
      <c r="J186" s="212"/>
      <c r="K186" s="212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167</v>
      </c>
      <c r="AU186" s="221" t="s">
        <v>86</v>
      </c>
      <c r="AV186" s="14" t="s">
        <v>86</v>
      </c>
      <c r="AW186" s="14" t="s">
        <v>36</v>
      </c>
      <c r="AX186" s="14" t="s">
        <v>76</v>
      </c>
      <c r="AY186" s="221" t="s">
        <v>154</v>
      </c>
    </row>
    <row r="187" spans="1:51" s="15" customFormat="1" ht="11.25">
      <c r="B187" s="223"/>
      <c r="C187" s="224"/>
      <c r="D187" s="194" t="s">
        <v>167</v>
      </c>
      <c r="E187" s="225" t="s">
        <v>19</v>
      </c>
      <c r="F187" s="226" t="s">
        <v>194</v>
      </c>
      <c r="G187" s="224"/>
      <c r="H187" s="227">
        <v>614.74</v>
      </c>
      <c r="I187" s="228"/>
      <c r="J187" s="224"/>
      <c r="K187" s="224"/>
      <c r="L187" s="229"/>
      <c r="M187" s="258"/>
      <c r="N187" s="259"/>
      <c r="O187" s="259"/>
      <c r="P187" s="259"/>
      <c r="Q187" s="259"/>
      <c r="R187" s="259"/>
      <c r="S187" s="259"/>
      <c r="T187" s="260"/>
      <c r="AT187" s="233" t="s">
        <v>167</v>
      </c>
      <c r="AU187" s="233" t="s">
        <v>86</v>
      </c>
      <c r="AV187" s="15" t="s">
        <v>161</v>
      </c>
      <c r="AW187" s="15" t="s">
        <v>36</v>
      </c>
      <c r="AX187" s="15" t="s">
        <v>84</v>
      </c>
      <c r="AY187" s="233" t="s">
        <v>154</v>
      </c>
    </row>
    <row r="188" spans="1:51" s="2" customFormat="1" ht="6.95" customHeight="1">
      <c r="A188" s="37"/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42"/>
      <c r="M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</row>
  </sheetData>
  <sheetProtection algorithmName="SHA-512" hashValue="dTOd+j5Vr3MFkKhaF7OdrFvTLQ9WswyALfGxowiCwOEP1TBaEzWyBt824PrnmjGsgusbxGcSUmPDowub6FLQtA==" saltValue="RcitI0scqkOywoxCH+zwCmF7xfMO1Xitrh9PHgFqburp6u4s9KlLM2/Kc4bh6tuXD/A+T7a65v/BB4xjC9iyKQ==" spinCount="100000" sheet="1" objects="1" scenarios="1" formatColumns="0" formatRows="0" autoFilter="0"/>
  <autoFilter ref="C88:K187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105" r:id="rId1"/>
    <hyperlink ref="F109" r:id="rId2"/>
    <hyperlink ref="F162" r:id="rId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4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108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1" customFormat="1" ht="12" customHeight="1">
      <c r="B8" s="23"/>
      <c r="D8" s="115" t="s">
        <v>127</v>
      </c>
      <c r="L8" s="23"/>
    </row>
    <row r="9" spans="1:46" s="2" customFormat="1" ht="16.5" customHeight="1">
      <c r="A9" s="37"/>
      <c r="B9" s="42"/>
      <c r="C9" s="37"/>
      <c r="D9" s="37"/>
      <c r="E9" s="397" t="s">
        <v>656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657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9" t="s">
        <v>1249</v>
      </c>
      <c r="F11" s="400"/>
      <c r="G11" s="400"/>
      <c r="H11" s="400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29. 4. 2025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401" t="str">
        <f>'Rekapitulace stavby'!E14</f>
        <v>Vyplň údaj</v>
      </c>
      <c r="F20" s="402"/>
      <c r="G20" s="402"/>
      <c r="H20" s="40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37</v>
      </c>
      <c r="E25" s="37"/>
      <c r="F25" s="37"/>
      <c r="G25" s="37"/>
      <c r="H25" s="37"/>
      <c r="I25" s="115" t="s">
        <v>26</v>
      </c>
      <c r="J25" s="106" t="s">
        <v>38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39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40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>
      <c r="A29" s="118"/>
      <c r="B29" s="119"/>
      <c r="C29" s="118"/>
      <c r="D29" s="118"/>
      <c r="E29" s="403" t="s">
        <v>19</v>
      </c>
      <c r="F29" s="403"/>
      <c r="G29" s="403"/>
      <c r="H29" s="40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42</v>
      </c>
      <c r="E32" s="37"/>
      <c r="F32" s="37"/>
      <c r="G32" s="37"/>
      <c r="H32" s="37"/>
      <c r="I32" s="37"/>
      <c r="J32" s="123">
        <f>ROUND(J94,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44</v>
      </c>
      <c r="G34" s="37"/>
      <c r="H34" s="37"/>
      <c r="I34" s="124" t="s">
        <v>43</v>
      </c>
      <c r="J34" s="124" t="s">
        <v>45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46</v>
      </c>
      <c r="E35" s="115" t="s">
        <v>47</v>
      </c>
      <c r="F35" s="126">
        <f>ROUND((SUM(BE94:BE303)),  2)</f>
        <v>0</v>
      </c>
      <c r="G35" s="37"/>
      <c r="H35" s="37"/>
      <c r="I35" s="127">
        <v>0.21</v>
      </c>
      <c r="J35" s="126">
        <f>ROUND(((SUM(BE94:BE303))*I35),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48</v>
      </c>
      <c r="F36" s="126">
        <f>ROUND((SUM(BF94:BF303)),  2)</f>
        <v>0</v>
      </c>
      <c r="G36" s="37"/>
      <c r="H36" s="37"/>
      <c r="I36" s="127">
        <v>0.12</v>
      </c>
      <c r="J36" s="126">
        <f>ROUND(((SUM(BF94:BF303))*I36),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49</v>
      </c>
      <c r="F37" s="126">
        <f>ROUND((SUM(BG94:BG303)),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50</v>
      </c>
      <c r="F38" s="126">
        <f>ROUND((SUM(BH94:BH303)),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51</v>
      </c>
      <c r="F39" s="126">
        <f>ROUND((SUM(BI94:BI303)),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52</v>
      </c>
      <c r="E41" s="130"/>
      <c r="F41" s="130"/>
      <c r="G41" s="131" t="s">
        <v>53</v>
      </c>
      <c r="H41" s="132" t="s">
        <v>54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129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4" t="str">
        <f>E7</f>
        <v>Krajinářské úpravy prostoru u sochy J. Hrzána</v>
      </c>
      <c r="F50" s="405"/>
      <c r="G50" s="405"/>
      <c r="H50" s="40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4" t="s">
        <v>656</v>
      </c>
      <c r="F52" s="406"/>
      <c r="G52" s="406"/>
      <c r="H52" s="40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657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8" t="str">
        <f>E11</f>
        <v>305 - SO.05 - Půlkruhová lavice</v>
      </c>
      <c r="F54" s="406"/>
      <c r="G54" s="406"/>
      <c r="H54" s="40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Tábor, parc. č. 1889</v>
      </c>
      <c r="G56" s="39"/>
      <c r="H56" s="39"/>
      <c r="I56" s="32" t="s">
        <v>23</v>
      </c>
      <c r="J56" s="62" t="str">
        <f>IF(J14="","",J14)</f>
        <v>29. 4. 2025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Ing. Magdalena Smetanová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37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130</v>
      </c>
      <c r="D61" s="140"/>
      <c r="E61" s="140"/>
      <c r="F61" s="140"/>
      <c r="G61" s="140"/>
      <c r="H61" s="140"/>
      <c r="I61" s="140"/>
      <c r="J61" s="141" t="s">
        <v>131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74</v>
      </c>
      <c r="D63" s="39"/>
      <c r="E63" s="39"/>
      <c r="F63" s="39"/>
      <c r="G63" s="39"/>
      <c r="H63" s="39"/>
      <c r="I63" s="39"/>
      <c r="J63" s="80">
        <f>J94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132</v>
      </c>
    </row>
    <row r="64" spans="1:47" s="9" customFormat="1" ht="24.95" customHeight="1">
      <c r="B64" s="143"/>
      <c r="C64" s="144"/>
      <c r="D64" s="145" t="s">
        <v>133</v>
      </c>
      <c r="E64" s="146"/>
      <c r="F64" s="146"/>
      <c r="G64" s="146"/>
      <c r="H64" s="146"/>
      <c r="I64" s="146"/>
      <c r="J64" s="147">
        <f>J95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134</v>
      </c>
      <c r="E65" s="151"/>
      <c r="F65" s="151"/>
      <c r="G65" s="151"/>
      <c r="H65" s="151"/>
      <c r="I65" s="151"/>
      <c r="J65" s="152">
        <f>J96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660</v>
      </c>
      <c r="E66" s="151"/>
      <c r="F66" s="151"/>
      <c r="G66" s="151"/>
      <c r="H66" s="151"/>
      <c r="I66" s="151"/>
      <c r="J66" s="152">
        <f>J140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135</v>
      </c>
      <c r="E67" s="151"/>
      <c r="F67" s="151"/>
      <c r="G67" s="151"/>
      <c r="H67" s="151"/>
      <c r="I67" s="151"/>
      <c r="J67" s="152">
        <f>J161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346</v>
      </c>
      <c r="E68" s="151"/>
      <c r="F68" s="151"/>
      <c r="G68" s="151"/>
      <c r="H68" s="151"/>
      <c r="I68" s="151"/>
      <c r="J68" s="152">
        <f>J174</f>
        <v>0</v>
      </c>
      <c r="K68" s="100"/>
      <c r="L68" s="153"/>
    </row>
    <row r="69" spans="1:31" s="9" customFormat="1" ht="24.95" customHeight="1">
      <c r="B69" s="143"/>
      <c r="C69" s="144"/>
      <c r="D69" s="145" t="s">
        <v>137</v>
      </c>
      <c r="E69" s="146"/>
      <c r="F69" s="146"/>
      <c r="G69" s="146"/>
      <c r="H69" s="146"/>
      <c r="I69" s="146"/>
      <c r="J69" s="147">
        <f>J178</f>
        <v>0</v>
      </c>
      <c r="K69" s="144"/>
      <c r="L69" s="148"/>
    </row>
    <row r="70" spans="1:31" s="10" customFormat="1" ht="19.899999999999999" customHeight="1">
      <c r="B70" s="149"/>
      <c r="C70" s="100"/>
      <c r="D70" s="150" t="s">
        <v>662</v>
      </c>
      <c r="E70" s="151"/>
      <c r="F70" s="151"/>
      <c r="G70" s="151"/>
      <c r="H70" s="151"/>
      <c r="I70" s="151"/>
      <c r="J70" s="152">
        <f>J179</f>
        <v>0</v>
      </c>
      <c r="K70" s="100"/>
      <c r="L70" s="153"/>
    </row>
    <row r="71" spans="1:31" s="10" customFormat="1" ht="19.899999999999999" customHeight="1">
      <c r="B71" s="149"/>
      <c r="C71" s="100"/>
      <c r="D71" s="150" t="s">
        <v>138</v>
      </c>
      <c r="E71" s="151"/>
      <c r="F71" s="151"/>
      <c r="G71" s="151"/>
      <c r="H71" s="151"/>
      <c r="I71" s="151"/>
      <c r="J71" s="152">
        <f>J198</f>
        <v>0</v>
      </c>
      <c r="K71" s="100"/>
      <c r="L71" s="153"/>
    </row>
    <row r="72" spans="1:31" s="10" customFormat="1" ht="19.899999999999999" customHeight="1">
      <c r="B72" s="149"/>
      <c r="C72" s="100"/>
      <c r="D72" s="150" t="s">
        <v>663</v>
      </c>
      <c r="E72" s="151"/>
      <c r="F72" s="151"/>
      <c r="G72" s="151"/>
      <c r="H72" s="151"/>
      <c r="I72" s="151"/>
      <c r="J72" s="152">
        <f>J272</f>
        <v>0</v>
      </c>
      <c r="K72" s="100"/>
      <c r="L72" s="153"/>
    </row>
    <row r="73" spans="1:31" s="2" customFormat="1" ht="21.7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8" spans="1:31" s="2" customFormat="1" ht="6.95" customHeight="1">
      <c r="A78" s="37"/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4.95" customHeight="1">
      <c r="A79" s="37"/>
      <c r="B79" s="38"/>
      <c r="C79" s="26" t="s">
        <v>139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12" customHeight="1">
      <c r="A81" s="37"/>
      <c r="B81" s="38"/>
      <c r="C81" s="32" t="s">
        <v>16</v>
      </c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6.5" customHeight="1">
      <c r="A82" s="37"/>
      <c r="B82" s="38"/>
      <c r="C82" s="39"/>
      <c r="D82" s="39"/>
      <c r="E82" s="404" t="str">
        <f>E7</f>
        <v>Krajinářské úpravy prostoru u sochy J. Hrzána</v>
      </c>
      <c r="F82" s="405"/>
      <c r="G82" s="405"/>
      <c r="H82" s="405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1" customFormat="1" ht="12" customHeight="1">
      <c r="B83" s="24"/>
      <c r="C83" s="32" t="s">
        <v>127</v>
      </c>
      <c r="D83" s="25"/>
      <c r="E83" s="25"/>
      <c r="F83" s="25"/>
      <c r="G83" s="25"/>
      <c r="H83" s="25"/>
      <c r="I83" s="25"/>
      <c r="J83" s="25"/>
      <c r="K83" s="25"/>
      <c r="L83" s="23"/>
    </row>
    <row r="84" spans="1:63" s="2" customFormat="1" ht="16.5" customHeight="1">
      <c r="A84" s="37"/>
      <c r="B84" s="38"/>
      <c r="C84" s="39"/>
      <c r="D84" s="39"/>
      <c r="E84" s="404" t="s">
        <v>656</v>
      </c>
      <c r="F84" s="406"/>
      <c r="G84" s="406"/>
      <c r="H84" s="406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2" customHeight="1">
      <c r="A85" s="37"/>
      <c r="B85" s="38"/>
      <c r="C85" s="32" t="s">
        <v>657</v>
      </c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6.5" customHeight="1">
      <c r="A86" s="37"/>
      <c r="B86" s="38"/>
      <c r="C86" s="39"/>
      <c r="D86" s="39"/>
      <c r="E86" s="358" t="str">
        <f>E11</f>
        <v>305 - SO.05 - Půlkruhová lavice</v>
      </c>
      <c r="F86" s="406"/>
      <c r="G86" s="406"/>
      <c r="H86" s="406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12" customHeight="1">
      <c r="A88" s="37"/>
      <c r="B88" s="38"/>
      <c r="C88" s="32" t="s">
        <v>21</v>
      </c>
      <c r="D88" s="39"/>
      <c r="E88" s="39"/>
      <c r="F88" s="30" t="str">
        <f>F14</f>
        <v>k.ú. Tábor, parc. č. 1889</v>
      </c>
      <c r="G88" s="39"/>
      <c r="H88" s="39"/>
      <c r="I88" s="32" t="s">
        <v>23</v>
      </c>
      <c r="J88" s="62" t="str">
        <f>IF(J14="","",J14)</f>
        <v>29. 4. 2025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6.9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25.7" customHeight="1">
      <c r="A90" s="37"/>
      <c r="B90" s="38"/>
      <c r="C90" s="32" t="s">
        <v>25</v>
      </c>
      <c r="D90" s="39"/>
      <c r="E90" s="39"/>
      <c r="F90" s="30" t="str">
        <f>E17</f>
        <v>MĚSTO TÁBOR</v>
      </c>
      <c r="G90" s="39"/>
      <c r="H90" s="39"/>
      <c r="I90" s="32" t="s">
        <v>33</v>
      </c>
      <c r="J90" s="35" t="str">
        <f>E23</f>
        <v>Ing. Magdalena Smetanová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15.2" customHeight="1">
      <c r="A91" s="37"/>
      <c r="B91" s="38"/>
      <c r="C91" s="32" t="s">
        <v>31</v>
      </c>
      <c r="D91" s="39"/>
      <c r="E91" s="39"/>
      <c r="F91" s="30" t="str">
        <f>IF(E20="","",E20)</f>
        <v>Vyplň údaj</v>
      </c>
      <c r="G91" s="39"/>
      <c r="H91" s="39"/>
      <c r="I91" s="32" t="s">
        <v>37</v>
      </c>
      <c r="J91" s="35" t="str">
        <f>E26</f>
        <v>Ing. Pavel Vochozka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0.35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11" customFormat="1" ht="29.25" customHeight="1">
      <c r="A93" s="154"/>
      <c r="B93" s="155"/>
      <c r="C93" s="156" t="s">
        <v>140</v>
      </c>
      <c r="D93" s="157" t="s">
        <v>61</v>
      </c>
      <c r="E93" s="157" t="s">
        <v>57</v>
      </c>
      <c r="F93" s="157" t="s">
        <v>58</v>
      </c>
      <c r="G93" s="157" t="s">
        <v>141</v>
      </c>
      <c r="H93" s="157" t="s">
        <v>142</v>
      </c>
      <c r="I93" s="157" t="s">
        <v>143</v>
      </c>
      <c r="J93" s="157" t="s">
        <v>131</v>
      </c>
      <c r="K93" s="158" t="s">
        <v>144</v>
      </c>
      <c r="L93" s="159"/>
      <c r="M93" s="71" t="s">
        <v>19</v>
      </c>
      <c r="N93" s="72" t="s">
        <v>46</v>
      </c>
      <c r="O93" s="72" t="s">
        <v>145</v>
      </c>
      <c r="P93" s="72" t="s">
        <v>146</v>
      </c>
      <c r="Q93" s="72" t="s">
        <v>147</v>
      </c>
      <c r="R93" s="72" t="s">
        <v>148</v>
      </c>
      <c r="S93" s="72" t="s">
        <v>149</v>
      </c>
      <c r="T93" s="73" t="s">
        <v>150</v>
      </c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</row>
    <row r="94" spans="1:63" s="2" customFormat="1" ht="22.9" customHeight="1">
      <c r="A94" s="37"/>
      <c r="B94" s="38"/>
      <c r="C94" s="78" t="s">
        <v>151</v>
      </c>
      <c r="D94" s="39"/>
      <c r="E94" s="39"/>
      <c r="F94" s="39"/>
      <c r="G94" s="39"/>
      <c r="H94" s="39"/>
      <c r="I94" s="39"/>
      <c r="J94" s="160">
        <f>BK94</f>
        <v>0</v>
      </c>
      <c r="K94" s="39"/>
      <c r="L94" s="42"/>
      <c r="M94" s="74"/>
      <c r="N94" s="161"/>
      <c r="O94" s="75"/>
      <c r="P94" s="162">
        <f>P95+P178</f>
        <v>0</v>
      </c>
      <c r="Q94" s="75"/>
      <c r="R94" s="162">
        <f>R95+R178</f>
        <v>0.79379750000000004</v>
      </c>
      <c r="S94" s="75"/>
      <c r="T94" s="163">
        <f>T95+T178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75</v>
      </c>
      <c r="AU94" s="20" t="s">
        <v>132</v>
      </c>
      <c r="BK94" s="164">
        <f>BK95+BK178</f>
        <v>0</v>
      </c>
    </row>
    <row r="95" spans="1:63" s="12" customFormat="1" ht="25.9" customHeight="1">
      <c r="B95" s="165"/>
      <c r="C95" s="166"/>
      <c r="D95" s="167" t="s">
        <v>75</v>
      </c>
      <c r="E95" s="168" t="s">
        <v>152</v>
      </c>
      <c r="F95" s="168" t="s">
        <v>153</v>
      </c>
      <c r="G95" s="166"/>
      <c r="H95" s="166"/>
      <c r="I95" s="169"/>
      <c r="J95" s="170">
        <f>BK95</f>
        <v>0</v>
      </c>
      <c r="K95" s="166"/>
      <c r="L95" s="171"/>
      <c r="M95" s="172"/>
      <c r="N95" s="173"/>
      <c r="O95" s="173"/>
      <c r="P95" s="174">
        <f>P96+P140+P161+P174</f>
        <v>0</v>
      </c>
      <c r="Q95" s="173"/>
      <c r="R95" s="174">
        <f>R96+R140+R161+R174</f>
        <v>0.31569930000000002</v>
      </c>
      <c r="S95" s="173"/>
      <c r="T95" s="175">
        <f>T96+T140+T161+T174</f>
        <v>0</v>
      </c>
      <c r="AR95" s="176" t="s">
        <v>84</v>
      </c>
      <c r="AT95" s="177" t="s">
        <v>75</v>
      </c>
      <c r="AU95" s="177" t="s">
        <v>76</v>
      </c>
      <c r="AY95" s="176" t="s">
        <v>154</v>
      </c>
      <c r="BK95" s="178">
        <f>BK96+BK140+BK161+BK174</f>
        <v>0</v>
      </c>
    </row>
    <row r="96" spans="1:63" s="12" customFormat="1" ht="22.9" customHeight="1">
      <c r="B96" s="165"/>
      <c r="C96" s="166"/>
      <c r="D96" s="167" t="s">
        <v>75</v>
      </c>
      <c r="E96" s="179" t="s">
        <v>84</v>
      </c>
      <c r="F96" s="179" t="s">
        <v>155</v>
      </c>
      <c r="G96" s="166"/>
      <c r="H96" s="166"/>
      <c r="I96" s="169"/>
      <c r="J96" s="180">
        <f>BK96</f>
        <v>0</v>
      </c>
      <c r="K96" s="166"/>
      <c r="L96" s="171"/>
      <c r="M96" s="172"/>
      <c r="N96" s="173"/>
      <c r="O96" s="173"/>
      <c r="P96" s="174">
        <f>SUM(P97:P139)</f>
        <v>0</v>
      </c>
      <c r="Q96" s="173"/>
      <c r="R96" s="174">
        <f>SUM(R97:R139)</f>
        <v>0</v>
      </c>
      <c r="S96" s="173"/>
      <c r="T96" s="175">
        <f>SUM(T97:T139)</f>
        <v>0</v>
      </c>
      <c r="AR96" s="176" t="s">
        <v>84</v>
      </c>
      <c r="AT96" s="177" t="s">
        <v>75</v>
      </c>
      <c r="AU96" s="177" t="s">
        <v>84</v>
      </c>
      <c r="AY96" s="176" t="s">
        <v>154</v>
      </c>
      <c r="BK96" s="178">
        <f>SUM(BK97:BK139)</f>
        <v>0</v>
      </c>
    </row>
    <row r="97" spans="1:65" s="2" customFormat="1" ht="33" customHeight="1">
      <c r="A97" s="37"/>
      <c r="B97" s="38"/>
      <c r="C97" s="181" t="s">
        <v>84</v>
      </c>
      <c r="D97" s="181" t="s">
        <v>156</v>
      </c>
      <c r="E97" s="182" t="s">
        <v>664</v>
      </c>
      <c r="F97" s="183" t="s">
        <v>665</v>
      </c>
      <c r="G97" s="184" t="s">
        <v>218</v>
      </c>
      <c r="H97" s="185">
        <v>4.4999999999999998E-2</v>
      </c>
      <c r="I97" s="186"/>
      <c r="J97" s="187">
        <f>ROUND(I97*H97,2)</f>
        <v>0</v>
      </c>
      <c r="K97" s="183" t="s">
        <v>160</v>
      </c>
      <c r="L97" s="42"/>
      <c r="M97" s="188" t="s">
        <v>19</v>
      </c>
      <c r="N97" s="189" t="s">
        <v>47</v>
      </c>
      <c r="O97" s="67"/>
      <c r="P97" s="190">
        <f>O97*H97</f>
        <v>0</v>
      </c>
      <c r="Q97" s="190">
        <v>0</v>
      </c>
      <c r="R97" s="190">
        <f>Q97*H97</f>
        <v>0</v>
      </c>
      <c r="S97" s="190">
        <v>0</v>
      </c>
      <c r="T97" s="191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92" t="s">
        <v>161</v>
      </c>
      <c r="AT97" s="192" t="s">
        <v>156</v>
      </c>
      <c r="AU97" s="192" t="s">
        <v>86</v>
      </c>
      <c r="AY97" s="20" t="s">
        <v>154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20" t="s">
        <v>84</v>
      </c>
      <c r="BK97" s="193">
        <f>ROUND(I97*H97,2)</f>
        <v>0</v>
      </c>
      <c r="BL97" s="20" t="s">
        <v>161</v>
      </c>
      <c r="BM97" s="192" t="s">
        <v>666</v>
      </c>
    </row>
    <row r="98" spans="1:65" s="2" customFormat="1" ht="19.5">
      <c r="A98" s="37"/>
      <c r="B98" s="38"/>
      <c r="C98" s="39"/>
      <c r="D98" s="194" t="s">
        <v>163</v>
      </c>
      <c r="E98" s="39"/>
      <c r="F98" s="195" t="s">
        <v>667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163</v>
      </c>
      <c r="AU98" s="20" t="s">
        <v>86</v>
      </c>
    </row>
    <row r="99" spans="1:65" s="2" customFormat="1" ht="11.25">
      <c r="A99" s="37"/>
      <c r="B99" s="38"/>
      <c r="C99" s="39"/>
      <c r="D99" s="199" t="s">
        <v>165</v>
      </c>
      <c r="E99" s="39"/>
      <c r="F99" s="200" t="s">
        <v>668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165</v>
      </c>
      <c r="AU99" s="20" t="s">
        <v>86</v>
      </c>
    </row>
    <row r="100" spans="1:65" s="13" customFormat="1" ht="22.5">
      <c r="B100" s="201"/>
      <c r="C100" s="202"/>
      <c r="D100" s="194" t="s">
        <v>167</v>
      </c>
      <c r="E100" s="203" t="s">
        <v>19</v>
      </c>
      <c r="F100" s="204" t="s">
        <v>1250</v>
      </c>
      <c r="G100" s="202"/>
      <c r="H100" s="203" t="s">
        <v>19</v>
      </c>
      <c r="I100" s="205"/>
      <c r="J100" s="202"/>
      <c r="K100" s="202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167</v>
      </c>
      <c r="AU100" s="210" t="s">
        <v>86</v>
      </c>
      <c r="AV100" s="13" t="s">
        <v>84</v>
      </c>
      <c r="AW100" s="13" t="s">
        <v>36</v>
      </c>
      <c r="AX100" s="13" t="s">
        <v>76</v>
      </c>
      <c r="AY100" s="210" t="s">
        <v>154</v>
      </c>
    </row>
    <row r="101" spans="1:65" s="13" customFormat="1" ht="11.25">
      <c r="B101" s="201"/>
      <c r="C101" s="202"/>
      <c r="D101" s="194" t="s">
        <v>167</v>
      </c>
      <c r="E101" s="203" t="s">
        <v>19</v>
      </c>
      <c r="F101" s="204" t="s">
        <v>1251</v>
      </c>
      <c r="G101" s="202"/>
      <c r="H101" s="203" t="s">
        <v>19</v>
      </c>
      <c r="I101" s="205"/>
      <c r="J101" s="202"/>
      <c r="K101" s="202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167</v>
      </c>
      <c r="AU101" s="210" t="s">
        <v>86</v>
      </c>
      <c r="AV101" s="13" t="s">
        <v>84</v>
      </c>
      <c r="AW101" s="13" t="s">
        <v>36</v>
      </c>
      <c r="AX101" s="13" t="s">
        <v>76</v>
      </c>
      <c r="AY101" s="210" t="s">
        <v>154</v>
      </c>
    </row>
    <row r="102" spans="1:65" s="14" customFormat="1" ht="11.25">
      <c r="B102" s="211"/>
      <c r="C102" s="212"/>
      <c r="D102" s="194" t="s">
        <v>167</v>
      </c>
      <c r="E102" s="213" t="s">
        <v>19</v>
      </c>
      <c r="F102" s="214" t="s">
        <v>1252</v>
      </c>
      <c r="G102" s="212"/>
      <c r="H102" s="215">
        <v>4.4999999999999998E-2</v>
      </c>
      <c r="I102" s="216"/>
      <c r="J102" s="212"/>
      <c r="K102" s="212"/>
      <c r="L102" s="217"/>
      <c r="M102" s="218"/>
      <c r="N102" s="219"/>
      <c r="O102" s="219"/>
      <c r="P102" s="219"/>
      <c r="Q102" s="219"/>
      <c r="R102" s="219"/>
      <c r="S102" s="219"/>
      <c r="T102" s="220"/>
      <c r="AT102" s="221" t="s">
        <v>167</v>
      </c>
      <c r="AU102" s="221" t="s">
        <v>86</v>
      </c>
      <c r="AV102" s="14" t="s">
        <v>86</v>
      </c>
      <c r="AW102" s="14" t="s">
        <v>36</v>
      </c>
      <c r="AX102" s="14" t="s">
        <v>84</v>
      </c>
      <c r="AY102" s="221" t="s">
        <v>154</v>
      </c>
    </row>
    <row r="103" spans="1:65" s="2" customFormat="1" ht="37.9" customHeight="1">
      <c r="A103" s="37"/>
      <c r="B103" s="38"/>
      <c r="C103" s="181" t="s">
        <v>86</v>
      </c>
      <c r="D103" s="181" t="s">
        <v>156</v>
      </c>
      <c r="E103" s="182" t="s">
        <v>672</v>
      </c>
      <c r="F103" s="183" t="s">
        <v>673</v>
      </c>
      <c r="G103" s="184" t="s">
        <v>218</v>
      </c>
      <c r="H103" s="185">
        <v>4.4999999999999998E-2</v>
      </c>
      <c r="I103" s="186"/>
      <c r="J103" s="187">
        <f>ROUND(I103*H103,2)</f>
        <v>0</v>
      </c>
      <c r="K103" s="183" t="s">
        <v>160</v>
      </c>
      <c r="L103" s="42"/>
      <c r="M103" s="188" t="s">
        <v>19</v>
      </c>
      <c r="N103" s="189" t="s">
        <v>47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161</v>
      </c>
      <c r="AT103" s="192" t="s">
        <v>156</v>
      </c>
      <c r="AU103" s="192" t="s">
        <v>86</v>
      </c>
      <c r="AY103" s="20" t="s">
        <v>154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84</v>
      </c>
      <c r="BK103" s="193">
        <f>ROUND(I103*H103,2)</f>
        <v>0</v>
      </c>
      <c r="BL103" s="20" t="s">
        <v>161</v>
      </c>
      <c r="BM103" s="192" t="s">
        <v>674</v>
      </c>
    </row>
    <row r="104" spans="1:65" s="2" customFormat="1" ht="39">
      <c r="A104" s="37"/>
      <c r="B104" s="38"/>
      <c r="C104" s="39"/>
      <c r="D104" s="194" t="s">
        <v>163</v>
      </c>
      <c r="E104" s="39"/>
      <c r="F104" s="195" t="s">
        <v>675</v>
      </c>
      <c r="G104" s="39"/>
      <c r="H104" s="39"/>
      <c r="I104" s="196"/>
      <c r="J104" s="39"/>
      <c r="K104" s="39"/>
      <c r="L104" s="42"/>
      <c r="M104" s="197"/>
      <c r="N104" s="19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163</v>
      </c>
      <c r="AU104" s="20" t="s">
        <v>86</v>
      </c>
    </row>
    <row r="105" spans="1:65" s="2" customFormat="1" ht="11.25">
      <c r="A105" s="37"/>
      <c r="B105" s="38"/>
      <c r="C105" s="39"/>
      <c r="D105" s="199" t="s">
        <v>165</v>
      </c>
      <c r="E105" s="39"/>
      <c r="F105" s="200" t="s">
        <v>676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165</v>
      </c>
      <c r="AU105" s="20" t="s">
        <v>86</v>
      </c>
    </row>
    <row r="106" spans="1:65" s="13" customFormat="1" ht="11.25">
      <c r="B106" s="201"/>
      <c r="C106" s="202"/>
      <c r="D106" s="194" t="s">
        <v>167</v>
      </c>
      <c r="E106" s="203" t="s">
        <v>19</v>
      </c>
      <c r="F106" s="204" t="s">
        <v>677</v>
      </c>
      <c r="G106" s="202"/>
      <c r="H106" s="203" t="s">
        <v>19</v>
      </c>
      <c r="I106" s="205"/>
      <c r="J106" s="202"/>
      <c r="K106" s="202"/>
      <c r="L106" s="206"/>
      <c r="M106" s="207"/>
      <c r="N106" s="208"/>
      <c r="O106" s="208"/>
      <c r="P106" s="208"/>
      <c r="Q106" s="208"/>
      <c r="R106" s="208"/>
      <c r="S106" s="208"/>
      <c r="T106" s="209"/>
      <c r="AT106" s="210" t="s">
        <v>167</v>
      </c>
      <c r="AU106" s="210" t="s">
        <v>86</v>
      </c>
      <c r="AV106" s="13" t="s">
        <v>84</v>
      </c>
      <c r="AW106" s="13" t="s">
        <v>36</v>
      </c>
      <c r="AX106" s="13" t="s">
        <v>76</v>
      </c>
      <c r="AY106" s="210" t="s">
        <v>154</v>
      </c>
    </row>
    <row r="107" spans="1:65" s="14" customFormat="1" ht="11.25">
      <c r="B107" s="211"/>
      <c r="C107" s="212"/>
      <c r="D107" s="194" t="s">
        <v>167</v>
      </c>
      <c r="E107" s="213" t="s">
        <v>19</v>
      </c>
      <c r="F107" s="214" t="s">
        <v>1253</v>
      </c>
      <c r="G107" s="212"/>
      <c r="H107" s="215">
        <v>4.4999999999999998E-2</v>
      </c>
      <c r="I107" s="216"/>
      <c r="J107" s="212"/>
      <c r="K107" s="212"/>
      <c r="L107" s="217"/>
      <c r="M107" s="218"/>
      <c r="N107" s="219"/>
      <c r="O107" s="219"/>
      <c r="P107" s="219"/>
      <c r="Q107" s="219"/>
      <c r="R107" s="219"/>
      <c r="S107" s="219"/>
      <c r="T107" s="220"/>
      <c r="AT107" s="221" t="s">
        <v>167</v>
      </c>
      <c r="AU107" s="221" t="s">
        <v>86</v>
      </c>
      <c r="AV107" s="14" t="s">
        <v>86</v>
      </c>
      <c r="AW107" s="14" t="s">
        <v>36</v>
      </c>
      <c r="AX107" s="14" t="s">
        <v>84</v>
      </c>
      <c r="AY107" s="221" t="s">
        <v>154</v>
      </c>
    </row>
    <row r="108" spans="1:65" s="2" customFormat="1" ht="37.9" customHeight="1">
      <c r="A108" s="37"/>
      <c r="B108" s="38"/>
      <c r="C108" s="181" t="s">
        <v>182</v>
      </c>
      <c r="D108" s="181" t="s">
        <v>156</v>
      </c>
      <c r="E108" s="182" t="s">
        <v>679</v>
      </c>
      <c r="F108" s="183" t="s">
        <v>680</v>
      </c>
      <c r="G108" s="184" t="s">
        <v>218</v>
      </c>
      <c r="H108" s="185">
        <v>4.4999999999999998E-2</v>
      </c>
      <c r="I108" s="186"/>
      <c r="J108" s="187">
        <f>ROUND(I108*H108,2)</f>
        <v>0</v>
      </c>
      <c r="K108" s="183" t="s">
        <v>160</v>
      </c>
      <c r="L108" s="42"/>
      <c r="M108" s="188" t="s">
        <v>19</v>
      </c>
      <c r="N108" s="189" t="s">
        <v>47</v>
      </c>
      <c r="O108" s="67"/>
      <c r="P108" s="190">
        <f>O108*H108</f>
        <v>0</v>
      </c>
      <c r="Q108" s="190">
        <v>0</v>
      </c>
      <c r="R108" s="190">
        <f>Q108*H108</f>
        <v>0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161</v>
      </c>
      <c r="AT108" s="192" t="s">
        <v>156</v>
      </c>
      <c r="AU108" s="192" t="s">
        <v>86</v>
      </c>
      <c r="AY108" s="20" t="s">
        <v>154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84</v>
      </c>
      <c r="BK108" s="193">
        <f>ROUND(I108*H108,2)</f>
        <v>0</v>
      </c>
      <c r="BL108" s="20" t="s">
        <v>161</v>
      </c>
      <c r="BM108" s="192" t="s">
        <v>681</v>
      </c>
    </row>
    <row r="109" spans="1:65" s="2" customFormat="1" ht="39">
      <c r="A109" s="37"/>
      <c r="B109" s="38"/>
      <c r="C109" s="39"/>
      <c r="D109" s="194" t="s">
        <v>163</v>
      </c>
      <c r="E109" s="39"/>
      <c r="F109" s="195" t="s">
        <v>682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163</v>
      </c>
      <c r="AU109" s="20" t="s">
        <v>86</v>
      </c>
    </row>
    <row r="110" spans="1:65" s="2" customFormat="1" ht="11.25">
      <c r="A110" s="37"/>
      <c r="B110" s="38"/>
      <c r="C110" s="39"/>
      <c r="D110" s="199" t="s">
        <v>165</v>
      </c>
      <c r="E110" s="39"/>
      <c r="F110" s="200" t="s">
        <v>683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165</v>
      </c>
      <c r="AU110" s="20" t="s">
        <v>86</v>
      </c>
    </row>
    <row r="111" spans="1:65" s="13" customFormat="1" ht="22.5">
      <c r="B111" s="201"/>
      <c r="C111" s="202"/>
      <c r="D111" s="194" t="s">
        <v>167</v>
      </c>
      <c r="E111" s="203" t="s">
        <v>19</v>
      </c>
      <c r="F111" s="204" t="s">
        <v>684</v>
      </c>
      <c r="G111" s="202"/>
      <c r="H111" s="203" t="s">
        <v>19</v>
      </c>
      <c r="I111" s="205"/>
      <c r="J111" s="202"/>
      <c r="K111" s="202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167</v>
      </c>
      <c r="AU111" s="210" t="s">
        <v>86</v>
      </c>
      <c r="AV111" s="13" t="s">
        <v>84</v>
      </c>
      <c r="AW111" s="13" t="s">
        <v>36</v>
      </c>
      <c r="AX111" s="13" t="s">
        <v>76</v>
      </c>
      <c r="AY111" s="210" t="s">
        <v>154</v>
      </c>
    </row>
    <row r="112" spans="1:65" s="13" customFormat="1" ht="11.25">
      <c r="B112" s="201"/>
      <c r="C112" s="202"/>
      <c r="D112" s="194" t="s">
        <v>167</v>
      </c>
      <c r="E112" s="203" t="s">
        <v>19</v>
      </c>
      <c r="F112" s="204" t="s">
        <v>685</v>
      </c>
      <c r="G112" s="202"/>
      <c r="H112" s="203" t="s">
        <v>19</v>
      </c>
      <c r="I112" s="205"/>
      <c r="J112" s="202"/>
      <c r="K112" s="202"/>
      <c r="L112" s="206"/>
      <c r="M112" s="207"/>
      <c r="N112" s="208"/>
      <c r="O112" s="208"/>
      <c r="P112" s="208"/>
      <c r="Q112" s="208"/>
      <c r="R112" s="208"/>
      <c r="S112" s="208"/>
      <c r="T112" s="209"/>
      <c r="AT112" s="210" t="s">
        <v>167</v>
      </c>
      <c r="AU112" s="210" t="s">
        <v>86</v>
      </c>
      <c r="AV112" s="13" t="s">
        <v>84</v>
      </c>
      <c r="AW112" s="13" t="s">
        <v>36</v>
      </c>
      <c r="AX112" s="13" t="s">
        <v>76</v>
      </c>
      <c r="AY112" s="210" t="s">
        <v>154</v>
      </c>
    </row>
    <row r="113" spans="1:65" s="14" customFormat="1" ht="11.25">
      <c r="B113" s="211"/>
      <c r="C113" s="212"/>
      <c r="D113" s="194" t="s">
        <v>167</v>
      </c>
      <c r="E113" s="213" t="s">
        <v>19</v>
      </c>
      <c r="F113" s="214" t="s">
        <v>1253</v>
      </c>
      <c r="G113" s="212"/>
      <c r="H113" s="215">
        <v>4.4999999999999998E-2</v>
      </c>
      <c r="I113" s="216"/>
      <c r="J113" s="212"/>
      <c r="K113" s="212"/>
      <c r="L113" s="217"/>
      <c r="M113" s="218"/>
      <c r="N113" s="219"/>
      <c r="O113" s="219"/>
      <c r="P113" s="219"/>
      <c r="Q113" s="219"/>
      <c r="R113" s="219"/>
      <c r="S113" s="219"/>
      <c r="T113" s="220"/>
      <c r="AT113" s="221" t="s">
        <v>167</v>
      </c>
      <c r="AU113" s="221" t="s">
        <v>86</v>
      </c>
      <c r="AV113" s="14" t="s">
        <v>86</v>
      </c>
      <c r="AW113" s="14" t="s">
        <v>36</v>
      </c>
      <c r="AX113" s="14" t="s">
        <v>84</v>
      </c>
      <c r="AY113" s="221" t="s">
        <v>154</v>
      </c>
    </row>
    <row r="114" spans="1:65" s="2" customFormat="1" ht="37.9" customHeight="1">
      <c r="A114" s="37"/>
      <c r="B114" s="38"/>
      <c r="C114" s="181" t="s">
        <v>161</v>
      </c>
      <c r="D114" s="181" t="s">
        <v>156</v>
      </c>
      <c r="E114" s="182" t="s">
        <v>374</v>
      </c>
      <c r="F114" s="183" t="s">
        <v>375</v>
      </c>
      <c r="G114" s="184" t="s">
        <v>218</v>
      </c>
      <c r="H114" s="185">
        <v>4.4999999999999998E-2</v>
      </c>
      <c r="I114" s="186"/>
      <c r="J114" s="187">
        <f>ROUND(I114*H114,2)</f>
        <v>0</v>
      </c>
      <c r="K114" s="183" t="s">
        <v>160</v>
      </c>
      <c r="L114" s="42"/>
      <c r="M114" s="188" t="s">
        <v>19</v>
      </c>
      <c r="N114" s="189" t="s">
        <v>47</v>
      </c>
      <c r="O114" s="67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161</v>
      </c>
      <c r="AT114" s="192" t="s">
        <v>156</v>
      </c>
      <c r="AU114" s="192" t="s">
        <v>86</v>
      </c>
      <c r="AY114" s="20" t="s">
        <v>154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84</v>
      </c>
      <c r="BK114" s="193">
        <f>ROUND(I114*H114,2)</f>
        <v>0</v>
      </c>
      <c r="BL114" s="20" t="s">
        <v>161</v>
      </c>
      <c r="BM114" s="192" t="s">
        <v>686</v>
      </c>
    </row>
    <row r="115" spans="1:65" s="2" customFormat="1" ht="39">
      <c r="A115" s="37"/>
      <c r="B115" s="38"/>
      <c r="C115" s="39"/>
      <c r="D115" s="194" t="s">
        <v>163</v>
      </c>
      <c r="E115" s="39"/>
      <c r="F115" s="195" t="s">
        <v>377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163</v>
      </c>
      <c r="AU115" s="20" t="s">
        <v>86</v>
      </c>
    </row>
    <row r="116" spans="1:65" s="2" customFormat="1" ht="11.25">
      <c r="A116" s="37"/>
      <c r="B116" s="38"/>
      <c r="C116" s="39"/>
      <c r="D116" s="199" t="s">
        <v>165</v>
      </c>
      <c r="E116" s="39"/>
      <c r="F116" s="200" t="s">
        <v>378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165</v>
      </c>
      <c r="AU116" s="20" t="s">
        <v>86</v>
      </c>
    </row>
    <row r="117" spans="1:65" s="13" customFormat="1" ht="11.25">
      <c r="B117" s="201"/>
      <c r="C117" s="202"/>
      <c r="D117" s="194" t="s">
        <v>167</v>
      </c>
      <c r="E117" s="203" t="s">
        <v>19</v>
      </c>
      <c r="F117" s="204" t="s">
        <v>687</v>
      </c>
      <c r="G117" s="202"/>
      <c r="H117" s="203" t="s">
        <v>19</v>
      </c>
      <c r="I117" s="205"/>
      <c r="J117" s="202"/>
      <c r="K117" s="202"/>
      <c r="L117" s="206"/>
      <c r="M117" s="207"/>
      <c r="N117" s="208"/>
      <c r="O117" s="208"/>
      <c r="P117" s="208"/>
      <c r="Q117" s="208"/>
      <c r="R117" s="208"/>
      <c r="S117" s="208"/>
      <c r="T117" s="209"/>
      <c r="AT117" s="210" t="s">
        <v>167</v>
      </c>
      <c r="AU117" s="210" t="s">
        <v>86</v>
      </c>
      <c r="AV117" s="13" t="s">
        <v>84</v>
      </c>
      <c r="AW117" s="13" t="s">
        <v>36</v>
      </c>
      <c r="AX117" s="13" t="s">
        <v>76</v>
      </c>
      <c r="AY117" s="210" t="s">
        <v>154</v>
      </c>
    </row>
    <row r="118" spans="1:65" s="14" customFormat="1" ht="11.25">
      <c r="B118" s="211"/>
      <c r="C118" s="212"/>
      <c r="D118" s="194" t="s">
        <v>167</v>
      </c>
      <c r="E118" s="213" t="s">
        <v>19</v>
      </c>
      <c r="F118" s="214" t="s">
        <v>1253</v>
      </c>
      <c r="G118" s="212"/>
      <c r="H118" s="215">
        <v>4.4999999999999998E-2</v>
      </c>
      <c r="I118" s="216"/>
      <c r="J118" s="212"/>
      <c r="K118" s="212"/>
      <c r="L118" s="217"/>
      <c r="M118" s="218"/>
      <c r="N118" s="219"/>
      <c r="O118" s="219"/>
      <c r="P118" s="219"/>
      <c r="Q118" s="219"/>
      <c r="R118" s="219"/>
      <c r="S118" s="219"/>
      <c r="T118" s="220"/>
      <c r="AT118" s="221" t="s">
        <v>167</v>
      </c>
      <c r="AU118" s="221" t="s">
        <v>86</v>
      </c>
      <c r="AV118" s="14" t="s">
        <v>86</v>
      </c>
      <c r="AW118" s="14" t="s">
        <v>36</v>
      </c>
      <c r="AX118" s="14" t="s">
        <v>84</v>
      </c>
      <c r="AY118" s="221" t="s">
        <v>154</v>
      </c>
    </row>
    <row r="119" spans="1:65" s="2" customFormat="1" ht="37.9" customHeight="1">
      <c r="A119" s="37"/>
      <c r="B119" s="38"/>
      <c r="C119" s="181" t="s">
        <v>205</v>
      </c>
      <c r="D119" s="181" t="s">
        <v>156</v>
      </c>
      <c r="E119" s="182" t="s">
        <v>382</v>
      </c>
      <c r="F119" s="183" t="s">
        <v>383</v>
      </c>
      <c r="G119" s="184" t="s">
        <v>218</v>
      </c>
      <c r="H119" s="185">
        <v>0.45</v>
      </c>
      <c r="I119" s="186"/>
      <c r="J119" s="187">
        <f>ROUND(I119*H119,2)</f>
        <v>0</v>
      </c>
      <c r="K119" s="183" t="s">
        <v>160</v>
      </c>
      <c r="L119" s="42"/>
      <c r="M119" s="188" t="s">
        <v>19</v>
      </c>
      <c r="N119" s="189" t="s">
        <v>47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161</v>
      </c>
      <c r="AT119" s="192" t="s">
        <v>156</v>
      </c>
      <c r="AU119" s="192" t="s">
        <v>86</v>
      </c>
      <c r="AY119" s="20" t="s">
        <v>154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84</v>
      </c>
      <c r="BK119" s="193">
        <f>ROUND(I119*H119,2)</f>
        <v>0</v>
      </c>
      <c r="BL119" s="20" t="s">
        <v>161</v>
      </c>
      <c r="BM119" s="192" t="s">
        <v>688</v>
      </c>
    </row>
    <row r="120" spans="1:65" s="2" customFormat="1" ht="48.75">
      <c r="A120" s="37"/>
      <c r="B120" s="38"/>
      <c r="C120" s="39"/>
      <c r="D120" s="194" t="s">
        <v>163</v>
      </c>
      <c r="E120" s="39"/>
      <c r="F120" s="195" t="s">
        <v>385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163</v>
      </c>
      <c r="AU120" s="20" t="s">
        <v>86</v>
      </c>
    </row>
    <row r="121" spans="1:65" s="2" customFormat="1" ht="11.25">
      <c r="A121" s="37"/>
      <c r="B121" s="38"/>
      <c r="C121" s="39"/>
      <c r="D121" s="199" t="s">
        <v>165</v>
      </c>
      <c r="E121" s="39"/>
      <c r="F121" s="200" t="s">
        <v>386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165</v>
      </c>
      <c r="AU121" s="20" t="s">
        <v>86</v>
      </c>
    </row>
    <row r="122" spans="1:65" s="13" customFormat="1" ht="22.5">
      <c r="B122" s="201"/>
      <c r="C122" s="202"/>
      <c r="D122" s="194" t="s">
        <v>167</v>
      </c>
      <c r="E122" s="203" t="s">
        <v>19</v>
      </c>
      <c r="F122" s="204" t="s">
        <v>689</v>
      </c>
      <c r="G122" s="202"/>
      <c r="H122" s="203" t="s">
        <v>19</v>
      </c>
      <c r="I122" s="205"/>
      <c r="J122" s="202"/>
      <c r="K122" s="202"/>
      <c r="L122" s="206"/>
      <c r="M122" s="207"/>
      <c r="N122" s="208"/>
      <c r="O122" s="208"/>
      <c r="P122" s="208"/>
      <c r="Q122" s="208"/>
      <c r="R122" s="208"/>
      <c r="S122" s="208"/>
      <c r="T122" s="209"/>
      <c r="AT122" s="210" t="s">
        <v>167</v>
      </c>
      <c r="AU122" s="210" t="s">
        <v>86</v>
      </c>
      <c r="AV122" s="13" t="s">
        <v>84</v>
      </c>
      <c r="AW122" s="13" t="s">
        <v>36</v>
      </c>
      <c r="AX122" s="13" t="s">
        <v>76</v>
      </c>
      <c r="AY122" s="210" t="s">
        <v>154</v>
      </c>
    </row>
    <row r="123" spans="1:65" s="13" customFormat="1" ht="11.25">
      <c r="B123" s="201"/>
      <c r="C123" s="202"/>
      <c r="D123" s="194" t="s">
        <v>167</v>
      </c>
      <c r="E123" s="203" t="s">
        <v>19</v>
      </c>
      <c r="F123" s="204" t="s">
        <v>389</v>
      </c>
      <c r="G123" s="202"/>
      <c r="H123" s="203" t="s">
        <v>19</v>
      </c>
      <c r="I123" s="205"/>
      <c r="J123" s="202"/>
      <c r="K123" s="202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167</v>
      </c>
      <c r="AU123" s="210" t="s">
        <v>86</v>
      </c>
      <c r="AV123" s="13" t="s">
        <v>84</v>
      </c>
      <c r="AW123" s="13" t="s">
        <v>36</v>
      </c>
      <c r="AX123" s="13" t="s">
        <v>76</v>
      </c>
      <c r="AY123" s="210" t="s">
        <v>154</v>
      </c>
    </row>
    <row r="124" spans="1:65" s="14" customFormat="1" ht="11.25">
      <c r="B124" s="211"/>
      <c r="C124" s="212"/>
      <c r="D124" s="194" t="s">
        <v>167</v>
      </c>
      <c r="E124" s="213" t="s">
        <v>19</v>
      </c>
      <c r="F124" s="214" t="s">
        <v>1254</v>
      </c>
      <c r="G124" s="212"/>
      <c r="H124" s="215">
        <v>0.45</v>
      </c>
      <c r="I124" s="216"/>
      <c r="J124" s="212"/>
      <c r="K124" s="212"/>
      <c r="L124" s="217"/>
      <c r="M124" s="218"/>
      <c r="N124" s="219"/>
      <c r="O124" s="219"/>
      <c r="P124" s="219"/>
      <c r="Q124" s="219"/>
      <c r="R124" s="219"/>
      <c r="S124" s="219"/>
      <c r="T124" s="220"/>
      <c r="AT124" s="221" t="s">
        <v>167</v>
      </c>
      <c r="AU124" s="221" t="s">
        <v>86</v>
      </c>
      <c r="AV124" s="14" t="s">
        <v>86</v>
      </c>
      <c r="AW124" s="14" t="s">
        <v>36</v>
      </c>
      <c r="AX124" s="14" t="s">
        <v>84</v>
      </c>
      <c r="AY124" s="221" t="s">
        <v>154</v>
      </c>
    </row>
    <row r="125" spans="1:65" s="2" customFormat="1" ht="24.2" customHeight="1">
      <c r="A125" s="37"/>
      <c r="B125" s="38"/>
      <c r="C125" s="181" t="s">
        <v>215</v>
      </c>
      <c r="D125" s="181" t="s">
        <v>156</v>
      </c>
      <c r="E125" s="182" t="s">
        <v>391</v>
      </c>
      <c r="F125" s="183" t="s">
        <v>392</v>
      </c>
      <c r="G125" s="184" t="s">
        <v>218</v>
      </c>
      <c r="H125" s="185">
        <v>4.4999999999999998E-2</v>
      </c>
      <c r="I125" s="186"/>
      <c r="J125" s="187">
        <f>ROUND(I125*H125,2)</f>
        <v>0</v>
      </c>
      <c r="K125" s="183" t="s">
        <v>160</v>
      </c>
      <c r="L125" s="42"/>
      <c r="M125" s="188" t="s">
        <v>19</v>
      </c>
      <c r="N125" s="189" t="s">
        <v>47</v>
      </c>
      <c r="O125" s="67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161</v>
      </c>
      <c r="AT125" s="192" t="s">
        <v>156</v>
      </c>
      <c r="AU125" s="192" t="s">
        <v>86</v>
      </c>
      <c r="AY125" s="20" t="s">
        <v>154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20" t="s">
        <v>84</v>
      </c>
      <c r="BK125" s="193">
        <f>ROUND(I125*H125,2)</f>
        <v>0</v>
      </c>
      <c r="BL125" s="20" t="s">
        <v>161</v>
      </c>
      <c r="BM125" s="192" t="s">
        <v>691</v>
      </c>
    </row>
    <row r="126" spans="1:65" s="2" customFormat="1" ht="29.25">
      <c r="A126" s="37"/>
      <c r="B126" s="38"/>
      <c r="C126" s="39"/>
      <c r="D126" s="194" t="s">
        <v>163</v>
      </c>
      <c r="E126" s="39"/>
      <c r="F126" s="195" t="s">
        <v>394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163</v>
      </c>
      <c r="AU126" s="20" t="s">
        <v>86</v>
      </c>
    </row>
    <row r="127" spans="1:65" s="2" customFormat="1" ht="11.25">
      <c r="A127" s="37"/>
      <c r="B127" s="38"/>
      <c r="C127" s="39"/>
      <c r="D127" s="199" t="s">
        <v>165</v>
      </c>
      <c r="E127" s="39"/>
      <c r="F127" s="200" t="s">
        <v>395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165</v>
      </c>
      <c r="AU127" s="20" t="s">
        <v>86</v>
      </c>
    </row>
    <row r="128" spans="1:65" s="13" customFormat="1" ht="11.25">
      <c r="B128" s="201"/>
      <c r="C128" s="202"/>
      <c r="D128" s="194" t="s">
        <v>167</v>
      </c>
      <c r="E128" s="203" t="s">
        <v>19</v>
      </c>
      <c r="F128" s="204" t="s">
        <v>692</v>
      </c>
      <c r="G128" s="202"/>
      <c r="H128" s="203" t="s">
        <v>19</v>
      </c>
      <c r="I128" s="205"/>
      <c r="J128" s="202"/>
      <c r="K128" s="202"/>
      <c r="L128" s="206"/>
      <c r="M128" s="207"/>
      <c r="N128" s="208"/>
      <c r="O128" s="208"/>
      <c r="P128" s="208"/>
      <c r="Q128" s="208"/>
      <c r="R128" s="208"/>
      <c r="S128" s="208"/>
      <c r="T128" s="209"/>
      <c r="AT128" s="210" t="s">
        <v>167</v>
      </c>
      <c r="AU128" s="210" t="s">
        <v>86</v>
      </c>
      <c r="AV128" s="13" t="s">
        <v>84</v>
      </c>
      <c r="AW128" s="13" t="s">
        <v>36</v>
      </c>
      <c r="AX128" s="13" t="s">
        <v>76</v>
      </c>
      <c r="AY128" s="210" t="s">
        <v>154</v>
      </c>
    </row>
    <row r="129" spans="1:65" s="14" customFormat="1" ht="11.25">
      <c r="B129" s="211"/>
      <c r="C129" s="212"/>
      <c r="D129" s="194" t="s">
        <v>167</v>
      </c>
      <c r="E129" s="213" t="s">
        <v>19</v>
      </c>
      <c r="F129" s="214" t="s">
        <v>1253</v>
      </c>
      <c r="G129" s="212"/>
      <c r="H129" s="215">
        <v>4.4999999999999998E-2</v>
      </c>
      <c r="I129" s="216"/>
      <c r="J129" s="212"/>
      <c r="K129" s="212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167</v>
      </c>
      <c r="AU129" s="221" t="s">
        <v>86</v>
      </c>
      <c r="AV129" s="14" t="s">
        <v>86</v>
      </c>
      <c r="AW129" s="14" t="s">
        <v>36</v>
      </c>
      <c r="AX129" s="14" t="s">
        <v>84</v>
      </c>
      <c r="AY129" s="221" t="s">
        <v>154</v>
      </c>
    </row>
    <row r="130" spans="1:65" s="2" customFormat="1" ht="33" customHeight="1">
      <c r="A130" s="37"/>
      <c r="B130" s="38"/>
      <c r="C130" s="181" t="s">
        <v>228</v>
      </c>
      <c r="D130" s="181" t="s">
        <v>156</v>
      </c>
      <c r="E130" s="182" t="s">
        <v>398</v>
      </c>
      <c r="F130" s="183" t="s">
        <v>399</v>
      </c>
      <c r="G130" s="184" t="s">
        <v>263</v>
      </c>
      <c r="H130" s="185">
        <v>7.6999999999999999E-2</v>
      </c>
      <c r="I130" s="186"/>
      <c r="J130" s="187">
        <f>ROUND(I130*H130,2)</f>
        <v>0</v>
      </c>
      <c r="K130" s="183" t="s">
        <v>160</v>
      </c>
      <c r="L130" s="42"/>
      <c r="M130" s="188" t="s">
        <v>19</v>
      </c>
      <c r="N130" s="189" t="s">
        <v>47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161</v>
      </c>
      <c r="AT130" s="192" t="s">
        <v>156</v>
      </c>
      <c r="AU130" s="192" t="s">
        <v>86</v>
      </c>
      <c r="AY130" s="20" t="s">
        <v>154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84</v>
      </c>
      <c r="BK130" s="193">
        <f>ROUND(I130*H130,2)</f>
        <v>0</v>
      </c>
      <c r="BL130" s="20" t="s">
        <v>161</v>
      </c>
      <c r="BM130" s="192" t="s">
        <v>694</v>
      </c>
    </row>
    <row r="131" spans="1:65" s="2" customFormat="1" ht="29.25">
      <c r="A131" s="37"/>
      <c r="B131" s="38"/>
      <c r="C131" s="39"/>
      <c r="D131" s="194" t="s">
        <v>163</v>
      </c>
      <c r="E131" s="39"/>
      <c r="F131" s="195" t="s">
        <v>320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163</v>
      </c>
      <c r="AU131" s="20" t="s">
        <v>86</v>
      </c>
    </row>
    <row r="132" spans="1:65" s="2" customFormat="1" ht="11.25">
      <c r="A132" s="37"/>
      <c r="B132" s="38"/>
      <c r="C132" s="39"/>
      <c r="D132" s="199" t="s">
        <v>165</v>
      </c>
      <c r="E132" s="39"/>
      <c r="F132" s="200" t="s">
        <v>401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165</v>
      </c>
      <c r="AU132" s="20" t="s">
        <v>86</v>
      </c>
    </row>
    <row r="133" spans="1:65" s="13" customFormat="1" ht="11.25">
      <c r="B133" s="201"/>
      <c r="C133" s="202"/>
      <c r="D133" s="194" t="s">
        <v>167</v>
      </c>
      <c r="E133" s="203" t="s">
        <v>19</v>
      </c>
      <c r="F133" s="204" t="s">
        <v>403</v>
      </c>
      <c r="G133" s="202"/>
      <c r="H133" s="203" t="s">
        <v>19</v>
      </c>
      <c r="I133" s="205"/>
      <c r="J133" s="202"/>
      <c r="K133" s="202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167</v>
      </c>
      <c r="AU133" s="210" t="s">
        <v>86</v>
      </c>
      <c r="AV133" s="13" t="s">
        <v>84</v>
      </c>
      <c r="AW133" s="13" t="s">
        <v>36</v>
      </c>
      <c r="AX133" s="13" t="s">
        <v>76</v>
      </c>
      <c r="AY133" s="210" t="s">
        <v>154</v>
      </c>
    </row>
    <row r="134" spans="1:65" s="14" customFormat="1" ht="11.25">
      <c r="B134" s="211"/>
      <c r="C134" s="212"/>
      <c r="D134" s="194" t="s">
        <v>167</v>
      </c>
      <c r="E134" s="213" t="s">
        <v>19</v>
      </c>
      <c r="F134" s="214" t="s">
        <v>1255</v>
      </c>
      <c r="G134" s="212"/>
      <c r="H134" s="215">
        <v>7.6999999999999999E-2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167</v>
      </c>
      <c r="AU134" s="221" t="s">
        <v>86</v>
      </c>
      <c r="AV134" s="14" t="s">
        <v>86</v>
      </c>
      <c r="AW134" s="14" t="s">
        <v>36</v>
      </c>
      <c r="AX134" s="14" t="s">
        <v>84</v>
      </c>
      <c r="AY134" s="221" t="s">
        <v>154</v>
      </c>
    </row>
    <row r="135" spans="1:65" s="2" customFormat="1" ht="16.5" customHeight="1">
      <c r="A135" s="37"/>
      <c r="B135" s="38"/>
      <c r="C135" s="181" t="s">
        <v>237</v>
      </c>
      <c r="D135" s="181" t="s">
        <v>156</v>
      </c>
      <c r="E135" s="182" t="s">
        <v>405</v>
      </c>
      <c r="F135" s="183" t="s">
        <v>406</v>
      </c>
      <c r="G135" s="184" t="s">
        <v>218</v>
      </c>
      <c r="H135" s="185">
        <v>4.4999999999999998E-2</v>
      </c>
      <c r="I135" s="186"/>
      <c r="J135" s="187">
        <f>ROUND(I135*H135,2)</f>
        <v>0</v>
      </c>
      <c r="K135" s="183" t="s">
        <v>160</v>
      </c>
      <c r="L135" s="42"/>
      <c r="M135" s="188" t="s">
        <v>19</v>
      </c>
      <c r="N135" s="189" t="s">
        <v>47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161</v>
      </c>
      <c r="AT135" s="192" t="s">
        <v>156</v>
      </c>
      <c r="AU135" s="192" t="s">
        <v>86</v>
      </c>
      <c r="AY135" s="20" t="s">
        <v>154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84</v>
      </c>
      <c r="BK135" s="193">
        <f>ROUND(I135*H135,2)</f>
        <v>0</v>
      </c>
      <c r="BL135" s="20" t="s">
        <v>161</v>
      </c>
      <c r="BM135" s="192" t="s">
        <v>696</v>
      </c>
    </row>
    <row r="136" spans="1:65" s="2" customFormat="1" ht="19.5">
      <c r="A136" s="37"/>
      <c r="B136" s="38"/>
      <c r="C136" s="39"/>
      <c r="D136" s="194" t="s">
        <v>163</v>
      </c>
      <c r="E136" s="39"/>
      <c r="F136" s="195" t="s">
        <v>408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163</v>
      </c>
      <c r="AU136" s="20" t="s">
        <v>86</v>
      </c>
    </row>
    <row r="137" spans="1:65" s="2" customFormat="1" ht="11.25">
      <c r="A137" s="37"/>
      <c r="B137" s="38"/>
      <c r="C137" s="39"/>
      <c r="D137" s="199" t="s">
        <v>165</v>
      </c>
      <c r="E137" s="39"/>
      <c r="F137" s="200" t="s">
        <v>409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165</v>
      </c>
      <c r="AU137" s="20" t="s">
        <v>86</v>
      </c>
    </row>
    <row r="138" spans="1:65" s="13" customFormat="1" ht="11.25">
      <c r="B138" s="201"/>
      <c r="C138" s="202"/>
      <c r="D138" s="194" t="s">
        <v>167</v>
      </c>
      <c r="E138" s="203" t="s">
        <v>19</v>
      </c>
      <c r="F138" s="204" t="s">
        <v>410</v>
      </c>
      <c r="G138" s="202"/>
      <c r="H138" s="203" t="s">
        <v>19</v>
      </c>
      <c r="I138" s="205"/>
      <c r="J138" s="202"/>
      <c r="K138" s="202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167</v>
      </c>
      <c r="AU138" s="210" t="s">
        <v>86</v>
      </c>
      <c r="AV138" s="13" t="s">
        <v>84</v>
      </c>
      <c r="AW138" s="13" t="s">
        <v>36</v>
      </c>
      <c r="AX138" s="13" t="s">
        <v>76</v>
      </c>
      <c r="AY138" s="210" t="s">
        <v>154</v>
      </c>
    </row>
    <row r="139" spans="1:65" s="14" customFormat="1" ht="11.25">
      <c r="B139" s="211"/>
      <c r="C139" s="212"/>
      <c r="D139" s="194" t="s">
        <v>167</v>
      </c>
      <c r="E139" s="213" t="s">
        <v>19</v>
      </c>
      <c r="F139" s="214" t="s">
        <v>1253</v>
      </c>
      <c r="G139" s="212"/>
      <c r="H139" s="215">
        <v>4.4999999999999998E-2</v>
      </c>
      <c r="I139" s="216"/>
      <c r="J139" s="212"/>
      <c r="K139" s="212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167</v>
      </c>
      <c r="AU139" s="221" t="s">
        <v>86</v>
      </c>
      <c r="AV139" s="14" t="s">
        <v>86</v>
      </c>
      <c r="AW139" s="14" t="s">
        <v>36</v>
      </c>
      <c r="AX139" s="14" t="s">
        <v>84</v>
      </c>
      <c r="AY139" s="221" t="s">
        <v>154</v>
      </c>
    </row>
    <row r="140" spans="1:65" s="12" customFormat="1" ht="22.9" customHeight="1">
      <c r="B140" s="165"/>
      <c r="C140" s="166"/>
      <c r="D140" s="167" t="s">
        <v>75</v>
      </c>
      <c r="E140" s="179" t="s">
        <v>86</v>
      </c>
      <c r="F140" s="179" t="s">
        <v>697</v>
      </c>
      <c r="G140" s="166"/>
      <c r="H140" s="166"/>
      <c r="I140" s="169"/>
      <c r="J140" s="180">
        <f>BK140</f>
        <v>0</v>
      </c>
      <c r="K140" s="166"/>
      <c r="L140" s="171"/>
      <c r="M140" s="172"/>
      <c r="N140" s="173"/>
      <c r="O140" s="173"/>
      <c r="P140" s="174">
        <f>SUM(P141:P160)</f>
        <v>0</v>
      </c>
      <c r="Q140" s="173"/>
      <c r="R140" s="174">
        <f>SUM(R141:R160)</f>
        <v>0.31443930000000003</v>
      </c>
      <c r="S140" s="173"/>
      <c r="T140" s="175">
        <f>SUM(T141:T160)</f>
        <v>0</v>
      </c>
      <c r="AR140" s="176" t="s">
        <v>84</v>
      </c>
      <c r="AT140" s="177" t="s">
        <v>75</v>
      </c>
      <c r="AU140" s="177" t="s">
        <v>84</v>
      </c>
      <c r="AY140" s="176" t="s">
        <v>154</v>
      </c>
      <c r="BK140" s="178">
        <f>SUM(BK141:BK160)</f>
        <v>0</v>
      </c>
    </row>
    <row r="141" spans="1:65" s="2" customFormat="1" ht="24.2" customHeight="1">
      <c r="A141" s="37"/>
      <c r="B141" s="38"/>
      <c r="C141" s="181" t="s">
        <v>226</v>
      </c>
      <c r="D141" s="181" t="s">
        <v>156</v>
      </c>
      <c r="E141" s="182" t="s">
        <v>698</v>
      </c>
      <c r="F141" s="183" t="s">
        <v>699</v>
      </c>
      <c r="G141" s="184" t="s">
        <v>218</v>
      </c>
      <c r="H141" s="185">
        <v>0.13500000000000001</v>
      </c>
      <c r="I141" s="186"/>
      <c r="J141" s="187">
        <f>ROUND(I141*H141,2)</f>
        <v>0</v>
      </c>
      <c r="K141" s="183" t="s">
        <v>160</v>
      </c>
      <c r="L141" s="42"/>
      <c r="M141" s="188" t="s">
        <v>19</v>
      </c>
      <c r="N141" s="189" t="s">
        <v>47</v>
      </c>
      <c r="O141" s="67"/>
      <c r="P141" s="190">
        <f>O141*H141</f>
        <v>0</v>
      </c>
      <c r="Q141" s="190">
        <v>2.3010199999999998</v>
      </c>
      <c r="R141" s="190">
        <f>Q141*H141</f>
        <v>0.31063770000000002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161</v>
      </c>
      <c r="AT141" s="192" t="s">
        <v>156</v>
      </c>
      <c r="AU141" s="192" t="s">
        <v>86</v>
      </c>
      <c r="AY141" s="20" t="s">
        <v>154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84</v>
      </c>
      <c r="BK141" s="193">
        <f>ROUND(I141*H141,2)</f>
        <v>0</v>
      </c>
      <c r="BL141" s="20" t="s">
        <v>161</v>
      </c>
      <c r="BM141" s="192" t="s">
        <v>700</v>
      </c>
    </row>
    <row r="142" spans="1:65" s="2" customFormat="1" ht="19.5">
      <c r="A142" s="37"/>
      <c r="B142" s="38"/>
      <c r="C142" s="39"/>
      <c r="D142" s="194" t="s">
        <v>163</v>
      </c>
      <c r="E142" s="39"/>
      <c r="F142" s="195" t="s">
        <v>701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163</v>
      </c>
      <c r="AU142" s="20" t="s">
        <v>86</v>
      </c>
    </row>
    <row r="143" spans="1:65" s="2" customFormat="1" ht="11.25">
      <c r="A143" s="37"/>
      <c r="B143" s="38"/>
      <c r="C143" s="39"/>
      <c r="D143" s="199" t="s">
        <v>165</v>
      </c>
      <c r="E143" s="39"/>
      <c r="F143" s="200" t="s">
        <v>702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165</v>
      </c>
      <c r="AU143" s="20" t="s">
        <v>86</v>
      </c>
    </row>
    <row r="144" spans="1:65" s="13" customFormat="1" ht="11.25">
      <c r="B144" s="201"/>
      <c r="C144" s="202"/>
      <c r="D144" s="194" t="s">
        <v>167</v>
      </c>
      <c r="E144" s="203" t="s">
        <v>19</v>
      </c>
      <c r="F144" s="204" t="s">
        <v>1256</v>
      </c>
      <c r="G144" s="202"/>
      <c r="H144" s="203" t="s">
        <v>19</v>
      </c>
      <c r="I144" s="205"/>
      <c r="J144" s="202"/>
      <c r="K144" s="202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167</v>
      </c>
      <c r="AU144" s="210" t="s">
        <v>86</v>
      </c>
      <c r="AV144" s="13" t="s">
        <v>84</v>
      </c>
      <c r="AW144" s="13" t="s">
        <v>36</v>
      </c>
      <c r="AX144" s="13" t="s">
        <v>76</v>
      </c>
      <c r="AY144" s="210" t="s">
        <v>154</v>
      </c>
    </row>
    <row r="145" spans="1:65" s="13" customFormat="1" ht="11.25">
      <c r="B145" s="201"/>
      <c r="C145" s="202"/>
      <c r="D145" s="194" t="s">
        <v>167</v>
      </c>
      <c r="E145" s="203" t="s">
        <v>19</v>
      </c>
      <c r="F145" s="204" t="s">
        <v>1251</v>
      </c>
      <c r="G145" s="202"/>
      <c r="H145" s="203" t="s">
        <v>19</v>
      </c>
      <c r="I145" s="205"/>
      <c r="J145" s="202"/>
      <c r="K145" s="202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167</v>
      </c>
      <c r="AU145" s="210" t="s">
        <v>86</v>
      </c>
      <c r="AV145" s="13" t="s">
        <v>84</v>
      </c>
      <c r="AW145" s="13" t="s">
        <v>36</v>
      </c>
      <c r="AX145" s="13" t="s">
        <v>76</v>
      </c>
      <c r="AY145" s="210" t="s">
        <v>154</v>
      </c>
    </row>
    <row r="146" spans="1:65" s="14" customFormat="1" ht="11.25">
      <c r="B146" s="211"/>
      <c r="C146" s="212"/>
      <c r="D146" s="194" t="s">
        <v>167</v>
      </c>
      <c r="E146" s="213" t="s">
        <v>19</v>
      </c>
      <c r="F146" s="214" t="s">
        <v>1257</v>
      </c>
      <c r="G146" s="212"/>
      <c r="H146" s="215">
        <v>0.13500000000000001</v>
      </c>
      <c r="I146" s="216"/>
      <c r="J146" s="212"/>
      <c r="K146" s="212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167</v>
      </c>
      <c r="AU146" s="221" t="s">
        <v>86</v>
      </c>
      <c r="AV146" s="14" t="s">
        <v>86</v>
      </c>
      <c r="AW146" s="14" t="s">
        <v>36</v>
      </c>
      <c r="AX146" s="14" t="s">
        <v>84</v>
      </c>
      <c r="AY146" s="221" t="s">
        <v>154</v>
      </c>
    </row>
    <row r="147" spans="1:65" s="2" customFormat="1" ht="16.5" customHeight="1">
      <c r="A147" s="37"/>
      <c r="B147" s="38"/>
      <c r="C147" s="181" t="s">
        <v>252</v>
      </c>
      <c r="D147" s="181" t="s">
        <v>156</v>
      </c>
      <c r="E147" s="182" t="s">
        <v>706</v>
      </c>
      <c r="F147" s="183" t="s">
        <v>707</v>
      </c>
      <c r="G147" s="184" t="s">
        <v>159</v>
      </c>
      <c r="H147" s="185">
        <v>1.44</v>
      </c>
      <c r="I147" s="186"/>
      <c r="J147" s="187">
        <f>ROUND(I147*H147,2)</f>
        <v>0</v>
      </c>
      <c r="K147" s="183" t="s">
        <v>160</v>
      </c>
      <c r="L147" s="42"/>
      <c r="M147" s="188" t="s">
        <v>19</v>
      </c>
      <c r="N147" s="189" t="s">
        <v>47</v>
      </c>
      <c r="O147" s="67"/>
      <c r="P147" s="190">
        <f>O147*H147</f>
        <v>0</v>
      </c>
      <c r="Q147" s="190">
        <v>2.64E-3</v>
      </c>
      <c r="R147" s="190">
        <f>Q147*H147</f>
        <v>3.8016E-3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161</v>
      </c>
      <c r="AT147" s="192" t="s">
        <v>156</v>
      </c>
      <c r="AU147" s="192" t="s">
        <v>86</v>
      </c>
      <c r="AY147" s="20" t="s">
        <v>154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20" t="s">
        <v>84</v>
      </c>
      <c r="BK147" s="193">
        <f>ROUND(I147*H147,2)</f>
        <v>0</v>
      </c>
      <c r="BL147" s="20" t="s">
        <v>161</v>
      </c>
      <c r="BM147" s="192" t="s">
        <v>708</v>
      </c>
    </row>
    <row r="148" spans="1:65" s="2" customFormat="1" ht="11.25">
      <c r="A148" s="37"/>
      <c r="B148" s="38"/>
      <c r="C148" s="39"/>
      <c r="D148" s="194" t="s">
        <v>163</v>
      </c>
      <c r="E148" s="39"/>
      <c r="F148" s="195" t="s">
        <v>709</v>
      </c>
      <c r="G148" s="39"/>
      <c r="H148" s="39"/>
      <c r="I148" s="196"/>
      <c r="J148" s="39"/>
      <c r="K148" s="39"/>
      <c r="L148" s="42"/>
      <c r="M148" s="197"/>
      <c r="N148" s="198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163</v>
      </c>
      <c r="AU148" s="20" t="s">
        <v>86</v>
      </c>
    </row>
    <row r="149" spans="1:65" s="2" customFormat="1" ht="11.25">
      <c r="A149" s="37"/>
      <c r="B149" s="38"/>
      <c r="C149" s="39"/>
      <c r="D149" s="199" t="s">
        <v>165</v>
      </c>
      <c r="E149" s="39"/>
      <c r="F149" s="200" t="s">
        <v>710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165</v>
      </c>
      <c r="AU149" s="20" t="s">
        <v>86</v>
      </c>
    </row>
    <row r="150" spans="1:65" s="13" customFormat="1" ht="11.25">
      <c r="B150" s="201"/>
      <c r="C150" s="202"/>
      <c r="D150" s="194" t="s">
        <v>167</v>
      </c>
      <c r="E150" s="203" t="s">
        <v>19</v>
      </c>
      <c r="F150" s="204" t="s">
        <v>1256</v>
      </c>
      <c r="G150" s="202"/>
      <c r="H150" s="203" t="s">
        <v>19</v>
      </c>
      <c r="I150" s="205"/>
      <c r="J150" s="202"/>
      <c r="K150" s="202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167</v>
      </c>
      <c r="AU150" s="210" t="s">
        <v>86</v>
      </c>
      <c r="AV150" s="13" t="s">
        <v>84</v>
      </c>
      <c r="AW150" s="13" t="s">
        <v>36</v>
      </c>
      <c r="AX150" s="13" t="s">
        <v>76</v>
      </c>
      <c r="AY150" s="210" t="s">
        <v>154</v>
      </c>
    </row>
    <row r="151" spans="1:65" s="13" customFormat="1" ht="11.25">
      <c r="B151" s="201"/>
      <c r="C151" s="202"/>
      <c r="D151" s="194" t="s">
        <v>167</v>
      </c>
      <c r="E151" s="203" t="s">
        <v>19</v>
      </c>
      <c r="F151" s="204" t="s">
        <v>1258</v>
      </c>
      <c r="G151" s="202"/>
      <c r="H151" s="203" t="s">
        <v>19</v>
      </c>
      <c r="I151" s="205"/>
      <c r="J151" s="202"/>
      <c r="K151" s="202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167</v>
      </c>
      <c r="AU151" s="210" t="s">
        <v>86</v>
      </c>
      <c r="AV151" s="13" t="s">
        <v>84</v>
      </c>
      <c r="AW151" s="13" t="s">
        <v>36</v>
      </c>
      <c r="AX151" s="13" t="s">
        <v>76</v>
      </c>
      <c r="AY151" s="210" t="s">
        <v>154</v>
      </c>
    </row>
    <row r="152" spans="1:65" s="13" customFormat="1" ht="11.25">
      <c r="B152" s="201"/>
      <c r="C152" s="202"/>
      <c r="D152" s="194" t="s">
        <v>167</v>
      </c>
      <c r="E152" s="203" t="s">
        <v>19</v>
      </c>
      <c r="F152" s="204" t="s">
        <v>1251</v>
      </c>
      <c r="G152" s="202"/>
      <c r="H152" s="203" t="s">
        <v>19</v>
      </c>
      <c r="I152" s="205"/>
      <c r="J152" s="202"/>
      <c r="K152" s="202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167</v>
      </c>
      <c r="AU152" s="210" t="s">
        <v>86</v>
      </c>
      <c r="AV152" s="13" t="s">
        <v>84</v>
      </c>
      <c r="AW152" s="13" t="s">
        <v>36</v>
      </c>
      <c r="AX152" s="13" t="s">
        <v>76</v>
      </c>
      <c r="AY152" s="210" t="s">
        <v>154</v>
      </c>
    </row>
    <row r="153" spans="1:65" s="14" customFormat="1" ht="11.25">
      <c r="B153" s="211"/>
      <c r="C153" s="212"/>
      <c r="D153" s="194" t="s">
        <v>167</v>
      </c>
      <c r="E153" s="213" t="s">
        <v>19</v>
      </c>
      <c r="F153" s="214" t="s">
        <v>1259</v>
      </c>
      <c r="G153" s="212"/>
      <c r="H153" s="215">
        <v>1.44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167</v>
      </c>
      <c r="AU153" s="221" t="s">
        <v>86</v>
      </c>
      <c r="AV153" s="14" t="s">
        <v>86</v>
      </c>
      <c r="AW153" s="14" t="s">
        <v>36</v>
      </c>
      <c r="AX153" s="14" t="s">
        <v>84</v>
      </c>
      <c r="AY153" s="221" t="s">
        <v>154</v>
      </c>
    </row>
    <row r="154" spans="1:65" s="2" customFormat="1" ht="16.5" customHeight="1">
      <c r="A154" s="37"/>
      <c r="B154" s="38"/>
      <c r="C154" s="181" t="s">
        <v>260</v>
      </c>
      <c r="D154" s="181" t="s">
        <v>156</v>
      </c>
      <c r="E154" s="182" t="s">
        <v>714</v>
      </c>
      <c r="F154" s="183" t="s">
        <v>715</v>
      </c>
      <c r="G154" s="184" t="s">
        <v>159</v>
      </c>
      <c r="H154" s="185">
        <v>1.44</v>
      </c>
      <c r="I154" s="186"/>
      <c r="J154" s="187">
        <f>ROUND(I154*H154,2)</f>
        <v>0</v>
      </c>
      <c r="K154" s="183" t="s">
        <v>160</v>
      </c>
      <c r="L154" s="42"/>
      <c r="M154" s="188" t="s">
        <v>19</v>
      </c>
      <c r="N154" s="189" t="s">
        <v>47</v>
      </c>
      <c r="O154" s="6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161</v>
      </c>
      <c r="AT154" s="192" t="s">
        <v>156</v>
      </c>
      <c r="AU154" s="192" t="s">
        <v>86</v>
      </c>
      <c r="AY154" s="20" t="s">
        <v>154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84</v>
      </c>
      <c r="BK154" s="193">
        <f>ROUND(I154*H154,2)</f>
        <v>0</v>
      </c>
      <c r="BL154" s="20" t="s">
        <v>161</v>
      </c>
      <c r="BM154" s="192" t="s">
        <v>716</v>
      </c>
    </row>
    <row r="155" spans="1:65" s="2" customFormat="1" ht="11.25">
      <c r="A155" s="37"/>
      <c r="B155" s="38"/>
      <c r="C155" s="39"/>
      <c r="D155" s="194" t="s">
        <v>163</v>
      </c>
      <c r="E155" s="39"/>
      <c r="F155" s="195" t="s">
        <v>717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163</v>
      </c>
      <c r="AU155" s="20" t="s">
        <v>86</v>
      </c>
    </row>
    <row r="156" spans="1:65" s="2" customFormat="1" ht="11.25">
      <c r="A156" s="37"/>
      <c r="B156" s="38"/>
      <c r="C156" s="39"/>
      <c r="D156" s="199" t="s">
        <v>165</v>
      </c>
      <c r="E156" s="39"/>
      <c r="F156" s="200" t="s">
        <v>718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165</v>
      </c>
      <c r="AU156" s="20" t="s">
        <v>86</v>
      </c>
    </row>
    <row r="157" spans="1:65" s="13" customFormat="1" ht="11.25">
      <c r="B157" s="201"/>
      <c r="C157" s="202"/>
      <c r="D157" s="194" t="s">
        <v>167</v>
      </c>
      <c r="E157" s="203" t="s">
        <v>19</v>
      </c>
      <c r="F157" s="204" t="s">
        <v>1256</v>
      </c>
      <c r="G157" s="202"/>
      <c r="H157" s="203" t="s">
        <v>19</v>
      </c>
      <c r="I157" s="205"/>
      <c r="J157" s="202"/>
      <c r="K157" s="202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167</v>
      </c>
      <c r="AU157" s="210" t="s">
        <v>86</v>
      </c>
      <c r="AV157" s="13" t="s">
        <v>84</v>
      </c>
      <c r="AW157" s="13" t="s">
        <v>36</v>
      </c>
      <c r="AX157" s="13" t="s">
        <v>76</v>
      </c>
      <c r="AY157" s="210" t="s">
        <v>154</v>
      </c>
    </row>
    <row r="158" spans="1:65" s="13" customFormat="1" ht="11.25">
      <c r="B158" s="201"/>
      <c r="C158" s="202"/>
      <c r="D158" s="194" t="s">
        <v>167</v>
      </c>
      <c r="E158" s="203" t="s">
        <v>19</v>
      </c>
      <c r="F158" s="204" t="s">
        <v>1260</v>
      </c>
      <c r="G158" s="202"/>
      <c r="H158" s="203" t="s">
        <v>19</v>
      </c>
      <c r="I158" s="205"/>
      <c r="J158" s="202"/>
      <c r="K158" s="202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167</v>
      </c>
      <c r="AU158" s="210" t="s">
        <v>86</v>
      </c>
      <c r="AV158" s="13" t="s">
        <v>84</v>
      </c>
      <c r="AW158" s="13" t="s">
        <v>36</v>
      </c>
      <c r="AX158" s="13" t="s">
        <v>76</v>
      </c>
      <c r="AY158" s="210" t="s">
        <v>154</v>
      </c>
    </row>
    <row r="159" spans="1:65" s="13" customFormat="1" ht="11.25">
      <c r="B159" s="201"/>
      <c r="C159" s="202"/>
      <c r="D159" s="194" t="s">
        <v>167</v>
      </c>
      <c r="E159" s="203" t="s">
        <v>19</v>
      </c>
      <c r="F159" s="204" t="s">
        <v>1251</v>
      </c>
      <c r="G159" s="202"/>
      <c r="H159" s="203" t="s">
        <v>19</v>
      </c>
      <c r="I159" s="205"/>
      <c r="J159" s="202"/>
      <c r="K159" s="202"/>
      <c r="L159" s="206"/>
      <c r="M159" s="207"/>
      <c r="N159" s="208"/>
      <c r="O159" s="208"/>
      <c r="P159" s="208"/>
      <c r="Q159" s="208"/>
      <c r="R159" s="208"/>
      <c r="S159" s="208"/>
      <c r="T159" s="209"/>
      <c r="AT159" s="210" t="s">
        <v>167</v>
      </c>
      <c r="AU159" s="210" t="s">
        <v>86</v>
      </c>
      <c r="AV159" s="13" t="s">
        <v>84</v>
      </c>
      <c r="AW159" s="13" t="s">
        <v>36</v>
      </c>
      <c r="AX159" s="13" t="s">
        <v>76</v>
      </c>
      <c r="AY159" s="210" t="s">
        <v>154</v>
      </c>
    </row>
    <row r="160" spans="1:65" s="14" customFormat="1" ht="11.25">
      <c r="B160" s="211"/>
      <c r="C160" s="212"/>
      <c r="D160" s="194" t="s">
        <v>167</v>
      </c>
      <c r="E160" s="213" t="s">
        <v>19</v>
      </c>
      <c r="F160" s="214" t="s">
        <v>1259</v>
      </c>
      <c r="G160" s="212"/>
      <c r="H160" s="215">
        <v>1.44</v>
      </c>
      <c r="I160" s="216"/>
      <c r="J160" s="212"/>
      <c r="K160" s="212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167</v>
      </c>
      <c r="AU160" s="221" t="s">
        <v>86</v>
      </c>
      <c r="AV160" s="14" t="s">
        <v>86</v>
      </c>
      <c r="AW160" s="14" t="s">
        <v>36</v>
      </c>
      <c r="AX160" s="14" t="s">
        <v>84</v>
      </c>
      <c r="AY160" s="221" t="s">
        <v>154</v>
      </c>
    </row>
    <row r="161" spans="1:65" s="12" customFormat="1" ht="22.9" customHeight="1">
      <c r="B161" s="165"/>
      <c r="C161" s="166"/>
      <c r="D161" s="167" t="s">
        <v>75</v>
      </c>
      <c r="E161" s="179" t="s">
        <v>226</v>
      </c>
      <c r="F161" s="179" t="s">
        <v>227</v>
      </c>
      <c r="G161" s="166"/>
      <c r="H161" s="166"/>
      <c r="I161" s="169"/>
      <c r="J161" s="180">
        <f>BK161</f>
        <v>0</v>
      </c>
      <c r="K161" s="166"/>
      <c r="L161" s="171"/>
      <c r="M161" s="172"/>
      <c r="N161" s="173"/>
      <c r="O161" s="173"/>
      <c r="P161" s="174">
        <f>SUM(P162:P173)</f>
        <v>0</v>
      </c>
      <c r="Q161" s="173"/>
      <c r="R161" s="174">
        <f>SUM(R162:R173)</f>
        <v>1.2600000000000001E-3</v>
      </c>
      <c r="S161" s="173"/>
      <c r="T161" s="175">
        <f>SUM(T162:T173)</f>
        <v>0</v>
      </c>
      <c r="AR161" s="176" t="s">
        <v>84</v>
      </c>
      <c r="AT161" s="177" t="s">
        <v>75</v>
      </c>
      <c r="AU161" s="177" t="s">
        <v>84</v>
      </c>
      <c r="AY161" s="176" t="s">
        <v>154</v>
      </c>
      <c r="BK161" s="178">
        <f>SUM(BK162:BK173)</f>
        <v>0</v>
      </c>
    </row>
    <row r="162" spans="1:65" s="2" customFormat="1" ht="24.2" customHeight="1">
      <c r="A162" s="37"/>
      <c r="B162" s="38"/>
      <c r="C162" s="181" t="s">
        <v>8</v>
      </c>
      <c r="D162" s="181" t="s">
        <v>156</v>
      </c>
      <c r="E162" s="182" t="s">
        <v>736</v>
      </c>
      <c r="F162" s="183" t="s">
        <v>737</v>
      </c>
      <c r="G162" s="184" t="s">
        <v>240</v>
      </c>
      <c r="H162" s="185">
        <v>6</v>
      </c>
      <c r="I162" s="186"/>
      <c r="J162" s="187">
        <f>ROUND(I162*H162,2)</f>
        <v>0</v>
      </c>
      <c r="K162" s="183" t="s">
        <v>173</v>
      </c>
      <c r="L162" s="42"/>
      <c r="M162" s="188" t="s">
        <v>19</v>
      </c>
      <c r="N162" s="189" t="s">
        <v>47</v>
      </c>
      <c r="O162" s="67"/>
      <c r="P162" s="190">
        <f>O162*H162</f>
        <v>0</v>
      </c>
      <c r="Q162" s="190">
        <v>1.0000000000000001E-5</v>
      </c>
      <c r="R162" s="190">
        <f>Q162*H162</f>
        <v>6.0000000000000008E-5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161</v>
      </c>
      <c r="AT162" s="192" t="s">
        <v>156</v>
      </c>
      <c r="AU162" s="192" t="s">
        <v>86</v>
      </c>
      <c r="AY162" s="20" t="s">
        <v>154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84</v>
      </c>
      <c r="BK162" s="193">
        <f>ROUND(I162*H162,2)</f>
        <v>0</v>
      </c>
      <c r="BL162" s="20" t="s">
        <v>161</v>
      </c>
      <c r="BM162" s="192" t="s">
        <v>738</v>
      </c>
    </row>
    <row r="163" spans="1:65" s="2" customFormat="1" ht="19.5">
      <c r="A163" s="37"/>
      <c r="B163" s="38"/>
      <c r="C163" s="39"/>
      <c r="D163" s="194" t="s">
        <v>163</v>
      </c>
      <c r="E163" s="39"/>
      <c r="F163" s="195" t="s">
        <v>739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163</v>
      </c>
      <c r="AU163" s="20" t="s">
        <v>86</v>
      </c>
    </row>
    <row r="164" spans="1:65" s="2" customFormat="1" ht="11.25">
      <c r="A164" s="37"/>
      <c r="B164" s="38"/>
      <c r="C164" s="39"/>
      <c r="D164" s="199" t="s">
        <v>165</v>
      </c>
      <c r="E164" s="39"/>
      <c r="F164" s="200" t="s">
        <v>740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165</v>
      </c>
      <c r="AU164" s="20" t="s">
        <v>86</v>
      </c>
    </row>
    <row r="165" spans="1:65" s="13" customFormat="1" ht="22.5">
      <c r="B165" s="201"/>
      <c r="C165" s="202"/>
      <c r="D165" s="194" t="s">
        <v>167</v>
      </c>
      <c r="E165" s="203" t="s">
        <v>19</v>
      </c>
      <c r="F165" s="204" t="s">
        <v>1261</v>
      </c>
      <c r="G165" s="202"/>
      <c r="H165" s="203" t="s">
        <v>19</v>
      </c>
      <c r="I165" s="205"/>
      <c r="J165" s="202"/>
      <c r="K165" s="202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167</v>
      </c>
      <c r="AU165" s="210" t="s">
        <v>86</v>
      </c>
      <c r="AV165" s="13" t="s">
        <v>84</v>
      </c>
      <c r="AW165" s="13" t="s">
        <v>36</v>
      </c>
      <c r="AX165" s="13" t="s">
        <v>76</v>
      </c>
      <c r="AY165" s="210" t="s">
        <v>154</v>
      </c>
    </row>
    <row r="166" spans="1:65" s="13" customFormat="1" ht="11.25">
      <c r="B166" s="201"/>
      <c r="C166" s="202"/>
      <c r="D166" s="194" t="s">
        <v>167</v>
      </c>
      <c r="E166" s="203" t="s">
        <v>19</v>
      </c>
      <c r="F166" s="204" t="s">
        <v>742</v>
      </c>
      <c r="G166" s="202"/>
      <c r="H166" s="203" t="s">
        <v>19</v>
      </c>
      <c r="I166" s="205"/>
      <c r="J166" s="202"/>
      <c r="K166" s="202"/>
      <c r="L166" s="206"/>
      <c r="M166" s="207"/>
      <c r="N166" s="208"/>
      <c r="O166" s="208"/>
      <c r="P166" s="208"/>
      <c r="Q166" s="208"/>
      <c r="R166" s="208"/>
      <c r="S166" s="208"/>
      <c r="T166" s="209"/>
      <c r="AT166" s="210" t="s">
        <v>167</v>
      </c>
      <c r="AU166" s="210" t="s">
        <v>86</v>
      </c>
      <c r="AV166" s="13" t="s">
        <v>84</v>
      </c>
      <c r="AW166" s="13" t="s">
        <v>36</v>
      </c>
      <c r="AX166" s="13" t="s">
        <v>76</v>
      </c>
      <c r="AY166" s="210" t="s">
        <v>154</v>
      </c>
    </row>
    <row r="167" spans="1:65" s="14" customFormat="1" ht="11.25">
      <c r="B167" s="211"/>
      <c r="C167" s="212"/>
      <c r="D167" s="194" t="s">
        <v>167</v>
      </c>
      <c r="E167" s="213" t="s">
        <v>19</v>
      </c>
      <c r="F167" s="214" t="s">
        <v>1262</v>
      </c>
      <c r="G167" s="212"/>
      <c r="H167" s="215">
        <v>6</v>
      </c>
      <c r="I167" s="216"/>
      <c r="J167" s="212"/>
      <c r="K167" s="212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167</v>
      </c>
      <c r="AU167" s="221" t="s">
        <v>86</v>
      </c>
      <c r="AV167" s="14" t="s">
        <v>86</v>
      </c>
      <c r="AW167" s="14" t="s">
        <v>36</v>
      </c>
      <c r="AX167" s="14" t="s">
        <v>84</v>
      </c>
      <c r="AY167" s="221" t="s">
        <v>154</v>
      </c>
    </row>
    <row r="168" spans="1:65" s="2" customFormat="1" ht="21.75" customHeight="1">
      <c r="A168" s="37"/>
      <c r="B168" s="38"/>
      <c r="C168" s="181" t="s">
        <v>278</v>
      </c>
      <c r="D168" s="181" t="s">
        <v>156</v>
      </c>
      <c r="E168" s="182" t="s">
        <v>751</v>
      </c>
      <c r="F168" s="183" t="s">
        <v>752</v>
      </c>
      <c r="G168" s="184" t="s">
        <v>240</v>
      </c>
      <c r="H168" s="185">
        <v>6</v>
      </c>
      <c r="I168" s="186"/>
      <c r="J168" s="187">
        <f>ROUND(I168*H168,2)</f>
        <v>0</v>
      </c>
      <c r="K168" s="183" t="s">
        <v>160</v>
      </c>
      <c r="L168" s="42"/>
      <c r="M168" s="188" t="s">
        <v>19</v>
      </c>
      <c r="N168" s="189" t="s">
        <v>47</v>
      </c>
      <c r="O168" s="67"/>
      <c r="P168" s="190">
        <f>O168*H168</f>
        <v>0</v>
      </c>
      <c r="Q168" s="190">
        <v>2.0000000000000001E-4</v>
      </c>
      <c r="R168" s="190">
        <f>Q168*H168</f>
        <v>1.2000000000000001E-3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161</v>
      </c>
      <c r="AT168" s="192" t="s">
        <v>156</v>
      </c>
      <c r="AU168" s="192" t="s">
        <v>86</v>
      </c>
      <c r="AY168" s="20" t="s">
        <v>154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84</v>
      </c>
      <c r="BK168" s="193">
        <f>ROUND(I168*H168,2)</f>
        <v>0</v>
      </c>
      <c r="BL168" s="20" t="s">
        <v>161</v>
      </c>
      <c r="BM168" s="192" t="s">
        <v>753</v>
      </c>
    </row>
    <row r="169" spans="1:65" s="2" customFormat="1" ht="19.5">
      <c r="A169" s="37"/>
      <c r="B169" s="38"/>
      <c r="C169" s="39"/>
      <c r="D169" s="194" t="s">
        <v>163</v>
      </c>
      <c r="E169" s="39"/>
      <c r="F169" s="195" t="s">
        <v>754</v>
      </c>
      <c r="G169" s="39"/>
      <c r="H169" s="39"/>
      <c r="I169" s="196"/>
      <c r="J169" s="39"/>
      <c r="K169" s="39"/>
      <c r="L169" s="42"/>
      <c r="M169" s="197"/>
      <c r="N169" s="198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163</v>
      </c>
      <c r="AU169" s="20" t="s">
        <v>86</v>
      </c>
    </row>
    <row r="170" spans="1:65" s="2" customFormat="1" ht="11.25">
      <c r="A170" s="37"/>
      <c r="B170" s="38"/>
      <c r="C170" s="39"/>
      <c r="D170" s="199" t="s">
        <v>165</v>
      </c>
      <c r="E170" s="39"/>
      <c r="F170" s="200" t="s">
        <v>755</v>
      </c>
      <c r="G170" s="39"/>
      <c r="H170" s="39"/>
      <c r="I170" s="196"/>
      <c r="J170" s="39"/>
      <c r="K170" s="39"/>
      <c r="L170" s="42"/>
      <c r="M170" s="197"/>
      <c r="N170" s="198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165</v>
      </c>
      <c r="AU170" s="20" t="s">
        <v>86</v>
      </c>
    </row>
    <row r="171" spans="1:65" s="13" customFormat="1" ht="22.5">
      <c r="B171" s="201"/>
      <c r="C171" s="202"/>
      <c r="D171" s="194" t="s">
        <v>167</v>
      </c>
      <c r="E171" s="203" t="s">
        <v>19</v>
      </c>
      <c r="F171" s="204" t="s">
        <v>1261</v>
      </c>
      <c r="G171" s="202"/>
      <c r="H171" s="203" t="s">
        <v>19</v>
      </c>
      <c r="I171" s="205"/>
      <c r="J171" s="202"/>
      <c r="K171" s="202"/>
      <c r="L171" s="206"/>
      <c r="M171" s="207"/>
      <c r="N171" s="208"/>
      <c r="O171" s="208"/>
      <c r="P171" s="208"/>
      <c r="Q171" s="208"/>
      <c r="R171" s="208"/>
      <c r="S171" s="208"/>
      <c r="T171" s="209"/>
      <c r="AT171" s="210" t="s">
        <v>167</v>
      </c>
      <c r="AU171" s="210" t="s">
        <v>86</v>
      </c>
      <c r="AV171" s="13" t="s">
        <v>84</v>
      </c>
      <c r="AW171" s="13" t="s">
        <v>36</v>
      </c>
      <c r="AX171" s="13" t="s">
        <v>76</v>
      </c>
      <c r="AY171" s="210" t="s">
        <v>154</v>
      </c>
    </row>
    <row r="172" spans="1:65" s="13" customFormat="1" ht="11.25">
      <c r="B172" s="201"/>
      <c r="C172" s="202"/>
      <c r="D172" s="194" t="s">
        <v>167</v>
      </c>
      <c r="E172" s="203" t="s">
        <v>19</v>
      </c>
      <c r="F172" s="204" t="s">
        <v>756</v>
      </c>
      <c r="G172" s="202"/>
      <c r="H172" s="203" t="s">
        <v>19</v>
      </c>
      <c r="I172" s="205"/>
      <c r="J172" s="202"/>
      <c r="K172" s="202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167</v>
      </c>
      <c r="AU172" s="210" t="s">
        <v>86</v>
      </c>
      <c r="AV172" s="13" t="s">
        <v>84</v>
      </c>
      <c r="AW172" s="13" t="s">
        <v>36</v>
      </c>
      <c r="AX172" s="13" t="s">
        <v>76</v>
      </c>
      <c r="AY172" s="210" t="s">
        <v>154</v>
      </c>
    </row>
    <row r="173" spans="1:65" s="14" customFormat="1" ht="11.25">
      <c r="B173" s="211"/>
      <c r="C173" s="212"/>
      <c r="D173" s="194" t="s">
        <v>167</v>
      </c>
      <c r="E173" s="213" t="s">
        <v>19</v>
      </c>
      <c r="F173" s="214" t="s">
        <v>1262</v>
      </c>
      <c r="G173" s="212"/>
      <c r="H173" s="215">
        <v>6</v>
      </c>
      <c r="I173" s="216"/>
      <c r="J173" s="212"/>
      <c r="K173" s="212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167</v>
      </c>
      <c r="AU173" s="221" t="s">
        <v>86</v>
      </c>
      <c r="AV173" s="14" t="s">
        <v>86</v>
      </c>
      <c r="AW173" s="14" t="s">
        <v>36</v>
      </c>
      <c r="AX173" s="14" t="s">
        <v>84</v>
      </c>
      <c r="AY173" s="221" t="s">
        <v>154</v>
      </c>
    </row>
    <row r="174" spans="1:65" s="12" customFormat="1" ht="22.9" customHeight="1">
      <c r="B174" s="165"/>
      <c r="C174" s="166"/>
      <c r="D174" s="167" t="s">
        <v>75</v>
      </c>
      <c r="E174" s="179" t="s">
        <v>629</v>
      </c>
      <c r="F174" s="179" t="s">
        <v>630</v>
      </c>
      <c r="G174" s="166"/>
      <c r="H174" s="166"/>
      <c r="I174" s="169"/>
      <c r="J174" s="180">
        <f>BK174</f>
        <v>0</v>
      </c>
      <c r="K174" s="166"/>
      <c r="L174" s="171"/>
      <c r="M174" s="172"/>
      <c r="N174" s="173"/>
      <c r="O174" s="173"/>
      <c r="P174" s="174">
        <f>SUM(P175:P177)</f>
        <v>0</v>
      </c>
      <c r="Q174" s="173"/>
      <c r="R174" s="174">
        <f>SUM(R175:R177)</f>
        <v>0</v>
      </c>
      <c r="S174" s="173"/>
      <c r="T174" s="175">
        <f>SUM(T175:T177)</f>
        <v>0</v>
      </c>
      <c r="AR174" s="176" t="s">
        <v>84</v>
      </c>
      <c r="AT174" s="177" t="s">
        <v>75</v>
      </c>
      <c r="AU174" s="177" t="s">
        <v>84</v>
      </c>
      <c r="AY174" s="176" t="s">
        <v>154</v>
      </c>
      <c r="BK174" s="178">
        <f>SUM(BK175:BK177)</f>
        <v>0</v>
      </c>
    </row>
    <row r="175" spans="1:65" s="2" customFormat="1" ht="21.75" customHeight="1">
      <c r="A175" s="37"/>
      <c r="B175" s="38"/>
      <c r="C175" s="181" t="s">
        <v>288</v>
      </c>
      <c r="D175" s="181" t="s">
        <v>156</v>
      </c>
      <c r="E175" s="182" t="s">
        <v>762</v>
      </c>
      <c r="F175" s="183" t="s">
        <v>763</v>
      </c>
      <c r="G175" s="184" t="s">
        <v>263</v>
      </c>
      <c r="H175" s="185">
        <v>0.316</v>
      </c>
      <c r="I175" s="186"/>
      <c r="J175" s="187">
        <f>ROUND(I175*H175,2)</f>
        <v>0</v>
      </c>
      <c r="K175" s="183" t="s">
        <v>160</v>
      </c>
      <c r="L175" s="42"/>
      <c r="M175" s="188" t="s">
        <v>19</v>
      </c>
      <c r="N175" s="189" t="s">
        <v>47</v>
      </c>
      <c r="O175" s="6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161</v>
      </c>
      <c r="AT175" s="192" t="s">
        <v>156</v>
      </c>
      <c r="AU175" s="192" t="s">
        <v>86</v>
      </c>
      <c r="AY175" s="20" t="s">
        <v>154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84</v>
      </c>
      <c r="BK175" s="193">
        <f>ROUND(I175*H175,2)</f>
        <v>0</v>
      </c>
      <c r="BL175" s="20" t="s">
        <v>161</v>
      </c>
      <c r="BM175" s="192" t="s">
        <v>764</v>
      </c>
    </row>
    <row r="176" spans="1:65" s="2" customFormat="1" ht="29.25">
      <c r="A176" s="37"/>
      <c r="B176" s="38"/>
      <c r="C176" s="39"/>
      <c r="D176" s="194" t="s">
        <v>163</v>
      </c>
      <c r="E176" s="39"/>
      <c r="F176" s="195" t="s">
        <v>765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163</v>
      </c>
      <c r="AU176" s="20" t="s">
        <v>86</v>
      </c>
    </row>
    <row r="177" spans="1:65" s="2" customFormat="1" ht="11.25">
      <c r="A177" s="37"/>
      <c r="B177" s="38"/>
      <c r="C177" s="39"/>
      <c r="D177" s="199" t="s">
        <v>165</v>
      </c>
      <c r="E177" s="39"/>
      <c r="F177" s="200" t="s">
        <v>766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165</v>
      </c>
      <c r="AU177" s="20" t="s">
        <v>86</v>
      </c>
    </row>
    <row r="178" spans="1:65" s="12" customFormat="1" ht="25.9" customHeight="1">
      <c r="B178" s="165"/>
      <c r="C178" s="166"/>
      <c r="D178" s="167" t="s">
        <v>75</v>
      </c>
      <c r="E178" s="168" t="s">
        <v>322</v>
      </c>
      <c r="F178" s="168" t="s">
        <v>323</v>
      </c>
      <c r="G178" s="166"/>
      <c r="H178" s="166"/>
      <c r="I178" s="169"/>
      <c r="J178" s="170">
        <f>BK178</f>
        <v>0</v>
      </c>
      <c r="K178" s="166"/>
      <c r="L178" s="171"/>
      <c r="M178" s="172"/>
      <c r="N178" s="173"/>
      <c r="O178" s="173"/>
      <c r="P178" s="174">
        <f>P179+P198+P272</f>
        <v>0</v>
      </c>
      <c r="Q178" s="173"/>
      <c r="R178" s="174">
        <f>R179+R198+R272</f>
        <v>0.47809820000000003</v>
      </c>
      <c r="S178" s="173"/>
      <c r="T178" s="175">
        <f>T179+T198+T272</f>
        <v>0</v>
      </c>
      <c r="AR178" s="176" t="s">
        <v>86</v>
      </c>
      <c r="AT178" s="177" t="s">
        <v>75</v>
      </c>
      <c r="AU178" s="177" t="s">
        <v>76</v>
      </c>
      <c r="AY178" s="176" t="s">
        <v>154</v>
      </c>
      <c r="BK178" s="178">
        <f>BK179+BK198+BK272</f>
        <v>0</v>
      </c>
    </row>
    <row r="179" spans="1:65" s="12" customFormat="1" ht="22.9" customHeight="1">
      <c r="B179" s="165"/>
      <c r="C179" s="166"/>
      <c r="D179" s="167" t="s">
        <v>75</v>
      </c>
      <c r="E179" s="179" t="s">
        <v>801</v>
      </c>
      <c r="F179" s="179" t="s">
        <v>802</v>
      </c>
      <c r="G179" s="166"/>
      <c r="H179" s="166"/>
      <c r="I179" s="169"/>
      <c r="J179" s="180">
        <f>BK179</f>
        <v>0</v>
      </c>
      <c r="K179" s="166"/>
      <c r="L179" s="171"/>
      <c r="M179" s="172"/>
      <c r="N179" s="173"/>
      <c r="O179" s="173"/>
      <c r="P179" s="174">
        <f>SUM(P180:P197)</f>
        <v>0</v>
      </c>
      <c r="Q179" s="173"/>
      <c r="R179" s="174">
        <f>SUM(R180:R197)</f>
        <v>7.3480000000000004E-2</v>
      </c>
      <c r="S179" s="173"/>
      <c r="T179" s="175">
        <f>SUM(T180:T197)</f>
        <v>0</v>
      </c>
      <c r="AR179" s="176" t="s">
        <v>86</v>
      </c>
      <c r="AT179" s="177" t="s">
        <v>75</v>
      </c>
      <c r="AU179" s="177" t="s">
        <v>84</v>
      </c>
      <c r="AY179" s="176" t="s">
        <v>154</v>
      </c>
      <c r="BK179" s="178">
        <f>SUM(BK180:BK197)</f>
        <v>0</v>
      </c>
    </row>
    <row r="180" spans="1:65" s="2" customFormat="1" ht="37.9" customHeight="1">
      <c r="A180" s="37"/>
      <c r="B180" s="38"/>
      <c r="C180" s="181" t="s">
        <v>302</v>
      </c>
      <c r="D180" s="181" t="s">
        <v>156</v>
      </c>
      <c r="E180" s="182" t="s">
        <v>1263</v>
      </c>
      <c r="F180" s="183" t="s">
        <v>1264</v>
      </c>
      <c r="G180" s="184" t="s">
        <v>159</v>
      </c>
      <c r="H180" s="185">
        <v>4</v>
      </c>
      <c r="I180" s="186"/>
      <c r="J180" s="187">
        <f>ROUND(I180*H180,2)</f>
        <v>0</v>
      </c>
      <c r="K180" s="183" t="s">
        <v>241</v>
      </c>
      <c r="L180" s="42"/>
      <c r="M180" s="188" t="s">
        <v>19</v>
      </c>
      <c r="N180" s="189" t="s">
        <v>47</v>
      </c>
      <c r="O180" s="67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309</v>
      </c>
      <c r="AT180" s="192" t="s">
        <v>156</v>
      </c>
      <c r="AU180" s="192" t="s">
        <v>86</v>
      </c>
      <c r="AY180" s="20" t="s">
        <v>154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20" t="s">
        <v>84</v>
      </c>
      <c r="BK180" s="193">
        <f>ROUND(I180*H180,2)</f>
        <v>0</v>
      </c>
      <c r="BL180" s="20" t="s">
        <v>309</v>
      </c>
      <c r="BM180" s="192" t="s">
        <v>1265</v>
      </c>
    </row>
    <row r="181" spans="1:65" s="2" customFormat="1" ht="19.5">
      <c r="A181" s="37"/>
      <c r="B181" s="38"/>
      <c r="C181" s="39"/>
      <c r="D181" s="194" t="s">
        <v>163</v>
      </c>
      <c r="E181" s="39"/>
      <c r="F181" s="195" t="s">
        <v>1264</v>
      </c>
      <c r="G181" s="39"/>
      <c r="H181" s="39"/>
      <c r="I181" s="196"/>
      <c r="J181" s="39"/>
      <c r="K181" s="39"/>
      <c r="L181" s="42"/>
      <c r="M181" s="197"/>
      <c r="N181" s="198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163</v>
      </c>
      <c r="AU181" s="20" t="s">
        <v>86</v>
      </c>
    </row>
    <row r="182" spans="1:65" s="2" customFormat="1" ht="39">
      <c r="A182" s="37"/>
      <c r="B182" s="38"/>
      <c r="C182" s="39"/>
      <c r="D182" s="194" t="s">
        <v>177</v>
      </c>
      <c r="E182" s="39"/>
      <c r="F182" s="222" t="s">
        <v>1266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177</v>
      </c>
      <c r="AU182" s="20" t="s">
        <v>86</v>
      </c>
    </row>
    <row r="183" spans="1:65" s="13" customFormat="1" ht="22.5">
      <c r="B183" s="201"/>
      <c r="C183" s="202"/>
      <c r="D183" s="194" t="s">
        <v>167</v>
      </c>
      <c r="E183" s="203" t="s">
        <v>19</v>
      </c>
      <c r="F183" s="204" t="s">
        <v>1267</v>
      </c>
      <c r="G183" s="202"/>
      <c r="H183" s="203" t="s">
        <v>19</v>
      </c>
      <c r="I183" s="205"/>
      <c r="J183" s="202"/>
      <c r="K183" s="202"/>
      <c r="L183" s="206"/>
      <c r="M183" s="207"/>
      <c r="N183" s="208"/>
      <c r="O183" s="208"/>
      <c r="P183" s="208"/>
      <c r="Q183" s="208"/>
      <c r="R183" s="208"/>
      <c r="S183" s="208"/>
      <c r="T183" s="209"/>
      <c r="AT183" s="210" t="s">
        <v>167</v>
      </c>
      <c r="AU183" s="210" t="s">
        <v>86</v>
      </c>
      <c r="AV183" s="13" t="s">
        <v>84</v>
      </c>
      <c r="AW183" s="13" t="s">
        <v>36</v>
      </c>
      <c r="AX183" s="13" t="s">
        <v>76</v>
      </c>
      <c r="AY183" s="210" t="s">
        <v>154</v>
      </c>
    </row>
    <row r="184" spans="1:65" s="13" customFormat="1" ht="11.25">
      <c r="B184" s="201"/>
      <c r="C184" s="202"/>
      <c r="D184" s="194" t="s">
        <v>167</v>
      </c>
      <c r="E184" s="203" t="s">
        <v>19</v>
      </c>
      <c r="F184" s="204" t="s">
        <v>1268</v>
      </c>
      <c r="G184" s="202"/>
      <c r="H184" s="203" t="s">
        <v>19</v>
      </c>
      <c r="I184" s="205"/>
      <c r="J184" s="202"/>
      <c r="K184" s="202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167</v>
      </c>
      <c r="AU184" s="210" t="s">
        <v>86</v>
      </c>
      <c r="AV184" s="13" t="s">
        <v>84</v>
      </c>
      <c r="AW184" s="13" t="s">
        <v>36</v>
      </c>
      <c r="AX184" s="13" t="s">
        <v>76</v>
      </c>
      <c r="AY184" s="210" t="s">
        <v>154</v>
      </c>
    </row>
    <row r="185" spans="1:65" s="14" customFormat="1" ht="11.25">
      <c r="B185" s="211"/>
      <c r="C185" s="212"/>
      <c r="D185" s="194" t="s">
        <v>167</v>
      </c>
      <c r="E185" s="213" t="s">
        <v>19</v>
      </c>
      <c r="F185" s="214" t="s">
        <v>1269</v>
      </c>
      <c r="G185" s="212"/>
      <c r="H185" s="215">
        <v>3</v>
      </c>
      <c r="I185" s="216"/>
      <c r="J185" s="212"/>
      <c r="K185" s="212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167</v>
      </c>
      <c r="AU185" s="221" t="s">
        <v>86</v>
      </c>
      <c r="AV185" s="14" t="s">
        <v>86</v>
      </c>
      <c r="AW185" s="14" t="s">
        <v>36</v>
      </c>
      <c r="AX185" s="14" t="s">
        <v>76</v>
      </c>
      <c r="AY185" s="221" t="s">
        <v>154</v>
      </c>
    </row>
    <row r="186" spans="1:65" s="13" customFormat="1" ht="11.25">
      <c r="B186" s="201"/>
      <c r="C186" s="202"/>
      <c r="D186" s="194" t="s">
        <v>167</v>
      </c>
      <c r="E186" s="203" t="s">
        <v>19</v>
      </c>
      <c r="F186" s="204" t="s">
        <v>1270</v>
      </c>
      <c r="G186" s="202"/>
      <c r="H186" s="203" t="s">
        <v>19</v>
      </c>
      <c r="I186" s="205"/>
      <c r="J186" s="202"/>
      <c r="K186" s="202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167</v>
      </c>
      <c r="AU186" s="210" t="s">
        <v>86</v>
      </c>
      <c r="AV186" s="13" t="s">
        <v>84</v>
      </c>
      <c r="AW186" s="13" t="s">
        <v>36</v>
      </c>
      <c r="AX186" s="13" t="s">
        <v>76</v>
      </c>
      <c r="AY186" s="210" t="s">
        <v>154</v>
      </c>
    </row>
    <row r="187" spans="1:65" s="14" customFormat="1" ht="11.25">
      <c r="B187" s="211"/>
      <c r="C187" s="212"/>
      <c r="D187" s="194" t="s">
        <v>167</v>
      </c>
      <c r="E187" s="213" t="s">
        <v>19</v>
      </c>
      <c r="F187" s="214" t="s">
        <v>225</v>
      </c>
      <c r="G187" s="212"/>
      <c r="H187" s="215">
        <v>1</v>
      </c>
      <c r="I187" s="216"/>
      <c r="J187" s="212"/>
      <c r="K187" s="212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167</v>
      </c>
      <c r="AU187" s="221" t="s">
        <v>86</v>
      </c>
      <c r="AV187" s="14" t="s">
        <v>86</v>
      </c>
      <c r="AW187" s="14" t="s">
        <v>36</v>
      </c>
      <c r="AX187" s="14" t="s">
        <v>76</v>
      </c>
      <c r="AY187" s="221" t="s">
        <v>154</v>
      </c>
    </row>
    <row r="188" spans="1:65" s="15" customFormat="1" ht="11.25">
      <c r="B188" s="223"/>
      <c r="C188" s="224"/>
      <c r="D188" s="194" t="s">
        <v>167</v>
      </c>
      <c r="E188" s="225" t="s">
        <v>19</v>
      </c>
      <c r="F188" s="226" t="s">
        <v>194</v>
      </c>
      <c r="G188" s="224"/>
      <c r="H188" s="227">
        <v>4</v>
      </c>
      <c r="I188" s="228"/>
      <c r="J188" s="224"/>
      <c r="K188" s="224"/>
      <c r="L188" s="229"/>
      <c r="M188" s="230"/>
      <c r="N188" s="231"/>
      <c r="O188" s="231"/>
      <c r="P188" s="231"/>
      <c r="Q188" s="231"/>
      <c r="R188" s="231"/>
      <c r="S188" s="231"/>
      <c r="T188" s="232"/>
      <c r="AT188" s="233" t="s">
        <v>167</v>
      </c>
      <c r="AU188" s="233" t="s">
        <v>86</v>
      </c>
      <c r="AV188" s="15" t="s">
        <v>161</v>
      </c>
      <c r="AW188" s="15" t="s">
        <v>36</v>
      </c>
      <c r="AX188" s="15" t="s">
        <v>84</v>
      </c>
      <c r="AY188" s="233" t="s">
        <v>154</v>
      </c>
    </row>
    <row r="189" spans="1:65" s="2" customFormat="1" ht="21.75" customHeight="1">
      <c r="A189" s="37"/>
      <c r="B189" s="38"/>
      <c r="C189" s="248" t="s">
        <v>309</v>
      </c>
      <c r="D189" s="248" t="s">
        <v>491</v>
      </c>
      <c r="E189" s="249" t="s">
        <v>815</v>
      </c>
      <c r="F189" s="250" t="s">
        <v>816</v>
      </c>
      <c r="G189" s="251" t="s">
        <v>218</v>
      </c>
      <c r="H189" s="252">
        <v>0.16700000000000001</v>
      </c>
      <c r="I189" s="253"/>
      <c r="J189" s="254">
        <f>ROUND(I189*H189,2)</f>
        <v>0</v>
      </c>
      <c r="K189" s="250" t="s">
        <v>534</v>
      </c>
      <c r="L189" s="255"/>
      <c r="M189" s="256" t="s">
        <v>19</v>
      </c>
      <c r="N189" s="257" t="s">
        <v>47</v>
      </c>
      <c r="O189" s="67"/>
      <c r="P189" s="190">
        <f>O189*H189</f>
        <v>0</v>
      </c>
      <c r="Q189" s="190">
        <v>0.44</v>
      </c>
      <c r="R189" s="190">
        <f>Q189*H189</f>
        <v>7.3480000000000004E-2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600</v>
      </c>
      <c r="AT189" s="192" t="s">
        <v>491</v>
      </c>
      <c r="AU189" s="192" t="s">
        <v>86</v>
      </c>
      <c r="AY189" s="20" t="s">
        <v>154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84</v>
      </c>
      <c r="BK189" s="193">
        <f>ROUND(I189*H189,2)</f>
        <v>0</v>
      </c>
      <c r="BL189" s="20" t="s">
        <v>309</v>
      </c>
      <c r="BM189" s="192" t="s">
        <v>817</v>
      </c>
    </row>
    <row r="190" spans="1:65" s="2" customFormat="1" ht="11.25">
      <c r="A190" s="37"/>
      <c r="B190" s="38"/>
      <c r="C190" s="39"/>
      <c r="D190" s="194" t="s">
        <v>163</v>
      </c>
      <c r="E190" s="39"/>
      <c r="F190" s="195" t="s">
        <v>816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163</v>
      </c>
      <c r="AU190" s="20" t="s">
        <v>86</v>
      </c>
    </row>
    <row r="191" spans="1:65" s="13" customFormat="1" ht="11.25">
      <c r="B191" s="201"/>
      <c r="C191" s="202"/>
      <c r="D191" s="194" t="s">
        <v>167</v>
      </c>
      <c r="E191" s="203" t="s">
        <v>19</v>
      </c>
      <c r="F191" s="204" t="s">
        <v>818</v>
      </c>
      <c r="G191" s="202"/>
      <c r="H191" s="203" t="s">
        <v>19</v>
      </c>
      <c r="I191" s="205"/>
      <c r="J191" s="202"/>
      <c r="K191" s="202"/>
      <c r="L191" s="206"/>
      <c r="M191" s="207"/>
      <c r="N191" s="208"/>
      <c r="O191" s="208"/>
      <c r="P191" s="208"/>
      <c r="Q191" s="208"/>
      <c r="R191" s="208"/>
      <c r="S191" s="208"/>
      <c r="T191" s="209"/>
      <c r="AT191" s="210" t="s">
        <v>167</v>
      </c>
      <c r="AU191" s="210" t="s">
        <v>86</v>
      </c>
      <c r="AV191" s="13" t="s">
        <v>84</v>
      </c>
      <c r="AW191" s="13" t="s">
        <v>36</v>
      </c>
      <c r="AX191" s="13" t="s">
        <v>76</v>
      </c>
      <c r="AY191" s="210" t="s">
        <v>154</v>
      </c>
    </row>
    <row r="192" spans="1:65" s="13" customFormat="1" ht="11.25">
      <c r="B192" s="201"/>
      <c r="C192" s="202"/>
      <c r="D192" s="194" t="s">
        <v>167</v>
      </c>
      <c r="E192" s="203" t="s">
        <v>19</v>
      </c>
      <c r="F192" s="204" t="s">
        <v>1102</v>
      </c>
      <c r="G192" s="202"/>
      <c r="H192" s="203" t="s">
        <v>19</v>
      </c>
      <c r="I192" s="205"/>
      <c r="J192" s="202"/>
      <c r="K192" s="202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167</v>
      </c>
      <c r="AU192" s="210" t="s">
        <v>86</v>
      </c>
      <c r="AV192" s="13" t="s">
        <v>84</v>
      </c>
      <c r="AW192" s="13" t="s">
        <v>36</v>
      </c>
      <c r="AX192" s="13" t="s">
        <v>76</v>
      </c>
      <c r="AY192" s="210" t="s">
        <v>154</v>
      </c>
    </row>
    <row r="193" spans="1:65" s="13" customFormat="1" ht="11.25">
      <c r="B193" s="201"/>
      <c r="C193" s="202"/>
      <c r="D193" s="194" t="s">
        <v>167</v>
      </c>
      <c r="E193" s="203" t="s">
        <v>19</v>
      </c>
      <c r="F193" s="204" t="s">
        <v>1271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167</v>
      </c>
      <c r="AU193" s="210" t="s">
        <v>86</v>
      </c>
      <c r="AV193" s="13" t="s">
        <v>84</v>
      </c>
      <c r="AW193" s="13" t="s">
        <v>36</v>
      </c>
      <c r="AX193" s="13" t="s">
        <v>76</v>
      </c>
      <c r="AY193" s="210" t="s">
        <v>154</v>
      </c>
    </row>
    <row r="194" spans="1:65" s="14" customFormat="1" ht="11.25">
      <c r="B194" s="211"/>
      <c r="C194" s="212"/>
      <c r="D194" s="194" t="s">
        <v>167</v>
      </c>
      <c r="E194" s="213" t="s">
        <v>19</v>
      </c>
      <c r="F194" s="214" t="s">
        <v>1272</v>
      </c>
      <c r="G194" s="212"/>
      <c r="H194" s="215">
        <v>0.16700000000000001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167</v>
      </c>
      <c r="AU194" s="221" t="s">
        <v>86</v>
      </c>
      <c r="AV194" s="14" t="s">
        <v>86</v>
      </c>
      <c r="AW194" s="14" t="s">
        <v>36</v>
      </c>
      <c r="AX194" s="14" t="s">
        <v>84</v>
      </c>
      <c r="AY194" s="221" t="s">
        <v>154</v>
      </c>
    </row>
    <row r="195" spans="1:65" s="2" customFormat="1" ht="24.2" customHeight="1">
      <c r="A195" s="37"/>
      <c r="B195" s="38"/>
      <c r="C195" s="181" t="s">
        <v>316</v>
      </c>
      <c r="D195" s="181" t="s">
        <v>156</v>
      </c>
      <c r="E195" s="182" t="s">
        <v>825</v>
      </c>
      <c r="F195" s="183" t="s">
        <v>826</v>
      </c>
      <c r="G195" s="184" t="s">
        <v>797</v>
      </c>
      <c r="H195" s="261"/>
      <c r="I195" s="186"/>
      <c r="J195" s="187">
        <f>ROUND(I195*H195,2)</f>
        <v>0</v>
      </c>
      <c r="K195" s="183" t="s">
        <v>160</v>
      </c>
      <c r="L195" s="42"/>
      <c r="M195" s="188" t="s">
        <v>19</v>
      </c>
      <c r="N195" s="189" t="s">
        <v>47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309</v>
      </c>
      <c r="AT195" s="192" t="s">
        <v>156</v>
      </c>
      <c r="AU195" s="192" t="s">
        <v>86</v>
      </c>
      <c r="AY195" s="20" t="s">
        <v>154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84</v>
      </c>
      <c r="BK195" s="193">
        <f>ROUND(I195*H195,2)</f>
        <v>0</v>
      </c>
      <c r="BL195" s="20" t="s">
        <v>309</v>
      </c>
      <c r="BM195" s="192" t="s">
        <v>827</v>
      </c>
    </row>
    <row r="196" spans="1:65" s="2" customFormat="1" ht="29.25">
      <c r="A196" s="37"/>
      <c r="B196" s="38"/>
      <c r="C196" s="39"/>
      <c r="D196" s="194" t="s">
        <v>163</v>
      </c>
      <c r="E196" s="39"/>
      <c r="F196" s="195" t="s">
        <v>828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163</v>
      </c>
      <c r="AU196" s="20" t="s">
        <v>86</v>
      </c>
    </row>
    <row r="197" spans="1:65" s="2" customFormat="1" ht="11.25">
      <c r="A197" s="37"/>
      <c r="B197" s="38"/>
      <c r="C197" s="39"/>
      <c r="D197" s="199" t="s">
        <v>165</v>
      </c>
      <c r="E197" s="39"/>
      <c r="F197" s="200" t="s">
        <v>829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165</v>
      </c>
      <c r="AU197" s="20" t="s">
        <v>86</v>
      </c>
    </row>
    <row r="198" spans="1:65" s="12" customFormat="1" ht="22.9" customHeight="1">
      <c r="B198" s="165"/>
      <c r="C198" s="166"/>
      <c r="D198" s="167" t="s">
        <v>75</v>
      </c>
      <c r="E198" s="179" t="s">
        <v>324</v>
      </c>
      <c r="F198" s="179" t="s">
        <v>325</v>
      </c>
      <c r="G198" s="166"/>
      <c r="H198" s="166"/>
      <c r="I198" s="169"/>
      <c r="J198" s="180">
        <f>BK198</f>
        <v>0</v>
      </c>
      <c r="K198" s="166"/>
      <c r="L198" s="171"/>
      <c r="M198" s="172"/>
      <c r="N198" s="173"/>
      <c r="O198" s="173"/>
      <c r="P198" s="174">
        <f>SUM(P199:P271)</f>
        <v>0</v>
      </c>
      <c r="Q198" s="173"/>
      <c r="R198" s="174">
        <f>SUM(R199:R271)</f>
        <v>0.39200020000000002</v>
      </c>
      <c r="S198" s="173"/>
      <c r="T198" s="175">
        <f>SUM(T199:T271)</f>
        <v>0</v>
      </c>
      <c r="AR198" s="176" t="s">
        <v>86</v>
      </c>
      <c r="AT198" s="177" t="s">
        <v>75</v>
      </c>
      <c r="AU198" s="177" t="s">
        <v>84</v>
      </c>
      <c r="AY198" s="176" t="s">
        <v>154</v>
      </c>
      <c r="BK198" s="178">
        <f>SUM(BK199:BK271)</f>
        <v>0</v>
      </c>
    </row>
    <row r="199" spans="1:65" s="2" customFormat="1" ht="24.2" customHeight="1">
      <c r="A199" s="37"/>
      <c r="B199" s="38"/>
      <c r="C199" s="181" t="s">
        <v>326</v>
      </c>
      <c r="D199" s="181" t="s">
        <v>156</v>
      </c>
      <c r="E199" s="182" t="s">
        <v>1106</v>
      </c>
      <c r="F199" s="183" t="s">
        <v>1107</v>
      </c>
      <c r="G199" s="184" t="s">
        <v>843</v>
      </c>
      <c r="H199" s="185">
        <v>320.32</v>
      </c>
      <c r="I199" s="186"/>
      <c r="J199" s="187">
        <f>ROUND(I199*H199,2)</f>
        <v>0</v>
      </c>
      <c r="K199" s="183" t="s">
        <v>160</v>
      </c>
      <c r="L199" s="42"/>
      <c r="M199" s="188" t="s">
        <v>19</v>
      </c>
      <c r="N199" s="189" t="s">
        <v>47</v>
      </c>
      <c r="O199" s="67"/>
      <c r="P199" s="190">
        <f>O199*H199</f>
        <v>0</v>
      </c>
      <c r="Q199" s="190">
        <v>6.0000000000000002E-5</v>
      </c>
      <c r="R199" s="190">
        <f>Q199*H199</f>
        <v>1.9219199999999999E-2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309</v>
      </c>
      <c r="AT199" s="192" t="s">
        <v>156</v>
      </c>
      <c r="AU199" s="192" t="s">
        <v>86</v>
      </c>
      <c r="AY199" s="20" t="s">
        <v>154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20" t="s">
        <v>84</v>
      </c>
      <c r="BK199" s="193">
        <f>ROUND(I199*H199,2)</f>
        <v>0</v>
      </c>
      <c r="BL199" s="20" t="s">
        <v>309</v>
      </c>
      <c r="BM199" s="192" t="s">
        <v>1108</v>
      </c>
    </row>
    <row r="200" spans="1:65" s="2" customFormat="1" ht="19.5">
      <c r="A200" s="37"/>
      <c r="B200" s="38"/>
      <c r="C200" s="39"/>
      <c r="D200" s="194" t="s">
        <v>163</v>
      </c>
      <c r="E200" s="39"/>
      <c r="F200" s="195" t="s">
        <v>1109</v>
      </c>
      <c r="G200" s="39"/>
      <c r="H200" s="39"/>
      <c r="I200" s="196"/>
      <c r="J200" s="39"/>
      <c r="K200" s="39"/>
      <c r="L200" s="42"/>
      <c r="M200" s="197"/>
      <c r="N200" s="198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163</v>
      </c>
      <c r="AU200" s="20" t="s">
        <v>86</v>
      </c>
    </row>
    <row r="201" spans="1:65" s="2" customFormat="1" ht="11.25">
      <c r="A201" s="37"/>
      <c r="B201" s="38"/>
      <c r="C201" s="39"/>
      <c r="D201" s="199" t="s">
        <v>165</v>
      </c>
      <c r="E201" s="39"/>
      <c r="F201" s="200" t="s">
        <v>1110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165</v>
      </c>
      <c r="AU201" s="20" t="s">
        <v>86</v>
      </c>
    </row>
    <row r="202" spans="1:65" s="13" customFormat="1" ht="11.25">
      <c r="B202" s="201"/>
      <c r="C202" s="202"/>
      <c r="D202" s="194" t="s">
        <v>167</v>
      </c>
      <c r="E202" s="203" t="s">
        <v>19</v>
      </c>
      <c r="F202" s="204" t="s">
        <v>1273</v>
      </c>
      <c r="G202" s="202"/>
      <c r="H202" s="203" t="s">
        <v>19</v>
      </c>
      <c r="I202" s="205"/>
      <c r="J202" s="202"/>
      <c r="K202" s="202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167</v>
      </c>
      <c r="AU202" s="210" t="s">
        <v>86</v>
      </c>
      <c r="AV202" s="13" t="s">
        <v>84</v>
      </c>
      <c r="AW202" s="13" t="s">
        <v>36</v>
      </c>
      <c r="AX202" s="13" t="s">
        <v>76</v>
      </c>
      <c r="AY202" s="210" t="s">
        <v>154</v>
      </c>
    </row>
    <row r="203" spans="1:65" s="13" customFormat="1" ht="11.25">
      <c r="B203" s="201"/>
      <c r="C203" s="202"/>
      <c r="D203" s="194" t="s">
        <v>167</v>
      </c>
      <c r="E203" s="203" t="s">
        <v>19</v>
      </c>
      <c r="F203" s="204" t="s">
        <v>1274</v>
      </c>
      <c r="G203" s="202"/>
      <c r="H203" s="203" t="s">
        <v>19</v>
      </c>
      <c r="I203" s="205"/>
      <c r="J203" s="202"/>
      <c r="K203" s="202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167</v>
      </c>
      <c r="AU203" s="210" t="s">
        <v>86</v>
      </c>
      <c r="AV203" s="13" t="s">
        <v>84</v>
      </c>
      <c r="AW203" s="13" t="s">
        <v>36</v>
      </c>
      <c r="AX203" s="13" t="s">
        <v>76</v>
      </c>
      <c r="AY203" s="210" t="s">
        <v>154</v>
      </c>
    </row>
    <row r="204" spans="1:65" s="13" customFormat="1" ht="22.5">
      <c r="B204" s="201"/>
      <c r="C204" s="202"/>
      <c r="D204" s="194" t="s">
        <v>167</v>
      </c>
      <c r="E204" s="203" t="s">
        <v>19</v>
      </c>
      <c r="F204" s="204" t="s">
        <v>1275</v>
      </c>
      <c r="G204" s="202"/>
      <c r="H204" s="203" t="s">
        <v>19</v>
      </c>
      <c r="I204" s="205"/>
      <c r="J204" s="202"/>
      <c r="K204" s="202"/>
      <c r="L204" s="206"/>
      <c r="M204" s="207"/>
      <c r="N204" s="208"/>
      <c r="O204" s="208"/>
      <c r="P204" s="208"/>
      <c r="Q204" s="208"/>
      <c r="R204" s="208"/>
      <c r="S204" s="208"/>
      <c r="T204" s="209"/>
      <c r="AT204" s="210" t="s">
        <v>167</v>
      </c>
      <c r="AU204" s="210" t="s">
        <v>86</v>
      </c>
      <c r="AV204" s="13" t="s">
        <v>84</v>
      </c>
      <c r="AW204" s="13" t="s">
        <v>36</v>
      </c>
      <c r="AX204" s="13" t="s">
        <v>76</v>
      </c>
      <c r="AY204" s="210" t="s">
        <v>154</v>
      </c>
    </row>
    <row r="205" spans="1:65" s="14" customFormat="1" ht="11.25">
      <c r="B205" s="211"/>
      <c r="C205" s="212"/>
      <c r="D205" s="194" t="s">
        <v>167</v>
      </c>
      <c r="E205" s="213" t="s">
        <v>19</v>
      </c>
      <c r="F205" s="214" t="s">
        <v>1276</v>
      </c>
      <c r="G205" s="212"/>
      <c r="H205" s="215">
        <v>8.65</v>
      </c>
      <c r="I205" s="216"/>
      <c r="J205" s="212"/>
      <c r="K205" s="212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167</v>
      </c>
      <c r="AU205" s="221" t="s">
        <v>86</v>
      </c>
      <c r="AV205" s="14" t="s">
        <v>86</v>
      </c>
      <c r="AW205" s="14" t="s">
        <v>36</v>
      </c>
      <c r="AX205" s="14" t="s">
        <v>76</v>
      </c>
      <c r="AY205" s="221" t="s">
        <v>154</v>
      </c>
    </row>
    <row r="206" spans="1:65" s="13" customFormat="1" ht="22.5">
      <c r="B206" s="201"/>
      <c r="C206" s="202"/>
      <c r="D206" s="194" t="s">
        <v>167</v>
      </c>
      <c r="E206" s="203" t="s">
        <v>19</v>
      </c>
      <c r="F206" s="204" t="s">
        <v>1277</v>
      </c>
      <c r="G206" s="202"/>
      <c r="H206" s="203" t="s">
        <v>19</v>
      </c>
      <c r="I206" s="205"/>
      <c r="J206" s="202"/>
      <c r="K206" s="202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167</v>
      </c>
      <c r="AU206" s="210" t="s">
        <v>86</v>
      </c>
      <c r="AV206" s="13" t="s">
        <v>84</v>
      </c>
      <c r="AW206" s="13" t="s">
        <v>36</v>
      </c>
      <c r="AX206" s="13" t="s">
        <v>76</v>
      </c>
      <c r="AY206" s="210" t="s">
        <v>154</v>
      </c>
    </row>
    <row r="207" spans="1:65" s="14" customFormat="1" ht="11.25">
      <c r="B207" s="211"/>
      <c r="C207" s="212"/>
      <c r="D207" s="194" t="s">
        <v>167</v>
      </c>
      <c r="E207" s="213" t="s">
        <v>19</v>
      </c>
      <c r="F207" s="214" t="s">
        <v>1278</v>
      </c>
      <c r="G207" s="212"/>
      <c r="H207" s="215">
        <v>4.8849999999999998</v>
      </c>
      <c r="I207" s="216"/>
      <c r="J207" s="212"/>
      <c r="K207" s="212"/>
      <c r="L207" s="217"/>
      <c r="M207" s="218"/>
      <c r="N207" s="219"/>
      <c r="O207" s="219"/>
      <c r="P207" s="219"/>
      <c r="Q207" s="219"/>
      <c r="R207" s="219"/>
      <c r="S207" s="219"/>
      <c r="T207" s="220"/>
      <c r="AT207" s="221" t="s">
        <v>167</v>
      </c>
      <c r="AU207" s="221" t="s">
        <v>86</v>
      </c>
      <c r="AV207" s="14" t="s">
        <v>86</v>
      </c>
      <c r="AW207" s="14" t="s">
        <v>36</v>
      </c>
      <c r="AX207" s="14" t="s">
        <v>76</v>
      </c>
      <c r="AY207" s="221" t="s">
        <v>154</v>
      </c>
    </row>
    <row r="208" spans="1:65" s="13" customFormat="1" ht="22.5">
      <c r="B208" s="201"/>
      <c r="C208" s="202"/>
      <c r="D208" s="194" t="s">
        <v>167</v>
      </c>
      <c r="E208" s="203" t="s">
        <v>19</v>
      </c>
      <c r="F208" s="204" t="s">
        <v>1279</v>
      </c>
      <c r="G208" s="202"/>
      <c r="H208" s="203" t="s">
        <v>19</v>
      </c>
      <c r="I208" s="205"/>
      <c r="J208" s="202"/>
      <c r="K208" s="202"/>
      <c r="L208" s="206"/>
      <c r="M208" s="207"/>
      <c r="N208" s="208"/>
      <c r="O208" s="208"/>
      <c r="P208" s="208"/>
      <c r="Q208" s="208"/>
      <c r="R208" s="208"/>
      <c r="S208" s="208"/>
      <c r="T208" s="209"/>
      <c r="AT208" s="210" t="s">
        <v>167</v>
      </c>
      <c r="AU208" s="210" t="s">
        <v>86</v>
      </c>
      <c r="AV208" s="13" t="s">
        <v>84</v>
      </c>
      <c r="AW208" s="13" t="s">
        <v>36</v>
      </c>
      <c r="AX208" s="13" t="s">
        <v>76</v>
      </c>
      <c r="AY208" s="210" t="s">
        <v>154</v>
      </c>
    </row>
    <row r="209" spans="1:65" s="14" customFormat="1" ht="11.25">
      <c r="B209" s="211"/>
      <c r="C209" s="212"/>
      <c r="D209" s="194" t="s">
        <v>167</v>
      </c>
      <c r="E209" s="213" t="s">
        <v>19</v>
      </c>
      <c r="F209" s="214" t="s">
        <v>1280</v>
      </c>
      <c r="G209" s="212"/>
      <c r="H209" s="215">
        <v>3.6030000000000002</v>
      </c>
      <c r="I209" s="216"/>
      <c r="J209" s="212"/>
      <c r="K209" s="212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167</v>
      </c>
      <c r="AU209" s="221" t="s">
        <v>86</v>
      </c>
      <c r="AV209" s="14" t="s">
        <v>86</v>
      </c>
      <c r="AW209" s="14" t="s">
        <v>36</v>
      </c>
      <c r="AX209" s="14" t="s">
        <v>76</v>
      </c>
      <c r="AY209" s="221" t="s">
        <v>154</v>
      </c>
    </row>
    <row r="210" spans="1:65" s="13" customFormat="1" ht="22.5">
      <c r="B210" s="201"/>
      <c r="C210" s="202"/>
      <c r="D210" s="194" t="s">
        <v>167</v>
      </c>
      <c r="E210" s="203" t="s">
        <v>19</v>
      </c>
      <c r="F210" s="204" t="s">
        <v>1281</v>
      </c>
      <c r="G210" s="202"/>
      <c r="H210" s="203" t="s">
        <v>19</v>
      </c>
      <c r="I210" s="205"/>
      <c r="J210" s="202"/>
      <c r="K210" s="202"/>
      <c r="L210" s="206"/>
      <c r="M210" s="207"/>
      <c r="N210" s="208"/>
      <c r="O210" s="208"/>
      <c r="P210" s="208"/>
      <c r="Q210" s="208"/>
      <c r="R210" s="208"/>
      <c r="S210" s="208"/>
      <c r="T210" s="209"/>
      <c r="AT210" s="210" t="s">
        <v>167</v>
      </c>
      <c r="AU210" s="210" t="s">
        <v>86</v>
      </c>
      <c r="AV210" s="13" t="s">
        <v>84</v>
      </c>
      <c r="AW210" s="13" t="s">
        <v>36</v>
      </c>
      <c r="AX210" s="13" t="s">
        <v>76</v>
      </c>
      <c r="AY210" s="210" t="s">
        <v>154</v>
      </c>
    </row>
    <row r="211" spans="1:65" s="14" customFormat="1" ht="11.25">
      <c r="B211" s="211"/>
      <c r="C211" s="212"/>
      <c r="D211" s="194" t="s">
        <v>167</v>
      </c>
      <c r="E211" s="213" t="s">
        <v>19</v>
      </c>
      <c r="F211" s="214" t="s">
        <v>1282</v>
      </c>
      <c r="G211" s="212"/>
      <c r="H211" s="215">
        <v>5.585</v>
      </c>
      <c r="I211" s="216"/>
      <c r="J211" s="212"/>
      <c r="K211" s="212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167</v>
      </c>
      <c r="AU211" s="221" t="s">
        <v>86</v>
      </c>
      <c r="AV211" s="14" t="s">
        <v>86</v>
      </c>
      <c r="AW211" s="14" t="s">
        <v>36</v>
      </c>
      <c r="AX211" s="14" t="s">
        <v>76</v>
      </c>
      <c r="AY211" s="221" t="s">
        <v>154</v>
      </c>
    </row>
    <row r="212" spans="1:65" s="13" customFormat="1" ht="22.5">
      <c r="B212" s="201"/>
      <c r="C212" s="202"/>
      <c r="D212" s="194" t="s">
        <v>167</v>
      </c>
      <c r="E212" s="203" t="s">
        <v>19</v>
      </c>
      <c r="F212" s="204" t="s">
        <v>1283</v>
      </c>
      <c r="G212" s="202"/>
      <c r="H212" s="203" t="s">
        <v>19</v>
      </c>
      <c r="I212" s="205"/>
      <c r="J212" s="202"/>
      <c r="K212" s="202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167</v>
      </c>
      <c r="AU212" s="210" t="s">
        <v>86</v>
      </c>
      <c r="AV212" s="13" t="s">
        <v>84</v>
      </c>
      <c r="AW212" s="13" t="s">
        <v>36</v>
      </c>
      <c r="AX212" s="13" t="s">
        <v>76</v>
      </c>
      <c r="AY212" s="210" t="s">
        <v>154</v>
      </c>
    </row>
    <row r="213" spans="1:65" s="14" customFormat="1" ht="11.25">
      <c r="B213" s="211"/>
      <c r="C213" s="212"/>
      <c r="D213" s="194" t="s">
        <v>167</v>
      </c>
      <c r="E213" s="213" t="s">
        <v>19</v>
      </c>
      <c r="F213" s="214" t="s">
        <v>1284</v>
      </c>
      <c r="G213" s="212"/>
      <c r="H213" s="215">
        <v>5.0869999999999997</v>
      </c>
      <c r="I213" s="216"/>
      <c r="J213" s="212"/>
      <c r="K213" s="212"/>
      <c r="L213" s="217"/>
      <c r="M213" s="218"/>
      <c r="N213" s="219"/>
      <c r="O213" s="219"/>
      <c r="P213" s="219"/>
      <c r="Q213" s="219"/>
      <c r="R213" s="219"/>
      <c r="S213" s="219"/>
      <c r="T213" s="220"/>
      <c r="AT213" s="221" t="s">
        <v>167</v>
      </c>
      <c r="AU213" s="221" t="s">
        <v>86</v>
      </c>
      <c r="AV213" s="14" t="s">
        <v>86</v>
      </c>
      <c r="AW213" s="14" t="s">
        <v>36</v>
      </c>
      <c r="AX213" s="14" t="s">
        <v>76</v>
      </c>
      <c r="AY213" s="221" t="s">
        <v>154</v>
      </c>
    </row>
    <row r="214" spans="1:65" s="13" customFormat="1" ht="33.75">
      <c r="B214" s="201"/>
      <c r="C214" s="202"/>
      <c r="D214" s="194" t="s">
        <v>167</v>
      </c>
      <c r="E214" s="203" t="s">
        <v>19</v>
      </c>
      <c r="F214" s="204" t="s">
        <v>1285</v>
      </c>
      <c r="G214" s="202"/>
      <c r="H214" s="203" t="s">
        <v>19</v>
      </c>
      <c r="I214" s="205"/>
      <c r="J214" s="202"/>
      <c r="K214" s="202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167</v>
      </c>
      <c r="AU214" s="210" t="s">
        <v>86</v>
      </c>
      <c r="AV214" s="13" t="s">
        <v>84</v>
      </c>
      <c r="AW214" s="13" t="s">
        <v>36</v>
      </c>
      <c r="AX214" s="13" t="s">
        <v>76</v>
      </c>
      <c r="AY214" s="210" t="s">
        <v>154</v>
      </c>
    </row>
    <row r="215" spans="1:65" s="14" customFormat="1" ht="11.25">
      <c r="B215" s="211"/>
      <c r="C215" s="212"/>
      <c r="D215" s="194" t="s">
        <v>167</v>
      </c>
      <c r="E215" s="213" t="s">
        <v>19</v>
      </c>
      <c r="F215" s="214" t="s">
        <v>1286</v>
      </c>
      <c r="G215" s="212"/>
      <c r="H215" s="215">
        <v>31.4</v>
      </c>
      <c r="I215" s="216"/>
      <c r="J215" s="212"/>
      <c r="K215" s="212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167</v>
      </c>
      <c r="AU215" s="221" t="s">
        <v>86</v>
      </c>
      <c r="AV215" s="14" t="s">
        <v>86</v>
      </c>
      <c r="AW215" s="14" t="s">
        <v>36</v>
      </c>
      <c r="AX215" s="14" t="s">
        <v>76</v>
      </c>
      <c r="AY215" s="221" t="s">
        <v>154</v>
      </c>
    </row>
    <row r="216" spans="1:65" s="13" customFormat="1" ht="22.5">
      <c r="B216" s="201"/>
      <c r="C216" s="202"/>
      <c r="D216" s="194" t="s">
        <v>167</v>
      </c>
      <c r="E216" s="203" t="s">
        <v>19</v>
      </c>
      <c r="F216" s="204" t="s">
        <v>1287</v>
      </c>
      <c r="G216" s="202"/>
      <c r="H216" s="203" t="s">
        <v>19</v>
      </c>
      <c r="I216" s="205"/>
      <c r="J216" s="202"/>
      <c r="K216" s="202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167</v>
      </c>
      <c r="AU216" s="210" t="s">
        <v>86</v>
      </c>
      <c r="AV216" s="13" t="s">
        <v>84</v>
      </c>
      <c r="AW216" s="13" t="s">
        <v>36</v>
      </c>
      <c r="AX216" s="13" t="s">
        <v>76</v>
      </c>
      <c r="AY216" s="210" t="s">
        <v>154</v>
      </c>
    </row>
    <row r="217" spans="1:65" s="14" customFormat="1" ht="11.25">
      <c r="B217" s="211"/>
      <c r="C217" s="212"/>
      <c r="D217" s="194" t="s">
        <v>167</v>
      </c>
      <c r="E217" s="213" t="s">
        <v>19</v>
      </c>
      <c r="F217" s="214" t="s">
        <v>1288</v>
      </c>
      <c r="G217" s="212"/>
      <c r="H217" s="215">
        <v>219.32900000000001</v>
      </c>
      <c r="I217" s="216"/>
      <c r="J217" s="212"/>
      <c r="K217" s="212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167</v>
      </c>
      <c r="AU217" s="221" t="s">
        <v>86</v>
      </c>
      <c r="AV217" s="14" t="s">
        <v>86</v>
      </c>
      <c r="AW217" s="14" t="s">
        <v>36</v>
      </c>
      <c r="AX217" s="14" t="s">
        <v>76</v>
      </c>
      <c r="AY217" s="221" t="s">
        <v>154</v>
      </c>
    </row>
    <row r="218" spans="1:65" s="16" customFormat="1" ht="11.25">
      <c r="B218" s="237"/>
      <c r="C218" s="238"/>
      <c r="D218" s="194" t="s">
        <v>167</v>
      </c>
      <c r="E218" s="239" t="s">
        <v>19</v>
      </c>
      <c r="F218" s="240" t="s">
        <v>361</v>
      </c>
      <c r="G218" s="238"/>
      <c r="H218" s="241">
        <v>278.53899999999999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AT218" s="247" t="s">
        <v>167</v>
      </c>
      <c r="AU218" s="247" t="s">
        <v>86</v>
      </c>
      <c r="AV218" s="16" t="s">
        <v>182</v>
      </c>
      <c r="AW218" s="16" t="s">
        <v>36</v>
      </c>
      <c r="AX218" s="16" t="s">
        <v>76</v>
      </c>
      <c r="AY218" s="247" t="s">
        <v>154</v>
      </c>
    </row>
    <row r="219" spans="1:65" s="13" customFormat="1" ht="11.25">
      <c r="B219" s="201"/>
      <c r="C219" s="202"/>
      <c r="D219" s="194" t="s">
        <v>167</v>
      </c>
      <c r="E219" s="203" t="s">
        <v>19</v>
      </c>
      <c r="F219" s="204" t="s">
        <v>1129</v>
      </c>
      <c r="G219" s="202"/>
      <c r="H219" s="203" t="s">
        <v>19</v>
      </c>
      <c r="I219" s="205"/>
      <c r="J219" s="202"/>
      <c r="K219" s="202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167</v>
      </c>
      <c r="AU219" s="210" t="s">
        <v>86</v>
      </c>
      <c r="AV219" s="13" t="s">
        <v>84</v>
      </c>
      <c r="AW219" s="13" t="s">
        <v>36</v>
      </c>
      <c r="AX219" s="13" t="s">
        <v>76</v>
      </c>
      <c r="AY219" s="210" t="s">
        <v>154</v>
      </c>
    </row>
    <row r="220" spans="1:65" s="14" customFormat="1" ht="11.25">
      <c r="B220" s="211"/>
      <c r="C220" s="212"/>
      <c r="D220" s="194" t="s">
        <v>167</v>
      </c>
      <c r="E220" s="213" t="s">
        <v>19</v>
      </c>
      <c r="F220" s="214" t="s">
        <v>1289</v>
      </c>
      <c r="G220" s="212"/>
      <c r="H220" s="215">
        <v>41.780999999999999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167</v>
      </c>
      <c r="AU220" s="221" t="s">
        <v>86</v>
      </c>
      <c r="AV220" s="14" t="s">
        <v>86</v>
      </c>
      <c r="AW220" s="14" t="s">
        <v>36</v>
      </c>
      <c r="AX220" s="14" t="s">
        <v>76</v>
      </c>
      <c r="AY220" s="221" t="s">
        <v>154</v>
      </c>
    </row>
    <row r="221" spans="1:65" s="15" customFormat="1" ht="11.25">
      <c r="B221" s="223"/>
      <c r="C221" s="224"/>
      <c r="D221" s="194" t="s">
        <v>167</v>
      </c>
      <c r="E221" s="225" t="s">
        <v>19</v>
      </c>
      <c r="F221" s="226" t="s">
        <v>194</v>
      </c>
      <c r="G221" s="224"/>
      <c r="H221" s="227">
        <v>320.32</v>
      </c>
      <c r="I221" s="228"/>
      <c r="J221" s="224"/>
      <c r="K221" s="224"/>
      <c r="L221" s="229"/>
      <c r="M221" s="230"/>
      <c r="N221" s="231"/>
      <c r="O221" s="231"/>
      <c r="P221" s="231"/>
      <c r="Q221" s="231"/>
      <c r="R221" s="231"/>
      <c r="S221" s="231"/>
      <c r="T221" s="232"/>
      <c r="AT221" s="233" t="s">
        <v>167</v>
      </c>
      <c r="AU221" s="233" t="s">
        <v>86</v>
      </c>
      <c r="AV221" s="15" t="s">
        <v>161</v>
      </c>
      <c r="AW221" s="15" t="s">
        <v>36</v>
      </c>
      <c r="AX221" s="15" t="s">
        <v>84</v>
      </c>
      <c r="AY221" s="233" t="s">
        <v>154</v>
      </c>
    </row>
    <row r="222" spans="1:65" s="2" customFormat="1" ht="24.2" customHeight="1">
      <c r="A222" s="37"/>
      <c r="B222" s="38"/>
      <c r="C222" s="248" t="s">
        <v>336</v>
      </c>
      <c r="D222" s="248" t="s">
        <v>491</v>
      </c>
      <c r="E222" s="249" t="s">
        <v>1290</v>
      </c>
      <c r="F222" s="250" t="s">
        <v>1291</v>
      </c>
      <c r="G222" s="251" t="s">
        <v>263</v>
      </c>
      <c r="H222" s="252">
        <v>0.01</v>
      </c>
      <c r="I222" s="253"/>
      <c r="J222" s="254">
        <f>ROUND(I222*H222,2)</f>
        <v>0</v>
      </c>
      <c r="K222" s="250" t="s">
        <v>160</v>
      </c>
      <c r="L222" s="255"/>
      <c r="M222" s="256" t="s">
        <v>19</v>
      </c>
      <c r="N222" s="257" t="s">
        <v>47</v>
      </c>
      <c r="O222" s="67"/>
      <c r="P222" s="190">
        <f>O222*H222</f>
        <v>0</v>
      </c>
      <c r="Q222" s="190">
        <v>1</v>
      </c>
      <c r="R222" s="190">
        <f>Q222*H222</f>
        <v>0.01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600</v>
      </c>
      <c r="AT222" s="192" t="s">
        <v>491</v>
      </c>
      <c r="AU222" s="192" t="s">
        <v>86</v>
      </c>
      <c r="AY222" s="20" t="s">
        <v>154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84</v>
      </c>
      <c r="BK222" s="193">
        <f>ROUND(I222*H222,2)</f>
        <v>0</v>
      </c>
      <c r="BL222" s="20" t="s">
        <v>309</v>
      </c>
      <c r="BM222" s="192" t="s">
        <v>1292</v>
      </c>
    </row>
    <row r="223" spans="1:65" s="2" customFormat="1" ht="19.5">
      <c r="A223" s="37"/>
      <c r="B223" s="38"/>
      <c r="C223" s="39"/>
      <c r="D223" s="194" t="s">
        <v>163</v>
      </c>
      <c r="E223" s="39"/>
      <c r="F223" s="195" t="s">
        <v>1291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163</v>
      </c>
      <c r="AU223" s="20" t="s">
        <v>86</v>
      </c>
    </row>
    <row r="224" spans="1:65" s="2" customFormat="1" ht="19.5">
      <c r="A224" s="37"/>
      <c r="B224" s="38"/>
      <c r="C224" s="39"/>
      <c r="D224" s="194" t="s">
        <v>177</v>
      </c>
      <c r="E224" s="39"/>
      <c r="F224" s="222" t="s">
        <v>1293</v>
      </c>
      <c r="G224" s="39"/>
      <c r="H224" s="39"/>
      <c r="I224" s="196"/>
      <c r="J224" s="39"/>
      <c r="K224" s="39"/>
      <c r="L224" s="42"/>
      <c r="M224" s="197"/>
      <c r="N224" s="198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177</v>
      </c>
      <c r="AU224" s="20" t="s">
        <v>86</v>
      </c>
    </row>
    <row r="225" spans="1:65" s="13" customFormat="1" ht="11.25">
      <c r="B225" s="201"/>
      <c r="C225" s="202"/>
      <c r="D225" s="194" t="s">
        <v>167</v>
      </c>
      <c r="E225" s="203" t="s">
        <v>19</v>
      </c>
      <c r="F225" s="204" t="s">
        <v>1294</v>
      </c>
      <c r="G225" s="202"/>
      <c r="H225" s="203" t="s">
        <v>19</v>
      </c>
      <c r="I225" s="205"/>
      <c r="J225" s="202"/>
      <c r="K225" s="202"/>
      <c r="L225" s="206"/>
      <c r="M225" s="207"/>
      <c r="N225" s="208"/>
      <c r="O225" s="208"/>
      <c r="P225" s="208"/>
      <c r="Q225" s="208"/>
      <c r="R225" s="208"/>
      <c r="S225" s="208"/>
      <c r="T225" s="209"/>
      <c r="AT225" s="210" t="s">
        <v>167</v>
      </c>
      <c r="AU225" s="210" t="s">
        <v>86</v>
      </c>
      <c r="AV225" s="13" t="s">
        <v>84</v>
      </c>
      <c r="AW225" s="13" t="s">
        <v>36</v>
      </c>
      <c r="AX225" s="13" t="s">
        <v>76</v>
      </c>
      <c r="AY225" s="210" t="s">
        <v>154</v>
      </c>
    </row>
    <row r="226" spans="1:65" s="13" customFormat="1" ht="11.25">
      <c r="B226" s="201"/>
      <c r="C226" s="202"/>
      <c r="D226" s="194" t="s">
        <v>167</v>
      </c>
      <c r="E226" s="203" t="s">
        <v>19</v>
      </c>
      <c r="F226" s="204" t="s">
        <v>537</v>
      </c>
      <c r="G226" s="202"/>
      <c r="H226" s="203" t="s">
        <v>19</v>
      </c>
      <c r="I226" s="205"/>
      <c r="J226" s="202"/>
      <c r="K226" s="202"/>
      <c r="L226" s="206"/>
      <c r="M226" s="207"/>
      <c r="N226" s="208"/>
      <c r="O226" s="208"/>
      <c r="P226" s="208"/>
      <c r="Q226" s="208"/>
      <c r="R226" s="208"/>
      <c r="S226" s="208"/>
      <c r="T226" s="209"/>
      <c r="AT226" s="210" t="s">
        <v>167</v>
      </c>
      <c r="AU226" s="210" t="s">
        <v>86</v>
      </c>
      <c r="AV226" s="13" t="s">
        <v>84</v>
      </c>
      <c r="AW226" s="13" t="s">
        <v>36</v>
      </c>
      <c r="AX226" s="13" t="s">
        <v>76</v>
      </c>
      <c r="AY226" s="210" t="s">
        <v>154</v>
      </c>
    </row>
    <row r="227" spans="1:65" s="13" customFormat="1" ht="22.5">
      <c r="B227" s="201"/>
      <c r="C227" s="202"/>
      <c r="D227" s="194" t="s">
        <v>167</v>
      </c>
      <c r="E227" s="203" t="s">
        <v>19</v>
      </c>
      <c r="F227" s="204" t="s">
        <v>1295</v>
      </c>
      <c r="G227" s="202"/>
      <c r="H227" s="203" t="s">
        <v>19</v>
      </c>
      <c r="I227" s="205"/>
      <c r="J227" s="202"/>
      <c r="K227" s="202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167</v>
      </c>
      <c r="AU227" s="210" t="s">
        <v>86</v>
      </c>
      <c r="AV227" s="13" t="s">
        <v>84</v>
      </c>
      <c r="AW227" s="13" t="s">
        <v>36</v>
      </c>
      <c r="AX227" s="13" t="s">
        <v>76</v>
      </c>
      <c r="AY227" s="210" t="s">
        <v>154</v>
      </c>
    </row>
    <row r="228" spans="1:65" s="14" customFormat="1" ht="11.25">
      <c r="B228" s="211"/>
      <c r="C228" s="212"/>
      <c r="D228" s="194" t="s">
        <v>167</v>
      </c>
      <c r="E228" s="213" t="s">
        <v>19</v>
      </c>
      <c r="F228" s="214" t="s">
        <v>1296</v>
      </c>
      <c r="G228" s="212"/>
      <c r="H228" s="215">
        <v>0.01</v>
      </c>
      <c r="I228" s="216"/>
      <c r="J228" s="212"/>
      <c r="K228" s="212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167</v>
      </c>
      <c r="AU228" s="221" t="s">
        <v>86</v>
      </c>
      <c r="AV228" s="14" t="s">
        <v>86</v>
      </c>
      <c r="AW228" s="14" t="s">
        <v>36</v>
      </c>
      <c r="AX228" s="14" t="s">
        <v>84</v>
      </c>
      <c r="AY228" s="221" t="s">
        <v>154</v>
      </c>
    </row>
    <row r="229" spans="1:65" s="2" customFormat="1" ht="24.2" customHeight="1">
      <c r="A229" s="37"/>
      <c r="B229" s="38"/>
      <c r="C229" s="248" t="s">
        <v>510</v>
      </c>
      <c r="D229" s="248" t="s">
        <v>491</v>
      </c>
      <c r="E229" s="249" t="s">
        <v>1218</v>
      </c>
      <c r="F229" s="250" t="s">
        <v>1219</v>
      </c>
      <c r="G229" s="251" t="s">
        <v>263</v>
      </c>
      <c r="H229" s="252">
        <v>5.0000000000000001E-3</v>
      </c>
      <c r="I229" s="253"/>
      <c r="J229" s="254">
        <f>ROUND(I229*H229,2)</f>
        <v>0</v>
      </c>
      <c r="K229" s="250" t="s">
        <v>160</v>
      </c>
      <c r="L229" s="255"/>
      <c r="M229" s="256" t="s">
        <v>19</v>
      </c>
      <c r="N229" s="257" t="s">
        <v>47</v>
      </c>
      <c r="O229" s="67"/>
      <c r="P229" s="190">
        <f>O229*H229</f>
        <v>0</v>
      </c>
      <c r="Q229" s="190">
        <v>1</v>
      </c>
      <c r="R229" s="190">
        <f>Q229*H229</f>
        <v>5.0000000000000001E-3</v>
      </c>
      <c r="S229" s="190">
        <v>0</v>
      </c>
      <c r="T229" s="19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2" t="s">
        <v>600</v>
      </c>
      <c r="AT229" s="192" t="s">
        <v>491</v>
      </c>
      <c r="AU229" s="192" t="s">
        <v>86</v>
      </c>
      <c r="AY229" s="20" t="s">
        <v>154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20" t="s">
        <v>84</v>
      </c>
      <c r="BK229" s="193">
        <f>ROUND(I229*H229,2)</f>
        <v>0</v>
      </c>
      <c r="BL229" s="20" t="s">
        <v>309</v>
      </c>
      <c r="BM229" s="192" t="s">
        <v>1220</v>
      </c>
    </row>
    <row r="230" spans="1:65" s="2" customFormat="1" ht="11.25">
      <c r="A230" s="37"/>
      <c r="B230" s="38"/>
      <c r="C230" s="39"/>
      <c r="D230" s="194" t="s">
        <v>163</v>
      </c>
      <c r="E230" s="39"/>
      <c r="F230" s="195" t="s">
        <v>1219</v>
      </c>
      <c r="G230" s="39"/>
      <c r="H230" s="39"/>
      <c r="I230" s="196"/>
      <c r="J230" s="39"/>
      <c r="K230" s="39"/>
      <c r="L230" s="42"/>
      <c r="M230" s="197"/>
      <c r="N230" s="198"/>
      <c r="O230" s="67"/>
      <c r="P230" s="67"/>
      <c r="Q230" s="67"/>
      <c r="R230" s="67"/>
      <c r="S230" s="67"/>
      <c r="T230" s="68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20" t="s">
        <v>163</v>
      </c>
      <c r="AU230" s="20" t="s">
        <v>86</v>
      </c>
    </row>
    <row r="231" spans="1:65" s="2" customFormat="1" ht="19.5">
      <c r="A231" s="37"/>
      <c r="B231" s="38"/>
      <c r="C231" s="39"/>
      <c r="D231" s="194" t="s">
        <v>177</v>
      </c>
      <c r="E231" s="39"/>
      <c r="F231" s="222" t="s">
        <v>1221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177</v>
      </c>
      <c r="AU231" s="20" t="s">
        <v>86</v>
      </c>
    </row>
    <row r="232" spans="1:65" s="13" customFormat="1" ht="11.25">
      <c r="B232" s="201"/>
      <c r="C232" s="202"/>
      <c r="D232" s="194" t="s">
        <v>167</v>
      </c>
      <c r="E232" s="203" t="s">
        <v>19</v>
      </c>
      <c r="F232" s="204" t="s">
        <v>1294</v>
      </c>
      <c r="G232" s="202"/>
      <c r="H232" s="203" t="s">
        <v>19</v>
      </c>
      <c r="I232" s="205"/>
      <c r="J232" s="202"/>
      <c r="K232" s="202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167</v>
      </c>
      <c r="AU232" s="210" t="s">
        <v>86</v>
      </c>
      <c r="AV232" s="13" t="s">
        <v>84</v>
      </c>
      <c r="AW232" s="13" t="s">
        <v>36</v>
      </c>
      <c r="AX232" s="13" t="s">
        <v>76</v>
      </c>
      <c r="AY232" s="210" t="s">
        <v>154</v>
      </c>
    </row>
    <row r="233" spans="1:65" s="13" customFormat="1" ht="11.25">
      <c r="B233" s="201"/>
      <c r="C233" s="202"/>
      <c r="D233" s="194" t="s">
        <v>167</v>
      </c>
      <c r="E233" s="203" t="s">
        <v>19</v>
      </c>
      <c r="F233" s="204" t="s">
        <v>537</v>
      </c>
      <c r="G233" s="202"/>
      <c r="H233" s="203" t="s">
        <v>19</v>
      </c>
      <c r="I233" s="205"/>
      <c r="J233" s="202"/>
      <c r="K233" s="202"/>
      <c r="L233" s="206"/>
      <c r="M233" s="207"/>
      <c r="N233" s="208"/>
      <c r="O233" s="208"/>
      <c r="P233" s="208"/>
      <c r="Q233" s="208"/>
      <c r="R233" s="208"/>
      <c r="S233" s="208"/>
      <c r="T233" s="209"/>
      <c r="AT233" s="210" t="s">
        <v>167</v>
      </c>
      <c r="AU233" s="210" t="s">
        <v>86</v>
      </c>
      <c r="AV233" s="13" t="s">
        <v>84</v>
      </c>
      <c r="AW233" s="13" t="s">
        <v>36</v>
      </c>
      <c r="AX233" s="13" t="s">
        <v>76</v>
      </c>
      <c r="AY233" s="210" t="s">
        <v>154</v>
      </c>
    </row>
    <row r="234" spans="1:65" s="13" customFormat="1" ht="22.5">
      <c r="B234" s="201"/>
      <c r="C234" s="202"/>
      <c r="D234" s="194" t="s">
        <v>167</v>
      </c>
      <c r="E234" s="203" t="s">
        <v>19</v>
      </c>
      <c r="F234" s="204" t="s">
        <v>1297</v>
      </c>
      <c r="G234" s="202"/>
      <c r="H234" s="203" t="s">
        <v>19</v>
      </c>
      <c r="I234" s="205"/>
      <c r="J234" s="202"/>
      <c r="K234" s="202"/>
      <c r="L234" s="206"/>
      <c r="M234" s="207"/>
      <c r="N234" s="208"/>
      <c r="O234" s="208"/>
      <c r="P234" s="208"/>
      <c r="Q234" s="208"/>
      <c r="R234" s="208"/>
      <c r="S234" s="208"/>
      <c r="T234" s="209"/>
      <c r="AT234" s="210" t="s">
        <v>167</v>
      </c>
      <c r="AU234" s="210" t="s">
        <v>86</v>
      </c>
      <c r="AV234" s="13" t="s">
        <v>84</v>
      </c>
      <c r="AW234" s="13" t="s">
        <v>36</v>
      </c>
      <c r="AX234" s="13" t="s">
        <v>76</v>
      </c>
      <c r="AY234" s="210" t="s">
        <v>154</v>
      </c>
    </row>
    <row r="235" spans="1:65" s="14" customFormat="1" ht="11.25">
      <c r="B235" s="211"/>
      <c r="C235" s="212"/>
      <c r="D235" s="194" t="s">
        <v>167</v>
      </c>
      <c r="E235" s="213" t="s">
        <v>19</v>
      </c>
      <c r="F235" s="214" t="s">
        <v>1298</v>
      </c>
      <c r="G235" s="212"/>
      <c r="H235" s="215">
        <v>5.0000000000000001E-3</v>
      </c>
      <c r="I235" s="216"/>
      <c r="J235" s="212"/>
      <c r="K235" s="212"/>
      <c r="L235" s="217"/>
      <c r="M235" s="218"/>
      <c r="N235" s="219"/>
      <c r="O235" s="219"/>
      <c r="P235" s="219"/>
      <c r="Q235" s="219"/>
      <c r="R235" s="219"/>
      <c r="S235" s="219"/>
      <c r="T235" s="220"/>
      <c r="AT235" s="221" t="s">
        <v>167</v>
      </c>
      <c r="AU235" s="221" t="s">
        <v>86</v>
      </c>
      <c r="AV235" s="14" t="s">
        <v>86</v>
      </c>
      <c r="AW235" s="14" t="s">
        <v>36</v>
      </c>
      <c r="AX235" s="14" t="s">
        <v>84</v>
      </c>
      <c r="AY235" s="221" t="s">
        <v>154</v>
      </c>
    </row>
    <row r="236" spans="1:65" s="2" customFormat="1" ht="24">
      <c r="A236" s="37"/>
      <c r="B236" s="38"/>
      <c r="C236" s="248" t="s">
        <v>7</v>
      </c>
      <c r="D236" s="248" t="s">
        <v>491</v>
      </c>
      <c r="E236" s="249" t="s">
        <v>1225</v>
      </c>
      <c r="F236" s="250" t="s">
        <v>1226</v>
      </c>
      <c r="G236" s="251" t="s">
        <v>263</v>
      </c>
      <c r="H236" s="252">
        <v>0.01</v>
      </c>
      <c r="I236" s="253"/>
      <c r="J236" s="254">
        <f>ROUND(I236*H236,2)</f>
        <v>0</v>
      </c>
      <c r="K236" s="250" t="s">
        <v>173</v>
      </c>
      <c r="L236" s="255"/>
      <c r="M236" s="256" t="s">
        <v>19</v>
      </c>
      <c r="N236" s="257" t="s">
        <v>47</v>
      </c>
      <c r="O236" s="67"/>
      <c r="P236" s="190">
        <f>O236*H236</f>
        <v>0</v>
      </c>
      <c r="Q236" s="190">
        <v>1</v>
      </c>
      <c r="R236" s="190">
        <f>Q236*H236</f>
        <v>0.01</v>
      </c>
      <c r="S236" s="190">
        <v>0</v>
      </c>
      <c r="T236" s="19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2" t="s">
        <v>600</v>
      </c>
      <c r="AT236" s="192" t="s">
        <v>491</v>
      </c>
      <c r="AU236" s="192" t="s">
        <v>86</v>
      </c>
      <c r="AY236" s="20" t="s">
        <v>154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20" t="s">
        <v>84</v>
      </c>
      <c r="BK236" s="193">
        <f>ROUND(I236*H236,2)</f>
        <v>0</v>
      </c>
      <c r="BL236" s="20" t="s">
        <v>309</v>
      </c>
      <c r="BM236" s="192" t="s">
        <v>1227</v>
      </c>
    </row>
    <row r="237" spans="1:65" s="2" customFormat="1" ht="11.25">
      <c r="A237" s="37"/>
      <c r="B237" s="38"/>
      <c r="C237" s="39"/>
      <c r="D237" s="194" t="s">
        <v>163</v>
      </c>
      <c r="E237" s="39"/>
      <c r="F237" s="195" t="s">
        <v>1226</v>
      </c>
      <c r="G237" s="39"/>
      <c r="H237" s="39"/>
      <c r="I237" s="196"/>
      <c r="J237" s="39"/>
      <c r="K237" s="39"/>
      <c r="L237" s="42"/>
      <c r="M237" s="197"/>
      <c r="N237" s="19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163</v>
      </c>
      <c r="AU237" s="20" t="s">
        <v>86</v>
      </c>
    </row>
    <row r="238" spans="1:65" s="2" customFormat="1" ht="19.5">
      <c r="A238" s="37"/>
      <c r="B238" s="38"/>
      <c r="C238" s="39"/>
      <c r="D238" s="194" t="s">
        <v>177</v>
      </c>
      <c r="E238" s="39"/>
      <c r="F238" s="222" t="s">
        <v>1228</v>
      </c>
      <c r="G238" s="39"/>
      <c r="H238" s="39"/>
      <c r="I238" s="196"/>
      <c r="J238" s="39"/>
      <c r="K238" s="39"/>
      <c r="L238" s="42"/>
      <c r="M238" s="197"/>
      <c r="N238" s="198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177</v>
      </c>
      <c r="AU238" s="20" t="s">
        <v>86</v>
      </c>
    </row>
    <row r="239" spans="1:65" s="13" customFormat="1" ht="11.25">
      <c r="B239" s="201"/>
      <c r="C239" s="202"/>
      <c r="D239" s="194" t="s">
        <v>167</v>
      </c>
      <c r="E239" s="203" t="s">
        <v>19</v>
      </c>
      <c r="F239" s="204" t="s">
        <v>1294</v>
      </c>
      <c r="G239" s="202"/>
      <c r="H239" s="203" t="s">
        <v>19</v>
      </c>
      <c r="I239" s="205"/>
      <c r="J239" s="202"/>
      <c r="K239" s="202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167</v>
      </c>
      <c r="AU239" s="210" t="s">
        <v>86</v>
      </c>
      <c r="AV239" s="13" t="s">
        <v>84</v>
      </c>
      <c r="AW239" s="13" t="s">
        <v>36</v>
      </c>
      <c r="AX239" s="13" t="s">
        <v>76</v>
      </c>
      <c r="AY239" s="210" t="s">
        <v>154</v>
      </c>
    </row>
    <row r="240" spans="1:65" s="13" customFormat="1" ht="11.25">
      <c r="B240" s="201"/>
      <c r="C240" s="202"/>
      <c r="D240" s="194" t="s">
        <v>167</v>
      </c>
      <c r="E240" s="203" t="s">
        <v>19</v>
      </c>
      <c r="F240" s="204" t="s">
        <v>537</v>
      </c>
      <c r="G240" s="202"/>
      <c r="H240" s="203" t="s">
        <v>19</v>
      </c>
      <c r="I240" s="205"/>
      <c r="J240" s="202"/>
      <c r="K240" s="202"/>
      <c r="L240" s="206"/>
      <c r="M240" s="207"/>
      <c r="N240" s="208"/>
      <c r="O240" s="208"/>
      <c r="P240" s="208"/>
      <c r="Q240" s="208"/>
      <c r="R240" s="208"/>
      <c r="S240" s="208"/>
      <c r="T240" s="209"/>
      <c r="AT240" s="210" t="s">
        <v>167</v>
      </c>
      <c r="AU240" s="210" t="s">
        <v>86</v>
      </c>
      <c r="AV240" s="13" t="s">
        <v>84</v>
      </c>
      <c r="AW240" s="13" t="s">
        <v>36</v>
      </c>
      <c r="AX240" s="13" t="s">
        <v>76</v>
      </c>
      <c r="AY240" s="210" t="s">
        <v>154</v>
      </c>
    </row>
    <row r="241" spans="1:65" s="13" customFormat="1" ht="22.5">
      <c r="B241" s="201"/>
      <c r="C241" s="202"/>
      <c r="D241" s="194" t="s">
        <v>167</v>
      </c>
      <c r="E241" s="203" t="s">
        <v>19</v>
      </c>
      <c r="F241" s="204" t="s">
        <v>1279</v>
      </c>
      <c r="G241" s="202"/>
      <c r="H241" s="203" t="s">
        <v>19</v>
      </c>
      <c r="I241" s="205"/>
      <c r="J241" s="202"/>
      <c r="K241" s="202"/>
      <c r="L241" s="206"/>
      <c r="M241" s="207"/>
      <c r="N241" s="208"/>
      <c r="O241" s="208"/>
      <c r="P241" s="208"/>
      <c r="Q241" s="208"/>
      <c r="R241" s="208"/>
      <c r="S241" s="208"/>
      <c r="T241" s="209"/>
      <c r="AT241" s="210" t="s">
        <v>167</v>
      </c>
      <c r="AU241" s="210" t="s">
        <v>86</v>
      </c>
      <c r="AV241" s="13" t="s">
        <v>84</v>
      </c>
      <c r="AW241" s="13" t="s">
        <v>36</v>
      </c>
      <c r="AX241" s="13" t="s">
        <v>76</v>
      </c>
      <c r="AY241" s="210" t="s">
        <v>154</v>
      </c>
    </row>
    <row r="242" spans="1:65" s="14" customFormat="1" ht="11.25">
      <c r="B242" s="211"/>
      <c r="C242" s="212"/>
      <c r="D242" s="194" t="s">
        <v>167</v>
      </c>
      <c r="E242" s="213" t="s">
        <v>19</v>
      </c>
      <c r="F242" s="214" t="s">
        <v>1299</v>
      </c>
      <c r="G242" s="212"/>
      <c r="H242" s="215">
        <v>4.0000000000000001E-3</v>
      </c>
      <c r="I242" s="216"/>
      <c r="J242" s="212"/>
      <c r="K242" s="212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167</v>
      </c>
      <c r="AU242" s="221" t="s">
        <v>86</v>
      </c>
      <c r="AV242" s="14" t="s">
        <v>86</v>
      </c>
      <c r="AW242" s="14" t="s">
        <v>36</v>
      </c>
      <c r="AX242" s="14" t="s">
        <v>76</v>
      </c>
      <c r="AY242" s="221" t="s">
        <v>154</v>
      </c>
    </row>
    <row r="243" spans="1:65" s="13" customFormat="1" ht="22.5">
      <c r="B243" s="201"/>
      <c r="C243" s="202"/>
      <c r="D243" s="194" t="s">
        <v>167</v>
      </c>
      <c r="E243" s="203" t="s">
        <v>19</v>
      </c>
      <c r="F243" s="204" t="s">
        <v>1281</v>
      </c>
      <c r="G243" s="202"/>
      <c r="H243" s="203" t="s">
        <v>19</v>
      </c>
      <c r="I243" s="205"/>
      <c r="J243" s="202"/>
      <c r="K243" s="202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167</v>
      </c>
      <c r="AU243" s="210" t="s">
        <v>86</v>
      </c>
      <c r="AV243" s="13" t="s">
        <v>84</v>
      </c>
      <c r="AW243" s="13" t="s">
        <v>36</v>
      </c>
      <c r="AX243" s="13" t="s">
        <v>76</v>
      </c>
      <c r="AY243" s="210" t="s">
        <v>154</v>
      </c>
    </row>
    <row r="244" spans="1:65" s="14" customFormat="1" ht="11.25">
      <c r="B244" s="211"/>
      <c r="C244" s="212"/>
      <c r="D244" s="194" t="s">
        <v>167</v>
      </c>
      <c r="E244" s="213" t="s">
        <v>19</v>
      </c>
      <c r="F244" s="214" t="s">
        <v>1300</v>
      </c>
      <c r="G244" s="212"/>
      <c r="H244" s="215">
        <v>6.0000000000000001E-3</v>
      </c>
      <c r="I244" s="216"/>
      <c r="J244" s="212"/>
      <c r="K244" s="212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167</v>
      </c>
      <c r="AU244" s="221" t="s">
        <v>86</v>
      </c>
      <c r="AV244" s="14" t="s">
        <v>86</v>
      </c>
      <c r="AW244" s="14" t="s">
        <v>36</v>
      </c>
      <c r="AX244" s="14" t="s">
        <v>76</v>
      </c>
      <c r="AY244" s="221" t="s">
        <v>154</v>
      </c>
    </row>
    <row r="245" spans="1:65" s="15" customFormat="1" ht="11.25">
      <c r="B245" s="223"/>
      <c r="C245" s="224"/>
      <c r="D245" s="194" t="s">
        <v>167</v>
      </c>
      <c r="E245" s="225" t="s">
        <v>19</v>
      </c>
      <c r="F245" s="226" t="s">
        <v>194</v>
      </c>
      <c r="G245" s="224"/>
      <c r="H245" s="227">
        <v>0.01</v>
      </c>
      <c r="I245" s="228"/>
      <c r="J245" s="224"/>
      <c r="K245" s="224"/>
      <c r="L245" s="229"/>
      <c r="M245" s="230"/>
      <c r="N245" s="231"/>
      <c r="O245" s="231"/>
      <c r="P245" s="231"/>
      <c r="Q245" s="231"/>
      <c r="R245" s="231"/>
      <c r="S245" s="231"/>
      <c r="T245" s="232"/>
      <c r="AT245" s="233" t="s">
        <v>167</v>
      </c>
      <c r="AU245" s="233" t="s">
        <v>86</v>
      </c>
      <c r="AV245" s="15" t="s">
        <v>161</v>
      </c>
      <c r="AW245" s="15" t="s">
        <v>36</v>
      </c>
      <c r="AX245" s="15" t="s">
        <v>84</v>
      </c>
      <c r="AY245" s="233" t="s">
        <v>154</v>
      </c>
    </row>
    <row r="246" spans="1:65" s="2" customFormat="1" ht="21.75" customHeight="1">
      <c r="A246" s="37"/>
      <c r="B246" s="38"/>
      <c r="C246" s="248" t="s">
        <v>520</v>
      </c>
      <c r="D246" s="248" t="s">
        <v>491</v>
      </c>
      <c r="E246" s="249" t="s">
        <v>1020</v>
      </c>
      <c r="F246" s="250" t="s">
        <v>1021</v>
      </c>
      <c r="G246" s="251" t="s">
        <v>263</v>
      </c>
      <c r="H246" s="252">
        <v>6.0000000000000001E-3</v>
      </c>
      <c r="I246" s="253"/>
      <c r="J246" s="254">
        <f>ROUND(I246*H246,2)</f>
        <v>0</v>
      </c>
      <c r="K246" s="250" t="s">
        <v>160</v>
      </c>
      <c r="L246" s="255"/>
      <c r="M246" s="256" t="s">
        <v>19</v>
      </c>
      <c r="N246" s="257" t="s">
        <v>47</v>
      </c>
      <c r="O246" s="67"/>
      <c r="P246" s="190">
        <f>O246*H246</f>
        <v>0</v>
      </c>
      <c r="Q246" s="190">
        <v>1</v>
      </c>
      <c r="R246" s="190">
        <f>Q246*H246</f>
        <v>6.0000000000000001E-3</v>
      </c>
      <c r="S246" s="190">
        <v>0</v>
      </c>
      <c r="T246" s="19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2" t="s">
        <v>600</v>
      </c>
      <c r="AT246" s="192" t="s">
        <v>491</v>
      </c>
      <c r="AU246" s="192" t="s">
        <v>86</v>
      </c>
      <c r="AY246" s="20" t="s">
        <v>154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20" t="s">
        <v>84</v>
      </c>
      <c r="BK246" s="193">
        <f>ROUND(I246*H246,2)</f>
        <v>0</v>
      </c>
      <c r="BL246" s="20" t="s">
        <v>309</v>
      </c>
      <c r="BM246" s="192" t="s">
        <v>1301</v>
      </c>
    </row>
    <row r="247" spans="1:65" s="2" customFormat="1" ht="11.25">
      <c r="A247" s="37"/>
      <c r="B247" s="38"/>
      <c r="C247" s="39"/>
      <c r="D247" s="194" t="s">
        <v>163</v>
      </c>
      <c r="E247" s="39"/>
      <c r="F247" s="195" t="s">
        <v>1021</v>
      </c>
      <c r="G247" s="39"/>
      <c r="H247" s="39"/>
      <c r="I247" s="196"/>
      <c r="J247" s="39"/>
      <c r="K247" s="39"/>
      <c r="L247" s="42"/>
      <c r="M247" s="197"/>
      <c r="N247" s="198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163</v>
      </c>
      <c r="AU247" s="20" t="s">
        <v>86</v>
      </c>
    </row>
    <row r="248" spans="1:65" s="2" customFormat="1" ht="19.5">
      <c r="A248" s="37"/>
      <c r="B248" s="38"/>
      <c r="C248" s="39"/>
      <c r="D248" s="194" t="s">
        <v>177</v>
      </c>
      <c r="E248" s="39"/>
      <c r="F248" s="222" t="s">
        <v>1023</v>
      </c>
      <c r="G248" s="39"/>
      <c r="H248" s="39"/>
      <c r="I248" s="196"/>
      <c r="J248" s="39"/>
      <c r="K248" s="39"/>
      <c r="L248" s="42"/>
      <c r="M248" s="197"/>
      <c r="N248" s="198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177</v>
      </c>
      <c r="AU248" s="20" t="s">
        <v>86</v>
      </c>
    </row>
    <row r="249" spans="1:65" s="13" customFormat="1" ht="11.25">
      <c r="B249" s="201"/>
      <c r="C249" s="202"/>
      <c r="D249" s="194" t="s">
        <v>167</v>
      </c>
      <c r="E249" s="203" t="s">
        <v>19</v>
      </c>
      <c r="F249" s="204" t="s">
        <v>1294</v>
      </c>
      <c r="G249" s="202"/>
      <c r="H249" s="203" t="s">
        <v>19</v>
      </c>
      <c r="I249" s="205"/>
      <c r="J249" s="202"/>
      <c r="K249" s="202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167</v>
      </c>
      <c r="AU249" s="210" t="s">
        <v>86</v>
      </c>
      <c r="AV249" s="13" t="s">
        <v>84</v>
      </c>
      <c r="AW249" s="13" t="s">
        <v>36</v>
      </c>
      <c r="AX249" s="13" t="s">
        <v>76</v>
      </c>
      <c r="AY249" s="210" t="s">
        <v>154</v>
      </c>
    </row>
    <row r="250" spans="1:65" s="13" customFormat="1" ht="11.25">
      <c r="B250" s="201"/>
      <c r="C250" s="202"/>
      <c r="D250" s="194" t="s">
        <v>167</v>
      </c>
      <c r="E250" s="203" t="s">
        <v>19</v>
      </c>
      <c r="F250" s="204" t="s">
        <v>537</v>
      </c>
      <c r="G250" s="202"/>
      <c r="H250" s="203" t="s">
        <v>19</v>
      </c>
      <c r="I250" s="205"/>
      <c r="J250" s="202"/>
      <c r="K250" s="202"/>
      <c r="L250" s="206"/>
      <c r="M250" s="207"/>
      <c r="N250" s="208"/>
      <c r="O250" s="208"/>
      <c r="P250" s="208"/>
      <c r="Q250" s="208"/>
      <c r="R250" s="208"/>
      <c r="S250" s="208"/>
      <c r="T250" s="209"/>
      <c r="AT250" s="210" t="s">
        <v>167</v>
      </c>
      <c r="AU250" s="210" t="s">
        <v>86</v>
      </c>
      <c r="AV250" s="13" t="s">
        <v>84</v>
      </c>
      <c r="AW250" s="13" t="s">
        <v>36</v>
      </c>
      <c r="AX250" s="13" t="s">
        <v>76</v>
      </c>
      <c r="AY250" s="210" t="s">
        <v>154</v>
      </c>
    </row>
    <row r="251" spans="1:65" s="13" customFormat="1" ht="22.5">
      <c r="B251" s="201"/>
      <c r="C251" s="202"/>
      <c r="D251" s="194" t="s">
        <v>167</v>
      </c>
      <c r="E251" s="203" t="s">
        <v>19</v>
      </c>
      <c r="F251" s="204" t="s">
        <v>1302</v>
      </c>
      <c r="G251" s="202"/>
      <c r="H251" s="203" t="s">
        <v>19</v>
      </c>
      <c r="I251" s="205"/>
      <c r="J251" s="202"/>
      <c r="K251" s="202"/>
      <c r="L251" s="206"/>
      <c r="M251" s="207"/>
      <c r="N251" s="208"/>
      <c r="O251" s="208"/>
      <c r="P251" s="208"/>
      <c r="Q251" s="208"/>
      <c r="R251" s="208"/>
      <c r="S251" s="208"/>
      <c r="T251" s="209"/>
      <c r="AT251" s="210" t="s">
        <v>167</v>
      </c>
      <c r="AU251" s="210" t="s">
        <v>86</v>
      </c>
      <c r="AV251" s="13" t="s">
        <v>84</v>
      </c>
      <c r="AW251" s="13" t="s">
        <v>36</v>
      </c>
      <c r="AX251" s="13" t="s">
        <v>76</v>
      </c>
      <c r="AY251" s="210" t="s">
        <v>154</v>
      </c>
    </row>
    <row r="252" spans="1:65" s="14" customFormat="1" ht="11.25">
      <c r="B252" s="211"/>
      <c r="C252" s="212"/>
      <c r="D252" s="194" t="s">
        <v>167</v>
      </c>
      <c r="E252" s="213" t="s">
        <v>19</v>
      </c>
      <c r="F252" s="214" t="s">
        <v>1303</v>
      </c>
      <c r="G252" s="212"/>
      <c r="H252" s="215">
        <v>6.0000000000000001E-3</v>
      </c>
      <c r="I252" s="216"/>
      <c r="J252" s="212"/>
      <c r="K252" s="212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167</v>
      </c>
      <c r="AU252" s="221" t="s">
        <v>86</v>
      </c>
      <c r="AV252" s="14" t="s">
        <v>86</v>
      </c>
      <c r="AW252" s="14" t="s">
        <v>36</v>
      </c>
      <c r="AX252" s="14" t="s">
        <v>84</v>
      </c>
      <c r="AY252" s="221" t="s">
        <v>154</v>
      </c>
    </row>
    <row r="253" spans="1:65" s="2" customFormat="1" ht="21.75" customHeight="1">
      <c r="A253" s="37"/>
      <c r="B253" s="38"/>
      <c r="C253" s="248" t="s">
        <v>523</v>
      </c>
      <c r="D253" s="248" t="s">
        <v>491</v>
      </c>
      <c r="E253" s="249" t="s">
        <v>1231</v>
      </c>
      <c r="F253" s="250" t="s">
        <v>1232</v>
      </c>
      <c r="G253" s="251" t="s">
        <v>263</v>
      </c>
      <c r="H253" s="252">
        <v>0.3</v>
      </c>
      <c r="I253" s="253"/>
      <c r="J253" s="254">
        <f>ROUND(I253*H253,2)</f>
        <v>0</v>
      </c>
      <c r="K253" s="250" t="s">
        <v>160</v>
      </c>
      <c r="L253" s="255"/>
      <c r="M253" s="256" t="s">
        <v>19</v>
      </c>
      <c r="N253" s="257" t="s">
        <v>47</v>
      </c>
      <c r="O253" s="67"/>
      <c r="P253" s="190">
        <f>O253*H253</f>
        <v>0</v>
      </c>
      <c r="Q253" s="190">
        <v>1</v>
      </c>
      <c r="R253" s="190">
        <f>Q253*H253</f>
        <v>0.3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600</v>
      </c>
      <c r="AT253" s="192" t="s">
        <v>491</v>
      </c>
      <c r="AU253" s="192" t="s">
        <v>86</v>
      </c>
      <c r="AY253" s="20" t="s">
        <v>154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0" t="s">
        <v>84</v>
      </c>
      <c r="BK253" s="193">
        <f>ROUND(I253*H253,2)</f>
        <v>0</v>
      </c>
      <c r="BL253" s="20" t="s">
        <v>309</v>
      </c>
      <c r="BM253" s="192" t="s">
        <v>1233</v>
      </c>
    </row>
    <row r="254" spans="1:65" s="2" customFormat="1" ht="11.25">
      <c r="A254" s="37"/>
      <c r="B254" s="38"/>
      <c r="C254" s="39"/>
      <c r="D254" s="194" t="s">
        <v>163</v>
      </c>
      <c r="E254" s="39"/>
      <c r="F254" s="195" t="s">
        <v>1232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163</v>
      </c>
      <c r="AU254" s="20" t="s">
        <v>86</v>
      </c>
    </row>
    <row r="255" spans="1:65" s="2" customFormat="1" ht="19.5">
      <c r="A255" s="37"/>
      <c r="B255" s="38"/>
      <c r="C255" s="39"/>
      <c r="D255" s="194" t="s">
        <v>177</v>
      </c>
      <c r="E255" s="39"/>
      <c r="F255" s="222" t="s">
        <v>1234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177</v>
      </c>
      <c r="AU255" s="20" t="s">
        <v>86</v>
      </c>
    </row>
    <row r="256" spans="1:65" s="13" customFormat="1" ht="11.25">
      <c r="B256" s="201"/>
      <c r="C256" s="202"/>
      <c r="D256" s="194" t="s">
        <v>167</v>
      </c>
      <c r="E256" s="203" t="s">
        <v>19</v>
      </c>
      <c r="F256" s="204" t="s">
        <v>1294</v>
      </c>
      <c r="G256" s="202"/>
      <c r="H256" s="203" t="s">
        <v>19</v>
      </c>
      <c r="I256" s="205"/>
      <c r="J256" s="202"/>
      <c r="K256" s="202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167</v>
      </c>
      <c r="AU256" s="210" t="s">
        <v>86</v>
      </c>
      <c r="AV256" s="13" t="s">
        <v>84</v>
      </c>
      <c r="AW256" s="13" t="s">
        <v>36</v>
      </c>
      <c r="AX256" s="13" t="s">
        <v>76</v>
      </c>
      <c r="AY256" s="210" t="s">
        <v>154</v>
      </c>
    </row>
    <row r="257" spans="1:65" s="13" customFormat="1" ht="33.75">
      <c r="B257" s="201"/>
      <c r="C257" s="202"/>
      <c r="D257" s="194" t="s">
        <v>167</v>
      </c>
      <c r="E257" s="203" t="s">
        <v>19</v>
      </c>
      <c r="F257" s="204" t="s">
        <v>1285</v>
      </c>
      <c r="G257" s="202"/>
      <c r="H257" s="203" t="s">
        <v>19</v>
      </c>
      <c r="I257" s="205"/>
      <c r="J257" s="202"/>
      <c r="K257" s="202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167</v>
      </c>
      <c r="AU257" s="210" t="s">
        <v>86</v>
      </c>
      <c r="AV257" s="13" t="s">
        <v>84</v>
      </c>
      <c r="AW257" s="13" t="s">
        <v>36</v>
      </c>
      <c r="AX257" s="13" t="s">
        <v>76</v>
      </c>
      <c r="AY257" s="210" t="s">
        <v>154</v>
      </c>
    </row>
    <row r="258" spans="1:65" s="14" customFormat="1" ht="11.25">
      <c r="B258" s="211"/>
      <c r="C258" s="212"/>
      <c r="D258" s="194" t="s">
        <v>167</v>
      </c>
      <c r="E258" s="213" t="s">
        <v>19</v>
      </c>
      <c r="F258" s="214" t="s">
        <v>1304</v>
      </c>
      <c r="G258" s="212"/>
      <c r="H258" s="215">
        <v>3.1E-2</v>
      </c>
      <c r="I258" s="216"/>
      <c r="J258" s="212"/>
      <c r="K258" s="212"/>
      <c r="L258" s="217"/>
      <c r="M258" s="218"/>
      <c r="N258" s="219"/>
      <c r="O258" s="219"/>
      <c r="P258" s="219"/>
      <c r="Q258" s="219"/>
      <c r="R258" s="219"/>
      <c r="S258" s="219"/>
      <c r="T258" s="220"/>
      <c r="AT258" s="221" t="s">
        <v>167</v>
      </c>
      <c r="AU258" s="221" t="s">
        <v>86</v>
      </c>
      <c r="AV258" s="14" t="s">
        <v>86</v>
      </c>
      <c r="AW258" s="14" t="s">
        <v>36</v>
      </c>
      <c r="AX258" s="14" t="s">
        <v>76</v>
      </c>
      <c r="AY258" s="221" t="s">
        <v>154</v>
      </c>
    </row>
    <row r="259" spans="1:65" s="13" customFormat="1" ht="22.5">
      <c r="B259" s="201"/>
      <c r="C259" s="202"/>
      <c r="D259" s="194" t="s">
        <v>167</v>
      </c>
      <c r="E259" s="203" t="s">
        <v>19</v>
      </c>
      <c r="F259" s="204" t="s">
        <v>1287</v>
      </c>
      <c r="G259" s="202"/>
      <c r="H259" s="203" t="s">
        <v>19</v>
      </c>
      <c r="I259" s="205"/>
      <c r="J259" s="202"/>
      <c r="K259" s="202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167</v>
      </c>
      <c r="AU259" s="210" t="s">
        <v>86</v>
      </c>
      <c r="AV259" s="13" t="s">
        <v>84</v>
      </c>
      <c r="AW259" s="13" t="s">
        <v>36</v>
      </c>
      <c r="AX259" s="13" t="s">
        <v>76</v>
      </c>
      <c r="AY259" s="210" t="s">
        <v>154</v>
      </c>
    </row>
    <row r="260" spans="1:65" s="14" customFormat="1" ht="11.25">
      <c r="B260" s="211"/>
      <c r="C260" s="212"/>
      <c r="D260" s="194" t="s">
        <v>167</v>
      </c>
      <c r="E260" s="213" t="s">
        <v>19</v>
      </c>
      <c r="F260" s="214" t="s">
        <v>1305</v>
      </c>
      <c r="G260" s="212"/>
      <c r="H260" s="215">
        <v>0.219</v>
      </c>
      <c r="I260" s="216"/>
      <c r="J260" s="212"/>
      <c r="K260" s="212"/>
      <c r="L260" s="217"/>
      <c r="M260" s="218"/>
      <c r="N260" s="219"/>
      <c r="O260" s="219"/>
      <c r="P260" s="219"/>
      <c r="Q260" s="219"/>
      <c r="R260" s="219"/>
      <c r="S260" s="219"/>
      <c r="T260" s="220"/>
      <c r="AT260" s="221" t="s">
        <v>167</v>
      </c>
      <c r="AU260" s="221" t="s">
        <v>86</v>
      </c>
      <c r="AV260" s="14" t="s">
        <v>86</v>
      </c>
      <c r="AW260" s="14" t="s">
        <v>36</v>
      </c>
      <c r="AX260" s="14" t="s">
        <v>76</v>
      </c>
      <c r="AY260" s="221" t="s">
        <v>154</v>
      </c>
    </row>
    <row r="261" spans="1:65" s="16" customFormat="1" ht="11.25">
      <c r="B261" s="237"/>
      <c r="C261" s="238"/>
      <c r="D261" s="194" t="s">
        <v>167</v>
      </c>
      <c r="E261" s="239" t="s">
        <v>19</v>
      </c>
      <c r="F261" s="240" t="s">
        <v>361</v>
      </c>
      <c r="G261" s="238"/>
      <c r="H261" s="241">
        <v>0.25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AT261" s="247" t="s">
        <v>167</v>
      </c>
      <c r="AU261" s="247" t="s">
        <v>86</v>
      </c>
      <c r="AV261" s="16" t="s">
        <v>182</v>
      </c>
      <c r="AW261" s="16" t="s">
        <v>36</v>
      </c>
      <c r="AX261" s="16" t="s">
        <v>76</v>
      </c>
      <c r="AY261" s="247" t="s">
        <v>154</v>
      </c>
    </row>
    <row r="262" spans="1:65" s="13" customFormat="1" ht="11.25">
      <c r="B262" s="201"/>
      <c r="C262" s="202"/>
      <c r="D262" s="194" t="s">
        <v>167</v>
      </c>
      <c r="E262" s="203" t="s">
        <v>19</v>
      </c>
      <c r="F262" s="204" t="s">
        <v>1102</v>
      </c>
      <c r="G262" s="202"/>
      <c r="H262" s="203" t="s">
        <v>19</v>
      </c>
      <c r="I262" s="205"/>
      <c r="J262" s="202"/>
      <c r="K262" s="202"/>
      <c r="L262" s="206"/>
      <c r="M262" s="207"/>
      <c r="N262" s="208"/>
      <c r="O262" s="208"/>
      <c r="P262" s="208"/>
      <c r="Q262" s="208"/>
      <c r="R262" s="208"/>
      <c r="S262" s="208"/>
      <c r="T262" s="209"/>
      <c r="AT262" s="210" t="s">
        <v>167</v>
      </c>
      <c r="AU262" s="210" t="s">
        <v>86</v>
      </c>
      <c r="AV262" s="13" t="s">
        <v>84</v>
      </c>
      <c r="AW262" s="13" t="s">
        <v>36</v>
      </c>
      <c r="AX262" s="13" t="s">
        <v>76</v>
      </c>
      <c r="AY262" s="210" t="s">
        <v>154</v>
      </c>
    </row>
    <row r="263" spans="1:65" s="14" customFormat="1" ht="11.25">
      <c r="B263" s="211"/>
      <c r="C263" s="212"/>
      <c r="D263" s="194" t="s">
        <v>167</v>
      </c>
      <c r="E263" s="213" t="s">
        <v>19</v>
      </c>
      <c r="F263" s="214" t="s">
        <v>1306</v>
      </c>
      <c r="G263" s="212"/>
      <c r="H263" s="215">
        <v>0.05</v>
      </c>
      <c r="I263" s="216"/>
      <c r="J263" s="212"/>
      <c r="K263" s="212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167</v>
      </c>
      <c r="AU263" s="221" t="s">
        <v>86</v>
      </c>
      <c r="AV263" s="14" t="s">
        <v>86</v>
      </c>
      <c r="AW263" s="14" t="s">
        <v>36</v>
      </c>
      <c r="AX263" s="14" t="s">
        <v>76</v>
      </c>
      <c r="AY263" s="221" t="s">
        <v>154</v>
      </c>
    </row>
    <row r="264" spans="1:65" s="15" customFormat="1" ht="11.25">
      <c r="B264" s="223"/>
      <c r="C264" s="224"/>
      <c r="D264" s="194" t="s">
        <v>167</v>
      </c>
      <c r="E264" s="225" t="s">
        <v>19</v>
      </c>
      <c r="F264" s="226" t="s">
        <v>194</v>
      </c>
      <c r="G264" s="224"/>
      <c r="H264" s="227">
        <v>0.3</v>
      </c>
      <c r="I264" s="228"/>
      <c r="J264" s="224"/>
      <c r="K264" s="224"/>
      <c r="L264" s="229"/>
      <c r="M264" s="230"/>
      <c r="N264" s="231"/>
      <c r="O264" s="231"/>
      <c r="P264" s="231"/>
      <c r="Q264" s="231"/>
      <c r="R264" s="231"/>
      <c r="S264" s="231"/>
      <c r="T264" s="232"/>
      <c r="AT264" s="233" t="s">
        <v>167</v>
      </c>
      <c r="AU264" s="233" t="s">
        <v>86</v>
      </c>
      <c r="AV264" s="15" t="s">
        <v>161</v>
      </c>
      <c r="AW264" s="15" t="s">
        <v>36</v>
      </c>
      <c r="AX264" s="15" t="s">
        <v>84</v>
      </c>
      <c r="AY264" s="233" t="s">
        <v>154</v>
      </c>
    </row>
    <row r="265" spans="1:65" s="2" customFormat="1" ht="16.5" customHeight="1">
      <c r="A265" s="37"/>
      <c r="B265" s="38"/>
      <c r="C265" s="248" t="s">
        <v>526</v>
      </c>
      <c r="D265" s="248" t="s">
        <v>491</v>
      </c>
      <c r="E265" s="249" t="s">
        <v>920</v>
      </c>
      <c r="F265" s="250" t="s">
        <v>921</v>
      </c>
      <c r="G265" s="251" t="s">
        <v>843</v>
      </c>
      <c r="H265" s="252">
        <v>41.780999999999999</v>
      </c>
      <c r="I265" s="253"/>
      <c r="J265" s="254">
        <f>ROUND(I265*H265,2)</f>
        <v>0</v>
      </c>
      <c r="K265" s="250" t="s">
        <v>534</v>
      </c>
      <c r="L265" s="255"/>
      <c r="M265" s="256" t="s">
        <v>19</v>
      </c>
      <c r="N265" s="257" t="s">
        <v>47</v>
      </c>
      <c r="O265" s="67"/>
      <c r="P265" s="190">
        <f>O265*H265</f>
        <v>0</v>
      </c>
      <c r="Q265" s="190">
        <v>1E-3</v>
      </c>
      <c r="R265" s="190">
        <f>Q265*H265</f>
        <v>4.1780999999999999E-2</v>
      </c>
      <c r="S265" s="190">
        <v>0</v>
      </c>
      <c r="T265" s="19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2" t="s">
        <v>600</v>
      </c>
      <c r="AT265" s="192" t="s">
        <v>491</v>
      </c>
      <c r="AU265" s="192" t="s">
        <v>86</v>
      </c>
      <c r="AY265" s="20" t="s">
        <v>154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20" t="s">
        <v>84</v>
      </c>
      <c r="BK265" s="193">
        <f>ROUND(I265*H265,2)</f>
        <v>0</v>
      </c>
      <c r="BL265" s="20" t="s">
        <v>309</v>
      </c>
      <c r="BM265" s="192" t="s">
        <v>922</v>
      </c>
    </row>
    <row r="266" spans="1:65" s="2" customFormat="1" ht="11.25">
      <c r="A266" s="37"/>
      <c r="B266" s="38"/>
      <c r="C266" s="39"/>
      <c r="D266" s="194" t="s">
        <v>163</v>
      </c>
      <c r="E266" s="39"/>
      <c r="F266" s="195" t="s">
        <v>921</v>
      </c>
      <c r="G266" s="39"/>
      <c r="H266" s="39"/>
      <c r="I266" s="196"/>
      <c r="J266" s="39"/>
      <c r="K266" s="39"/>
      <c r="L266" s="42"/>
      <c r="M266" s="197"/>
      <c r="N266" s="198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163</v>
      </c>
      <c r="AU266" s="20" t="s">
        <v>86</v>
      </c>
    </row>
    <row r="267" spans="1:65" s="13" customFormat="1" ht="11.25">
      <c r="B267" s="201"/>
      <c r="C267" s="202"/>
      <c r="D267" s="194" t="s">
        <v>167</v>
      </c>
      <c r="E267" s="203" t="s">
        <v>19</v>
      </c>
      <c r="F267" s="204" t="s">
        <v>1129</v>
      </c>
      <c r="G267" s="202"/>
      <c r="H267" s="203" t="s">
        <v>19</v>
      </c>
      <c r="I267" s="205"/>
      <c r="J267" s="202"/>
      <c r="K267" s="202"/>
      <c r="L267" s="206"/>
      <c r="M267" s="207"/>
      <c r="N267" s="208"/>
      <c r="O267" s="208"/>
      <c r="P267" s="208"/>
      <c r="Q267" s="208"/>
      <c r="R267" s="208"/>
      <c r="S267" s="208"/>
      <c r="T267" s="209"/>
      <c r="AT267" s="210" t="s">
        <v>167</v>
      </c>
      <c r="AU267" s="210" t="s">
        <v>86</v>
      </c>
      <c r="AV267" s="13" t="s">
        <v>84</v>
      </c>
      <c r="AW267" s="13" t="s">
        <v>36</v>
      </c>
      <c r="AX267" s="13" t="s">
        <v>76</v>
      </c>
      <c r="AY267" s="210" t="s">
        <v>154</v>
      </c>
    </row>
    <row r="268" spans="1:65" s="14" customFormat="1" ht="11.25">
      <c r="B268" s="211"/>
      <c r="C268" s="212"/>
      <c r="D268" s="194" t="s">
        <v>167</v>
      </c>
      <c r="E268" s="213" t="s">
        <v>19</v>
      </c>
      <c r="F268" s="214" t="s">
        <v>1289</v>
      </c>
      <c r="G268" s="212"/>
      <c r="H268" s="215">
        <v>41.780999999999999</v>
      </c>
      <c r="I268" s="216"/>
      <c r="J268" s="212"/>
      <c r="K268" s="212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167</v>
      </c>
      <c r="AU268" s="221" t="s">
        <v>86</v>
      </c>
      <c r="AV268" s="14" t="s">
        <v>86</v>
      </c>
      <c r="AW268" s="14" t="s">
        <v>36</v>
      </c>
      <c r="AX268" s="14" t="s">
        <v>84</v>
      </c>
      <c r="AY268" s="221" t="s">
        <v>154</v>
      </c>
    </row>
    <row r="269" spans="1:65" s="2" customFormat="1" ht="24.2" customHeight="1">
      <c r="A269" s="37"/>
      <c r="B269" s="38"/>
      <c r="C269" s="181" t="s">
        <v>531</v>
      </c>
      <c r="D269" s="181" t="s">
        <v>156</v>
      </c>
      <c r="E269" s="182" t="s">
        <v>924</v>
      </c>
      <c r="F269" s="183" t="s">
        <v>925</v>
      </c>
      <c r="G269" s="184" t="s">
        <v>797</v>
      </c>
      <c r="H269" s="261"/>
      <c r="I269" s="186"/>
      <c r="J269" s="187">
        <f>ROUND(I269*H269,2)</f>
        <v>0</v>
      </c>
      <c r="K269" s="183" t="s">
        <v>160</v>
      </c>
      <c r="L269" s="42"/>
      <c r="M269" s="188" t="s">
        <v>19</v>
      </c>
      <c r="N269" s="189" t="s">
        <v>47</v>
      </c>
      <c r="O269" s="67"/>
      <c r="P269" s="190">
        <f>O269*H269</f>
        <v>0</v>
      </c>
      <c r="Q269" s="190">
        <v>0</v>
      </c>
      <c r="R269" s="190">
        <f>Q269*H269</f>
        <v>0</v>
      </c>
      <c r="S269" s="190">
        <v>0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309</v>
      </c>
      <c r="AT269" s="192" t="s">
        <v>156</v>
      </c>
      <c r="AU269" s="192" t="s">
        <v>86</v>
      </c>
      <c r="AY269" s="20" t="s">
        <v>154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20" t="s">
        <v>84</v>
      </c>
      <c r="BK269" s="193">
        <f>ROUND(I269*H269,2)</f>
        <v>0</v>
      </c>
      <c r="BL269" s="20" t="s">
        <v>309</v>
      </c>
      <c r="BM269" s="192" t="s">
        <v>926</v>
      </c>
    </row>
    <row r="270" spans="1:65" s="2" customFormat="1" ht="29.25">
      <c r="A270" s="37"/>
      <c r="B270" s="38"/>
      <c r="C270" s="39"/>
      <c r="D270" s="194" t="s">
        <v>163</v>
      </c>
      <c r="E270" s="39"/>
      <c r="F270" s="195" t="s">
        <v>927</v>
      </c>
      <c r="G270" s="39"/>
      <c r="H270" s="39"/>
      <c r="I270" s="196"/>
      <c r="J270" s="39"/>
      <c r="K270" s="39"/>
      <c r="L270" s="42"/>
      <c r="M270" s="197"/>
      <c r="N270" s="19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163</v>
      </c>
      <c r="AU270" s="20" t="s">
        <v>86</v>
      </c>
    </row>
    <row r="271" spans="1:65" s="2" customFormat="1" ht="11.25">
      <c r="A271" s="37"/>
      <c r="B271" s="38"/>
      <c r="C271" s="39"/>
      <c r="D271" s="199" t="s">
        <v>165</v>
      </c>
      <c r="E271" s="39"/>
      <c r="F271" s="200" t="s">
        <v>928</v>
      </c>
      <c r="G271" s="39"/>
      <c r="H271" s="39"/>
      <c r="I271" s="196"/>
      <c r="J271" s="39"/>
      <c r="K271" s="39"/>
      <c r="L271" s="42"/>
      <c r="M271" s="197"/>
      <c r="N271" s="198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165</v>
      </c>
      <c r="AU271" s="20" t="s">
        <v>86</v>
      </c>
    </row>
    <row r="272" spans="1:65" s="12" customFormat="1" ht="22.9" customHeight="1">
      <c r="B272" s="165"/>
      <c r="C272" s="166"/>
      <c r="D272" s="167" t="s">
        <v>75</v>
      </c>
      <c r="E272" s="179" t="s">
        <v>929</v>
      </c>
      <c r="F272" s="179" t="s">
        <v>930</v>
      </c>
      <c r="G272" s="166"/>
      <c r="H272" s="166"/>
      <c r="I272" s="169"/>
      <c r="J272" s="180">
        <f>BK272</f>
        <v>0</v>
      </c>
      <c r="K272" s="166"/>
      <c r="L272" s="171"/>
      <c r="M272" s="172"/>
      <c r="N272" s="173"/>
      <c r="O272" s="173"/>
      <c r="P272" s="174">
        <f>SUM(P273:P303)</f>
        <v>0</v>
      </c>
      <c r="Q272" s="173"/>
      <c r="R272" s="174">
        <f>SUM(R273:R303)</f>
        <v>1.2618000000000001E-2</v>
      </c>
      <c r="S272" s="173"/>
      <c r="T272" s="175">
        <f>SUM(T273:T303)</f>
        <v>0</v>
      </c>
      <c r="AR272" s="176" t="s">
        <v>86</v>
      </c>
      <c r="AT272" s="177" t="s">
        <v>75</v>
      </c>
      <c r="AU272" s="177" t="s">
        <v>84</v>
      </c>
      <c r="AY272" s="176" t="s">
        <v>154</v>
      </c>
      <c r="BK272" s="178">
        <f>SUM(BK273:BK303)</f>
        <v>0</v>
      </c>
    </row>
    <row r="273" spans="1:65" s="2" customFormat="1" ht="49.15" customHeight="1">
      <c r="A273" s="37"/>
      <c r="B273" s="38"/>
      <c r="C273" s="181" t="s">
        <v>551</v>
      </c>
      <c r="D273" s="181" t="s">
        <v>156</v>
      </c>
      <c r="E273" s="182" t="s">
        <v>932</v>
      </c>
      <c r="F273" s="183" t="s">
        <v>933</v>
      </c>
      <c r="G273" s="184" t="s">
        <v>159</v>
      </c>
      <c r="H273" s="185">
        <v>6.3090000000000002</v>
      </c>
      <c r="I273" s="186"/>
      <c r="J273" s="187">
        <f>ROUND(I273*H273,2)</f>
        <v>0</v>
      </c>
      <c r="K273" s="183" t="s">
        <v>241</v>
      </c>
      <c r="L273" s="42"/>
      <c r="M273" s="188" t="s">
        <v>19</v>
      </c>
      <c r="N273" s="189" t="s">
        <v>47</v>
      </c>
      <c r="O273" s="67"/>
      <c r="P273" s="190">
        <f>O273*H273</f>
        <v>0</v>
      </c>
      <c r="Q273" s="190">
        <v>2E-3</v>
      </c>
      <c r="R273" s="190">
        <f>Q273*H273</f>
        <v>1.2618000000000001E-2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309</v>
      </c>
      <c r="AT273" s="192" t="s">
        <v>156</v>
      </c>
      <c r="AU273" s="192" t="s">
        <v>86</v>
      </c>
      <c r="AY273" s="20" t="s">
        <v>154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84</v>
      </c>
      <c r="BK273" s="193">
        <f>ROUND(I273*H273,2)</f>
        <v>0</v>
      </c>
      <c r="BL273" s="20" t="s">
        <v>309</v>
      </c>
      <c r="BM273" s="192" t="s">
        <v>1307</v>
      </c>
    </row>
    <row r="274" spans="1:65" s="2" customFormat="1" ht="29.25">
      <c r="A274" s="37"/>
      <c r="B274" s="38"/>
      <c r="C274" s="39"/>
      <c r="D274" s="194" t="s">
        <v>163</v>
      </c>
      <c r="E274" s="39"/>
      <c r="F274" s="195" t="s">
        <v>933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163</v>
      </c>
      <c r="AU274" s="20" t="s">
        <v>86</v>
      </c>
    </row>
    <row r="275" spans="1:65" s="2" customFormat="1" ht="58.5">
      <c r="A275" s="37"/>
      <c r="B275" s="38"/>
      <c r="C275" s="39"/>
      <c r="D275" s="194" t="s">
        <v>177</v>
      </c>
      <c r="E275" s="39"/>
      <c r="F275" s="222" t="s">
        <v>935</v>
      </c>
      <c r="G275" s="39"/>
      <c r="H275" s="39"/>
      <c r="I275" s="196"/>
      <c r="J275" s="39"/>
      <c r="K275" s="39"/>
      <c r="L275" s="42"/>
      <c r="M275" s="197"/>
      <c r="N275" s="198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177</v>
      </c>
      <c r="AU275" s="20" t="s">
        <v>86</v>
      </c>
    </row>
    <row r="276" spans="1:65" s="13" customFormat="1" ht="11.25">
      <c r="B276" s="201"/>
      <c r="C276" s="202"/>
      <c r="D276" s="194" t="s">
        <v>167</v>
      </c>
      <c r="E276" s="203" t="s">
        <v>19</v>
      </c>
      <c r="F276" s="204" t="s">
        <v>936</v>
      </c>
      <c r="G276" s="202"/>
      <c r="H276" s="203" t="s">
        <v>19</v>
      </c>
      <c r="I276" s="205"/>
      <c r="J276" s="202"/>
      <c r="K276" s="202"/>
      <c r="L276" s="206"/>
      <c r="M276" s="207"/>
      <c r="N276" s="208"/>
      <c r="O276" s="208"/>
      <c r="P276" s="208"/>
      <c r="Q276" s="208"/>
      <c r="R276" s="208"/>
      <c r="S276" s="208"/>
      <c r="T276" s="209"/>
      <c r="AT276" s="210" t="s">
        <v>167</v>
      </c>
      <c r="AU276" s="210" t="s">
        <v>86</v>
      </c>
      <c r="AV276" s="13" t="s">
        <v>84</v>
      </c>
      <c r="AW276" s="13" t="s">
        <v>36</v>
      </c>
      <c r="AX276" s="13" t="s">
        <v>76</v>
      </c>
      <c r="AY276" s="210" t="s">
        <v>154</v>
      </c>
    </row>
    <row r="277" spans="1:65" s="13" customFormat="1" ht="22.5">
      <c r="B277" s="201"/>
      <c r="C277" s="202"/>
      <c r="D277" s="194" t="s">
        <v>167</v>
      </c>
      <c r="E277" s="203" t="s">
        <v>19</v>
      </c>
      <c r="F277" s="204" t="s">
        <v>1308</v>
      </c>
      <c r="G277" s="202"/>
      <c r="H277" s="203" t="s">
        <v>19</v>
      </c>
      <c r="I277" s="205"/>
      <c r="J277" s="202"/>
      <c r="K277" s="202"/>
      <c r="L277" s="206"/>
      <c r="M277" s="207"/>
      <c r="N277" s="208"/>
      <c r="O277" s="208"/>
      <c r="P277" s="208"/>
      <c r="Q277" s="208"/>
      <c r="R277" s="208"/>
      <c r="S277" s="208"/>
      <c r="T277" s="209"/>
      <c r="AT277" s="210" t="s">
        <v>167</v>
      </c>
      <c r="AU277" s="210" t="s">
        <v>86</v>
      </c>
      <c r="AV277" s="13" t="s">
        <v>84</v>
      </c>
      <c r="AW277" s="13" t="s">
        <v>36</v>
      </c>
      <c r="AX277" s="13" t="s">
        <v>76</v>
      </c>
      <c r="AY277" s="210" t="s">
        <v>154</v>
      </c>
    </row>
    <row r="278" spans="1:65" s="14" customFormat="1" ht="11.25">
      <c r="B278" s="211"/>
      <c r="C278" s="212"/>
      <c r="D278" s="194" t="s">
        <v>167</v>
      </c>
      <c r="E278" s="213" t="s">
        <v>19</v>
      </c>
      <c r="F278" s="214" t="s">
        <v>1309</v>
      </c>
      <c r="G278" s="212"/>
      <c r="H278" s="215">
        <v>0.39100000000000001</v>
      </c>
      <c r="I278" s="216"/>
      <c r="J278" s="212"/>
      <c r="K278" s="212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167</v>
      </c>
      <c r="AU278" s="221" t="s">
        <v>86</v>
      </c>
      <c r="AV278" s="14" t="s">
        <v>86</v>
      </c>
      <c r="AW278" s="14" t="s">
        <v>36</v>
      </c>
      <c r="AX278" s="14" t="s">
        <v>76</v>
      </c>
      <c r="AY278" s="221" t="s">
        <v>154</v>
      </c>
    </row>
    <row r="279" spans="1:65" s="13" customFormat="1" ht="22.5">
      <c r="B279" s="201"/>
      <c r="C279" s="202"/>
      <c r="D279" s="194" t="s">
        <v>167</v>
      </c>
      <c r="E279" s="203" t="s">
        <v>19</v>
      </c>
      <c r="F279" s="204" t="s">
        <v>1310</v>
      </c>
      <c r="G279" s="202"/>
      <c r="H279" s="203" t="s">
        <v>19</v>
      </c>
      <c r="I279" s="205"/>
      <c r="J279" s="202"/>
      <c r="K279" s="202"/>
      <c r="L279" s="206"/>
      <c r="M279" s="207"/>
      <c r="N279" s="208"/>
      <c r="O279" s="208"/>
      <c r="P279" s="208"/>
      <c r="Q279" s="208"/>
      <c r="R279" s="208"/>
      <c r="S279" s="208"/>
      <c r="T279" s="209"/>
      <c r="AT279" s="210" t="s">
        <v>167</v>
      </c>
      <c r="AU279" s="210" t="s">
        <v>86</v>
      </c>
      <c r="AV279" s="13" t="s">
        <v>84</v>
      </c>
      <c r="AW279" s="13" t="s">
        <v>36</v>
      </c>
      <c r="AX279" s="13" t="s">
        <v>76</v>
      </c>
      <c r="AY279" s="210" t="s">
        <v>154</v>
      </c>
    </row>
    <row r="280" spans="1:65" s="14" customFormat="1" ht="11.25">
      <c r="B280" s="211"/>
      <c r="C280" s="212"/>
      <c r="D280" s="194" t="s">
        <v>167</v>
      </c>
      <c r="E280" s="213" t="s">
        <v>19</v>
      </c>
      <c r="F280" s="214" t="s">
        <v>1311</v>
      </c>
      <c r="G280" s="212"/>
      <c r="H280" s="215">
        <v>0.33</v>
      </c>
      <c r="I280" s="216"/>
      <c r="J280" s="212"/>
      <c r="K280" s="212"/>
      <c r="L280" s="217"/>
      <c r="M280" s="218"/>
      <c r="N280" s="219"/>
      <c r="O280" s="219"/>
      <c r="P280" s="219"/>
      <c r="Q280" s="219"/>
      <c r="R280" s="219"/>
      <c r="S280" s="219"/>
      <c r="T280" s="220"/>
      <c r="AT280" s="221" t="s">
        <v>167</v>
      </c>
      <c r="AU280" s="221" t="s">
        <v>86</v>
      </c>
      <c r="AV280" s="14" t="s">
        <v>86</v>
      </c>
      <c r="AW280" s="14" t="s">
        <v>36</v>
      </c>
      <c r="AX280" s="14" t="s">
        <v>76</v>
      </c>
      <c r="AY280" s="221" t="s">
        <v>154</v>
      </c>
    </row>
    <row r="281" spans="1:65" s="13" customFormat="1" ht="22.5">
      <c r="B281" s="201"/>
      <c r="C281" s="202"/>
      <c r="D281" s="194" t="s">
        <v>167</v>
      </c>
      <c r="E281" s="203" t="s">
        <v>19</v>
      </c>
      <c r="F281" s="204" t="s">
        <v>1312</v>
      </c>
      <c r="G281" s="202"/>
      <c r="H281" s="203" t="s">
        <v>19</v>
      </c>
      <c r="I281" s="205"/>
      <c r="J281" s="202"/>
      <c r="K281" s="202"/>
      <c r="L281" s="206"/>
      <c r="M281" s="207"/>
      <c r="N281" s="208"/>
      <c r="O281" s="208"/>
      <c r="P281" s="208"/>
      <c r="Q281" s="208"/>
      <c r="R281" s="208"/>
      <c r="S281" s="208"/>
      <c r="T281" s="209"/>
      <c r="AT281" s="210" t="s">
        <v>167</v>
      </c>
      <c r="AU281" s="210" t="s">
        <v>86</v>
      </c>
      <c r="AV281" s="13" t="s">
        <v>84</v>
      </c>
      <c r="AW281" s="13" t="s">
        <v>36</v>
      </c>
      <c r="AX281" s="13" t="s">
        <v>76</v>
      </c>
      <c r="AY281" s="210" t="s">
        <v>154</v>
      </c>
    </row>
    <row r="282" spans="1:65" s="14" customFormat="1" ht="11.25">
      <c r="B282" s="211"/>
      <c r="C282" s="212"/>
      <c r="D282" s="194" t="s">
        <v>167</v>
      </c>
      <c r="E282" s="213" t="s">
        <v>19</v>
      </c>
      <c r="F282" s="214" t="s">
        <v>1313</v>
      </c>
      <c r="G282" s="212"/>
      <c r="H282" s="215">
        <v>5.5880000000000001</v>
      </c>
      <c r="I282" s="216"/>
      <c r="J282" s="212"/>
      <c r="K282" s="212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167</v>
      </c>
      <c r="AU282" s="221" t="s">
        <v>86</v>
      </c>
      <c r="AV282" s="14" t="s">
        <v>86</v>
      </c>
      <c r="AW282" s="14" t="s">
        <v>36</v>
      </c>
      <c r="AX282" s="14" t="s">
        <v>76</v>
      </c>
      <c r="AY282" s="221" t="s">
        <v>154</v>
      </c>
    </row>
    <row r="283" spans="1:65" s="15" customFormat="1" ht="11.25">
      <c r="B283" s="223"/>
      <c r="C283" s="224"/>
      <c r="D283" s="194" t="s">
        <v>167</v>
      </c>
      <c r="E283" s="225" t="s">
        <v>19</v>
      </c>
      <c r="F283" s="226" t="s">
        <v>194</v>
      </c>
      <c r="G283" s="224"/>
      <c r="H283" s="227">
        <v>6.3090000000000002</v>
      </c>
      <c r="I283" s="228"/>
      <c r="J283" s="224"/>
      <c r="K283" s="224"/>
      <c r="L283" s="229"/>
      <c r="M283" s="230"/>
      <c r="N283" s="231"/>
      <c r="O283" s="231"/>
      <c r="P283" s="231"/>
      <c r="Q283" s="231"/>
      <c r="R283" s="231"/>
      <c r="S283" s="231"/>
      <c r="T283" s="232"/>
      <c r="AT283" s="233" t="s">
        <v>167</v>
      </c>
      <c r="AU283" s="233" t="s">
        <v>86</v>
      </c>
      <c r="AV283" s="15" t="s">
        <v>161</v>
      </c>
      <c r="AW283" s="15" t="s">
        <v>36</v>
      </c>
      <c r="AX283" s="15" t="s">
        <v>84</v>
      </c>
      <c r="AY283" s="233" t="s">
        <v>154</v>
      </c>
    </row>
    <row r="284" spans="1:65" s="2" customFormat="1" ht="24.2" customHeight="1">
      <c r="A284" s="37"/>
      <c r="B284" s="38"/>
      <c r="C284" s="181" t="s">
        <v>559</v>
      </c>
      <c r="D284" s="181" t="s">
        <v>156</v>
      </c>
      <c r="E284" s="182" t="s">
        <v>944</v>
      </c>
      <c r="F284" s="183" t="s">
        <v>945</v>
      </c>
      <c r="G284" s="184" t="s">
        <v>843</v>
      </c>
      <c r="H284" s="185">
        <v>278.53899999999999</v>
      </c>
      <c r="I284" s="186"/>
      <c r="J284" s="187">
        <f>ROUND(I284*H284,2)</f>
        <v>0</v>
      </c>
      <c r="K284" s="183" t="s">
        <v>241</v>
      </c>
      <c r="L284" s="42"/>
      <c r="M284" s="188" t="s">
        <v>19</v>
      </c>
      <c r="N284" s="189" t="s">
        <v>47</v>
      </c>
      <c r="O284" s="67"/>
      <c r="P284" s="190">
        <f>O284*H284</f>
        <v>0</v>
      </c>
      <c r="Q284" s="190">
        <v>0</v>
      </c>
      <c r="R284" s="190">
        <f>Q284*H284</f>
        <v>0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309</v>
      </c>
      <c r="AT284" s="192" t="s">
        <v>156</v>
      </c>
      <c r="AU284" s="192" t="s">
        <v>86</v>
      </c>
      <c r="AY284" s="20" t="s">
        <v>154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84</v>
      </c>
      <c r="BK284" s="193">
        <f>ROUND(I284*H284,2)</f>
        <v>0</v>
      </c>
      <c r="BL284" s="20" t="s">
        <v>309</v>
      </c>
      <c r="BM284" s="192" t="s">
        <v>946</v>
      </c>
    </row>
    <row r="285" spans="1:65" s="2" customFormat="1" ht="11.25">
      <c r="A285" s="37"/>
      <c r="B285" s="38"/>
      <c r="C285" s="39"/>
      <c r="D285" s="194" t="s">
        <v>163</v>
      </c>
      <c r="E285" s="39"/>
      <c r="F285" s="195" t="s">
        <v>945</v>
      </c>
      <c r="G285" s="39"/>
      <c r="H285" s="39"/>
      <c r="I285" s="196"/>
      <c r="J285" s="39"/>
      <c r="K285" s="39"/>
      <c r="L285" s="42"/>
      <c r="M285" s="197"/>
      <c r="N285" s="198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163</v>
      </c>
      <c r="AU285" s="20" t="s">
        <v>86</v>
      </c>
    </row>
    <row r="286" spans="1:65" s="2" customFormat="1" ht="39">
      <c r="A286" s="37"/>
      <c r="B286" s="38"/>
      <c r="C286" s="39"/>
      <c r="D286" s="194" t="s">
        <v>177</v>
      </c>
      <c r="E286" s="39"/>
      <c r="F286" s="222" t="s">
        <v>947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177</v>
      </c>
      <c r="AU286" s="20" t="s">
        <v>86</v>
      </c>
    </row>
    <row r="287" spans="1:65" s="13" customFormat="1" ht="22.5">
      <c r="B287" s="201"/>
      <c r="C287" s="202"/>
      <c r="D287" s="194" t="s">
        <v>167</v>
      </c>
      <c r="E287" s="203" t="s">
        <v>19</v>
      </c>
      <c r="F287" s="204" t="s">
        <v>1314</v>
      </c>
      <c r="G287" s="202"/>
      <c r="H287" s="203" t="s">
        <v>19</v>
      </c>
      <c r="I287" s="205"/>
      <c r="J287" s="202"/>
      <c r="K287" s="202"/>
      <c r="L287" s="206"/>
      <c r="M287" s="207"/>
      <c r="N287" s="208"/>
      <c r="O287" s="208"/>
      <c r="P287" s="208"/>
      <c r="Q287" s="208"/>
      <c r="R287" s="208"/>
      <c r="S287" s="208"/>
      <c r="T287" s="209"/>
      <c r="AT287" s="210" t="s">
        <v>167</v>
      </c>
      <c r="AU287" s="210" t="s">
        <v>86</v>
      </c>
      <c r="AV287" s="13" t="s">
        <v>84</v>
      </c>
      <c r="AW287" s="13" t="s">
        <v>36</v>
      </c>
      <c r="AX287" s="13" t="s">
        <v>76</v>
      </c>
      <c r="AY287" s="210" t="s">
        <v>154</v>
      </c>
    </row>
    <row r="288" spans="1:65" s="13" customFormat="1" ht="11.25">
      <c r="B288" s="201"/>
      <c r="C288" s="202"/>
      <c r="D288" s="194" t="s">
        <v>167</v>
      </c>
      <c r="E288" s="203" t="s">
        <v>19</v>
      </c>
      <c r="F288" s="204" t="s">
        <v>1274</v>
      </c>
      <c r="G288" s="202"/>
      <c r="H288" s="203" t="s">
        <v>19</v>
      </c>
      <c r="I288" s="205"/>
      <c r="J288" s="202"/>
      <c r="K288" s="202"/>
      <c r="L288" s="206"/>
      <c r="M288" s="207"/>
      <c r="N288" s="208"/>
      <c r="O288" s="208"/>
      <c r="P288" s="208"/>
      <c r="Q288" s="208"/>
      <c r="R288" s="208"/>
      <c r="S288" s="208"/>
      <c r="T288" s="209"/>
      <c r="AT288" s="210" t="s">
        <v>167</v>
      </c>
      <c r="AU288" s="210" t="s">
        <v>86</v>
      </c>
      <c r="AV288" s="13" t="s">
        <v>84</v>
      </c>
      <c r="AW288" s="13" t="s">
        <v>36</v>
      </c>
      <c r="AX288" s="13" t="s">
        <v>76</v>
      </c>
      <c r="AY288" s="210" t="s">
        <v>154</v>
      </c>
    </row>
    <row r="289" spans="1:51" s="13" customFormat="1" ht="22.5">
      <c r="B289" s="201"/>
      <c r="C289" s="202"/>
      <c r="D289" s="194" t="s">
        <v>167</v>
      </c>
      <c r="E289" s="203" t="s">
        <v>19</v>
      </c>
      <c r="F289" s="204" t="s">
        <v>1295</v>
      </c>
      <c r="G289" s="202"/>
      <c r="H289" s="203" t="s">
        <v>19</v>
      </c>
      <c r="I289" s="205"/>
      <c r="J289" s="202"/>
      <c r="K289" s="202"/>
      <c r="L289" s="206"/>
      <c r="M289" s="207"/>
      <c r="N289" s="208"/>
      <c r="O289" s="208"/>
      <c r="P289" s="208"/>
      <c r="Q289" s="208"/>
      <c r="R289" s="208"/>
      <c r="S289" s="208"/>
      <c r="T289" s="209"/>
      <c r="AT289" s="210" t="s">
        <v>167</v>
      </c>
      <c r="AU289" s="210" t="s">
        <v>86</v>
      </c>
      <c r="AV289" s="13" t="s">
        <v>84</v>
      </c>
      <c r="AW289" s="13" t="s">
        <v>36</v>
      </c>
      <c r="AX289" s="13" t="s">
        <v>76</v>
      </c>
      <c r="AY289" s="210" t="s">
        <v>154</v>
      </c>
    </row>
    <row r="290" spans="1:51" s="14" customFormat="1" ht="11.25">
      <c r="B290" s="211"/>
      <c r="C290" s="212"/>
      <c r="D290" s="194" t="s">
        <v>167</v>
      </c>
      <c r="E290" s="213" t="s">
        <v>19</v>
      </c>
      <c r="F290" s="214" t="s">
        <v>1276</v>
      </c>
      <c r="G290" s="212"/>
      <c r="H290" s="215">
        <v>8.65</v>
      </c>
      <c r="I290" s="216"/>
      <c r="J290" s="212"/>
      <c r="K290" s="212"/>
      <c r="L290" s="217"/>
      <c r="M290" s="218"/>
      <c r="N290" s="219"/>
      <c r="O290" s="219"/>
      <c r="P290" s="219"/>
      <c r="Q290" s="219"/>
      <c r="R290" s="219"/>
      <c r="S290" s="219"/>
      <c r="T290" s="220"/>
      <c r="AT290" s="221" t="s">
        <v>167</v>
      </c>
      <c r="AU290" s="221" t="s">
        <v>86</v>
      </c>
      <c r="AV290" s="14" t="s">
        <v>86</v>
      </c>
      <c r="AW290" s="14" t="s">
        <v>36</v>
      </c>
      <c r="AX290" s="14" t="s">
        <v>76</v>
      </c>
      <c r="AY290" s="221" t="s">
        <v>154</v>
      </c>
    </row>
    <row r="291" spans="1:51" s="13" customFormat="1" ht="22.5">
      <c r="B291" s="201"/>
      <c r="C291" s="202"/>
      <c r="D291" s="194" t="s">
        <v>167</v>
      </c>
      <c r="E291" s="203" t="s">
        <v>19</v>
      </c>
      <c r="F291" s="204" t="s">
        <v>1297</v>
      </c>
      <c r="G291" s="202"/>
      <c r="H291" s="203" t="s">
        <v>19</v>
      </c>
      <c r="I291" s="205"/>
      <c r="J291" s="202"/>
      <c r="K291" s="202"/>
      <c r="L291" s="206"/>
      <c r="M291" s="207"/>
      <c r="N291" s="208"/>
      <c r="O291" s="208"/>
      <c r="P291" s="208"/>
      <c r="Q291" s="208"/>
      <c r="R291" s="208"/>
      <c r="S291" s="208"/>
      <c r="T291" s="209"/>
      <c r="AT291" s="210" t="s">
        <v>167</v>
      </c>
      <c r="AU291" s="210" t="s">
        <v>86</v>
      </c>
      <c r="AV291" s="13" t="s">
        <v>84</v>
      </c>
      <c r="AW291" s="13" t="s">
        <v>36</v>
      </c>
      <c r="AX291" s="13" t="s">
        <v>76</v>
      </c>
      <c r="AY291" s="210" t="s">
        <v>154</v>
      </c>
    </row>
    <row r="292" spans="1:51" s="14" customFormat="1" ht="11.25">
      <c r="B292" s="211"/>
      <c r="C292" s="212"/>
      <c r="D292" s="194" t="s">
        <v>167</v>
      </c>
      <c r="E292" s="213" t="s">
        <v>19</v>
      </c>
      <c r="F292" s="214" t="s">
        <v>1278</v>
      </c>
      <c r="G292" s="212"/>
      <c r="H292" s="215">
        <v>4.8849999999999998</v>
      </c>
      <c r="I292" s="216"/>
      <c r="J292" s="212"/>
      <c r="K292" s="212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167</v>
      </c>
      <c r="AU292" s="221" t="s">
        <v>86</v>
      </c>
      <c r="AV292" s="14" t="s">
        <v>86</v>
      </c>
      <c r="AW292" s="14" t="s">
        <v>36</v>
      </c>
      <c r="AX292" s="14" t="s">
        <v>76</v>
      </c>
      <c r="AY292" s="221" t="s">
        <v>154</v>
      </c>
    </row>
    <row r="293" spans="1:51" s="13" customFormat="1" ht="22.5">
      <c r="B293" s="201"/>
      <c r="C293" s="202"/>
      <c r="D293" s="194" t="s">
        <v>167</v>
      </c>
      <c r="E293" s="203" t="s">
        <v>19</v>
      </c>
      <c r="F293" s="204" t="s">
        <v>1315</v>
      </c>
      <c r="G293" s="202"/>
      <c r="H293" s="203" t="s">
        <v>19</v>
      </c>
      <c r="I293" s="205"/>
      <c r="J293" s="202"/>
      <c r="K293" s="202"/>
      <c r="L293" s="206"/>
      <c r="M293" s="207"/>
      <c r="N293" s="208"/>
      <c r="O293" s="208"/>
      <c r="P293" s="208"/>
      <c r="Q293" s="208"/>
      <c r="R293" s="208"/>
      <c r="S293" s="208"/>
      <c r="T293" s="209"/>
      <c r="AT293" s="210" t="s">
        <v>167</v>
      </c>
      <c r="AU293" s="210" t="s">
        <v>86</v>
      </c>
      <c r="AV293" s="13" t="s">
        <v>84</v>
      </c>
      <c r="AW293" s="13" t="s">
        <v>36</v>
      </c>
      <c r="AX293" s="13" t="s">
        <v>76</v>
      </c>
      <c r="AY293" s="210" t="s">
        <v>154</v>
      </c>
    </row>
    <row r="294" spans="1:51" s="14" customFormat="1" ht="11.25">
      <c r="B294" s="211"/>
      <c r="C294" s="212"/>
      <c r="D294" s="194" t="s">
        <v>167</v>
      </c>
      <c r="E294" s="213" t="s">
        <v>19</v>
      </c>
      <c r="F294" s="214" t="s">
        <v>1280</v>
      </c>
      <c r="G294" s="212"/>
      <c r="H294" s="215">
        <v>3.6030000000000002</v>
      </c>
      <c r="I294" s="216"/>
      <c r="J294" s="212"/>
      <c r="K294" s="212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167</v>
      </c>
      <c r="AU294" s="221" t="s">
        <v>86</v>
      </c>
      <c r="AV294" s="14" t="s">
        <v>86</v>
      </c>
      <c r="AW294" s="14" t="s">
        <v>36</v>
      </c>
      <c r="AX294" s="14" t="s">
        <v>76</v>
      </c>
      <c r="AY294" s="221" t="s">
        <v>154</v>
      </c>
    </row>
    <row r="295" spans="1:51" s="13" customFormat="1" ht="11.25">
      <c r="B295" s="201"/>
      <c r="C295" s="202"/>
      <c r="D295" s="194" t="s">
        <v>167</v>
      </c>
      <c r="E295" s="203" t="s">
        <v>19</v>
      </c>
      <c r="F295" s="204" t="s">
        <v>1316</v>
      </c>
      <c r="G295" s="202"/>
      <c r="H295" s="203" t="s">
        <v>19</v>
      </c>
      <c r="I295" s="205"/>
      <c r="J295" s="202"/>
      <c r="K295" s="202"/>
      <c r="L295" s="206"/>
      <c r="M295" s="207"/>
      <c r="N295" s="208"/>
      <c r="O295" s="208"/>
      <c r="P295" s="208"/>
      <c r="Q295" s="208"/>
      <c r="R295" s="208"/>
      <c r="S295" s="208"/>
      <c r="T295" s="209"/>
      <c r="AT295" s="210" t="s">
        <v>167</v>
      </c>
      <c r="AU295" s="210" t="s">
        <v>86</v>
      </c>
      <c r="AV295" s="13" t="s">
        <v>84</v>
      </c>
      <c r="AW295" s="13" t="s">
        <v>36</v>
      </c>
      <c r="AX295" s="13" t="s">
        <v>76</v>
      </c>
      <c r="AY295" s="210" t="s">
        <v>154</v>
      </c>
    </row>
    <row r="296" spans="1:51" s="14" customFormat="1" ht="11.25">
      <c r="B296" s="211"/>
      <c r="C296" s="212"/>
      <c r="D296" s="194" t="s">
        <v>167</v>
      </c>
      <c r="E296" s="213" t="s">
        <v>19</v>
      </c>
      <c r="F296" s="214" t="s">
        <v>1282</v>
      </c>
      <c r="G296" s="212"/>
      <c r="H296" s="215">
        <v>5.585</v>
      </c>
      <c r="I296" s="216"/>
      <c r="J296" s="212"/>
      <c r="K296" s="212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167</v>
      </c>
      <c r="AU296" s="221" t="s">
        <v>86</v>
      </c>
      <c r="AV296" s="14" t="s">
        <v>86</v>
      </c>
      <c r="AW296" s="14" t="s">
        <v>36</v>
      </c>
      <c r="AX296" s="14" t="s">
        <v>76</v>
      </c>
      <c r="AY296" s="221" t="s">
        <v>154</v>
      </c>
    </row>
    <row r="297" spans="1:51" s="13" customFormat="1" ht="22.5">
      <c r="B297" s="201"/>
      <c r="C297" s="202"/>
      <c r="D297" s="194" t="s">
        <v>167</v>
      </c>
      <c r="E297" s="203" t="s">
        <v>19</v>
      </c>
      <c r="F297" s="204" t="s">
        <v>1302</v>
      </c>
      <c r="G297" s="202"/>
      <c r="H297" s="203" t="s">
        <v>19</v>
      </c>
      <c r="I297" s="205"/>
      <c r="J297" s="202"/>
      <c r="K297" s="202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167</v>
      </c>
      <c r="AU297" s="210" t="s">
        <v>86</v>
      </c>
      <c r="AV297" s="13" t="s">
        <v>84</v>
      </c>
      <c r="AW297" s="13" t="s">
        <v>36</v>
      </c>
      <c r="AX297" s="13" t="s">
        <v>76</v>
      </c>
      <c r="AY297" s="210" t="s">
        <v>154</v>
      </c>
    </row>
    <row r="298" spans="1:51" s="14" customFormat="1" ht="11.25">
      <c r="B298" s="211"/>
      <c r="C298" s="212"/>
      <c r="D298" s="194" t="s">
        <v>167</v>
      </c>
      <c r="E298" s="213" t="s">
        <v>19</v>
      </c>
      <c r="F298" s="214" t="s">
        <v>1284</v>
      </c>
      <c r="G298" s="212"/>
      <c r="H298" s="215">
        <v>5.0869999999999997</v>
      </c>
      <c r="I298" s="216"/>
      <c r="J298" s="212"/>
      <c r="K298" s="212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167</v>
      </c>
      <c r="AU298" s="221" t="s">
        <v>86</v>
      </c>
      <c r="AV298" s="14" t="s">
        <v>86</v>
      </c>
      <c r="AW298" s="14" t="s">
        <v>36</v>
      </c>
      <c r="AX298" s="14" t="s">
        <v>76</v>
      </c>
      <c r="AY298" s="221" t="s">
        <v>154</v>
      </c>
    </row>
    <row r="299" spans="1:51" s="13" customFormat="1" ht="22.5">
      <c r="B299" s="201"/>
      <c r="C299" s="202"/>
      <c r="D299" s="194" t="s">
        <v>167</v>
      </c>
      <c r="E299" s="203" t="s">
        <v>19</v>
      </c>
      <c r="F299" s="204" t="s">
        <v>1317</v>
      </c>
      <c r="G299" s="202"/>
      <c r="H299" s="203" t="s">
        <v>19</v>
      </c>
      <c r="I299" s="205"/>
      <c r="J299" s="202"/>
      <c r="K299" s="202"/>
      <c r="L299" s="206"/>
      <c r="M299" s="207"/>
      <c r="N299" s="208"/>
      <c r="O299" s="208"/>
      <c r="P299" s="208"/>
      <c r="Q299" s="208"/>
      <c r="R299" s="208"/>
      <c r="S299" s="208"/>
      <c r="T299" s="209"/>
      <c r="AT299" s="210" t="s">
        <v>167</v>
      </c>
      <c r="AU299" s="210" t="s">
        <v>86</v>
      </c>
      <c r="AV299" s="13" t="s">
        <v>84</v>
      </c>
      <c r="AW299" s="13" t="s">
        <v>36</v>
      </c>
      <c r="AX299" s="13" t="s">
        <v>76</v>
      </c>
      <c r="AY299" s="210" t="s">
        <v>154</v>
      </c>
    </row>
    <row r="300" spans="1:51" s="14" customFormat="1" ht="11.25">
      <c r="B300" s="211"/>
      <c r="C300" s="212"/>
      <c r="D300" s="194" t="s">
        <v>167</v>
      </c>
      <c r="E300" s="213" t="s">
        <v>19</v>
      </c>
      <c r="F300" s="214" t="s">
        <v>1286</v>
      </c>
      <c r="G300" s="212"/>
      <c r="H300" s="215">
        <v>31.4</v>
      </c>
      <c r="I300" s="216"/>
      <c r="J300" s="212"/>
      <c r="K300" s="212"/>
      <c r="L300" s="217"/>
      <c r="M300" s="218"/>
      <c r="N300" s="219"/>
      <c r="O300" s="219"/>
      <c r="P300" s="219"/>
      <c r="Q300" s="219"/>
      <c r="R300" s="219"/>
      <c r="S300" s="219"/>
      <c r="T300" s="220"/>
      <c r="AT300" s="221" t="s">
        <v>167</v>
      </c>
      <c r="AU300" s="221" t="s">
        <v>86</v>
      </c>
      <c r="AV300" s="14" t="s">
        <v>86</v>
      </c>
      <c r="AW300" s="14" t="s">
        <v>36</v>
      </c>
      <c r="AX300" s="14" t="s">
        <v>76</v>
      </c>
      <c r="AY300" s="221" t="s">
        <v>154</v>
      </c>
    </row>
    <row r="301" spans="1:51" s="13" customFormat="1" ht="22.5">
      <c r="B301" s="201"/>
      <c r="C301" s="202"/>
      <c r="D301" s="194" t="s">
        <v>167</v>
      </c>
      <c r="E301" s="203" t="s">
        <v>19</v>
      </c>
      <c r="F301" s="204" t="s">
        <v>1312</v>
      </c>
      <c r="G301" s="202"/>
      <c r="H301" s="203" t="s">
        <v>19</v>
      </c>
      <c r="I301" s="205"/>
      <c r="J301" s="202"/>
      <c r="K301" s="202"/>
      <c r="L301" s="206"/>
      <c r="M301" s="207"/>
      <c r="N301" s="208"/>
      <c r="O301" s="208"/>
      <c r="P301" s="208"/>
      <c r="Q301" s="208"/>
      <c r="R301" s="208"/>
      <c r="S301" s="208"/>
      <c r="T301" s="209"/>
      <c r="AT301" s="210" t="s">
        <v>167</v>
      </c>
      <c r="AU301" s="210" t="s">
        <v>86</v>
      </c>
      <c r="AV301" s="13" t="s">
        <v>84</v>
      </c>
      <c r="AW301" s="13" t="s">
        <v>36</v>
      </c>
      <c r="AX301" s="13" t="s">
        <v>76</v>
      </c>
      <c r="AY301" s="210" t="s">
        <v>154</v>
      </c>
    </row>
    <row r="302" spans="1:51" s="14" customFormat="1" ht="11.25">
      <c r="B302" s="211"/>
      <c r="C302" s="212"/>
      <c r="D302" s="194" t="s">
        <v>167</v>
      </c>
      <c r="E302" s="213" t="s">
        <v>19</v>
      </c>
      <c r="F302" s="214" t="s">
        <v>1288</v>
      </c>
      <c r="G302" s="212"/>
      <c r="H302" s="215">
        <v>219.32900000000001</v>
      </c>
      <c r="I302" s="216"/>
      <c r="J302" s="212"/>
      <c r="K302" s="212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167</v>
      </c>
      <c r="AU302" s="221" t="s">
        <v>86</v>
      </c>
      <c r="AV302" s="14" t="s">
        <v>86</v>
      </c>
      <c r="AW302" s="14" t="s">
        <v>36</v>
      </c>
      <c r="AX302" s="14" t="s">
        <v>76</v>
      </c>
      <c r="AY302" s="221" t="s">
        <v>154</v>
      </c>
    </row>
    <row r="303" spans="1:51" s="15" customFormat="1" ht="11.25">
      <c r="B303" s="223"/>
      <c r="C303" s="224"/>
      <c r="D303" s="194" t="s">
        <v>167</v>
      </c>
      <c r="E303" s="225" t="s">
        <v>19</v>
      </c>
      <c r="F303" s="226" t="s">
        <v>194</v>
      </c>
      <c r="G303" s="224"/>
      <c r="H303" s="227">
        <v>278.53899999999999</v>
      </c>
      <c r="I303" s="228"/>
      <c r="J303" s="224"/>
      <c r="K303" s="224"/>
      <c r="L303" s="229"/>
      <c r="M303" s="258"/>
      <c r="N303" s="259"/>
      <c r="O303" s="259"/>
      <c r="P303" s="259"/>
      <c r="Q303" s="259"/>
      <c r="R303" s="259"/>
      <c r="S303" s="259"/>
      <c r="T303" s="260"/>
      <c r="AT303" s="233" t="s">
        <v>167</v>
      </c>
      <c r="AU303" s="233" t="s">
        <v>86</v>
      </c>
      <c r="AV303" s="15" t="s">
        <v>161</v>
      </c>
      <c r="AW303" s="15" t="s">
        <v>36</v>
      </c>
      <c r="AX303" s="15" t="s">
        <v>84</v>
      </c>
      <c r="AY303" s="233" t="s">
        <v>154</v>
      </c>
    </row>
    <row r="304" spans="1:51" s="2" customFormat="1" ht="6.95" customHeight="1">
      <c r="A304" s="37"/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42"/>
      <c r="M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</row>
  </sheetData>
  <sheetProtection algorithmName="SHA-512" hashValue="puYV0pvT/aE+zKLwWUQVhTRjOfSu8Fa/Tas/zDWOMLw5DCKFyy2aaicH/mEHl5+DdSpfxe1sd1k/1TacWJjkog==" saltValue="m2dH1b1L4sadbjGDFliT7v1Q/FqYUdDO7ybhicA33ZwKPuVd3eBJkuQkmtN8+eKZWU0+YCTLmv/amx1fGEZeWQ==" spinCount="100000" sheet="1" objects="1" scenarios="1" formatColumns="0" formatRows="0" autoFilter="0"/>
  <autoFilter ref="C93:K303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/>
    <hyperlink ref="F105" r:id="rId2"/>
    <hyperlink ref="F110" r:id="rId3"/>
    <hyperlink ref="F116" r:id="rId4"/>
    <hyperlink ref="F121" r:id="rId5"/>
    <hyperlink ref="F127" r:id="rId6"/>
    <hyperlink ref="F132" r:id="rId7"/>
    <hyperlink ref="F137" r:id="rId8"/>
    <hyperlink ref="F143" r:id="rId9"/>
    <hyperlink ref="F149" r:id="rId10"/>
    <hyperlink ref="F156" r:id="rId11"/>
    <hyperlink ref="F164" r:id="rId12"/>
    <hyperlink ref="F170" r:id="rId13"/>
    <hyperlink ref="F177" r:id="rId14"/>
    <hyperlink ref="F197" r:id="rId15"/>
    <hyperlink ref="F201" r:id="rId16"/>
    <hyperlink ref="F271" r:id="rId1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1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111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86</v>
      </c>
    </row>
    <row r="4" spans="1:46" s="1" customFormat="1" ht="24.95" customHeight="1">
      <c r="B4" s="23"/>
      <c r="D4" s="113" t="s">
        <v>126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Krajinářské úpravy prostoru u sochy J. Hrzána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127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1318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29. 4. 2025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37</v>
      </c>
      <c r="E23" s="37"/>
      <c r="F23" s="37"/>
      <c r="G23" s="37"/>
      <c r="H23" s="37"/>
      <c r="I23" s="115" t="s">
        <v>26</v>
      </c>
      <c r="J23" s="106" t="s">
        <v>38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39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40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42</v>
      </c>
      <c r="E30" s="37"/>
      <c r="F30" s="37"/>
      <c r="G30" s="37"/>
      <c r="H30" s="37"/>
      <c r="I30" s="37"/>
      <c r="J30" s="123">
        <f>ROUND(J87,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44</v>
      </c>
      <c r="G32" s="37"/>
      <c r="H32" s="37"/>
      <c r="I32" s="124" t="s">
        <v>43</v>
      </c>
      <c r="J32" s="124" t="s">
        <v>45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46</v>
      </c>
      <c r="E33" s="115" t="s">
        <v>47</v>
      </c>
      <c r="F33" s="126">
        <f>ROUND((SUM(BE87:BE330)),  2)</f>
        <v>0</v>
      </c>
      <c r="G33" s="37"/>
      <c r="H33" s="37"/>
      <c r="I33" s="127">
        <v>0.21</v>
      </c>
      <c r="J33" s="126">
        <f>ROUND(((SUM(BE87:BE330))*I33),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48</v>
      </c>
      <c r="F34" s="126">
        <f>ROUND((SUM(BF87:BF330)),  2)</f>
        <v>0</v>
      </c>
      <c r="G34" s="37"/>
      <c r="H34" s="37"/>
      <c r="I34" s="127">
        <v>0.12</v>
      </c>
      <c r="J34" s="126">
        <f>ROUND(((SUM(BF87:BF330))*I34),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49</v>
      </c>
      <c r="F35" s="126">
        <f>ROUND((SUM(BG87:BG330)),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50</v>
      </c>
      <c r="F36" s="126">
        <f>ROUND((SUM(BH87:BH330)),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51</v>
      </c>
      <c r="F37" s="126">
        <f>ROUND((SUM(BI87:BI330)),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52</v>
      </c>
      <c r="E39" s="130"/>
      <c r="F39" s="130"/>
      <c r="G39" s="131" t="s">
        <v>53</v>
      </c>
      <c r="H39" s="132" t="s">
        <v>54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129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Krajinářské úpravy prostoru u sochy J. Hrzána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127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004 - Odvodnění zpevněných ploch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Tábor, parc. č. 1889</v>
      </c>
      <c r="G52" s="39"/>
      <c r="H52" s="39"/>
      <c r="I52" s="32" t="s">
        <v>23</v>
      </c>
      <c r="J52" s="62" t="str">
        <f>IF(J12="","",J12)</f>
        <v>29. 4. 2025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Ing. Magdalena Smetanová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37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130</v>
      </c>
      <c r="D57" s="140"/>
      <c r="E57" s="140"/>
      <c r="F57" s="140"/>
      <c r="G57" s="140"/>
      <c r="H57" s="140"/>
      <c r="I57" s="140"/>
      <c r="J57" s="141" t="s">
        <v>131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74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132</v>
      </c>
    </row>
    <row r="60" spans="1:47" s="9" customFormat="1" ht="24.95" customHeight="1">
      <c r="B60" s="143"/>
      <c r="C60" s="144"/>
      <c r="D60" s="145" t="s">
        <v>133</v>
      </c>
      <c r="E60" s="146"/>
      <c r="F60" s="146"/>
      <c r="G60" s="146"/>
      <c r="H60" s="146"/>
      <c r="I60" s="146"/>
      <c r="J60" s="147">
        <f>J88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134</v>
      </c>
      <c r="E61" s="151"/>
      <c r="F61" s="151"/>
      <c r="G61" s="151"/>
      <c r="H61" s="151"/>
      <c r="I61" s="151"/>
      <c r="J61" s="152">
        <f>J89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660</v>
      </c>
      <c r="E62" s="151"/>
      <c r="F62" s="151"/>
      <c r="G62" s="151"/>
      <c r="H62" s="151"/>
      <c r="I62" s="151"/>
      <c r="J62" s="152">
        <f>J166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1319</v>
      </c>
      <c r="E63" s="151"/>
      <c r="F63" s="151"/>
      <c r="G63" s="151"/>
      <c r="H63" s="151"/>
      <c r="I63" s="151"/>
      <c r="J63" s="152">
        <f>J182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1320</v>
      </c>
      <c r="E64" s="151"/>
      <c r="F64" s="151"/>
      <c r="G64" s="151"/>
      <c r="H64" s="151"/>
      <c r="I64" s="151"/>
      <c r="J64" s="152">
        <f>J200</f>
        <v>0</v>
      </c>
      <c r="K64" s="100"/>
      <c r="L64" s="153"/>
    </row>
    <row r="65" spans="1:31" s="10" customFormat="1" ht="19.899999999999999" customHeight="1">
      <c r="B65" s="149"/>
      <c r="C65" s="100"/>
      <c r="D65" s="150" t="s">
        <v>135</v>
      </c>
      <c r="E65" s="151"/>
      <c r="F65" s="151"/>
      <c r="G65" s="151"/>
      <c r="H65" s="151"/>
      <c r="I65" s="151"/>
      <c r="J65" s="152">
        <f>J270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136</v>
      </c>
      <c r="E66" s="151"/>
      <c r="F66" s="151"/>
      <c r="G66" s="151"/>
      <c r="H66" s="151"/>
      <c r="I66" s="151"/>
      <c r="J66" s="152">
        <f>J303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346</v>
      </c>
      <c r="E67" s="151"/>
      <c r="F67" s="151"/>
      <c r="G67" s="151"/>
      <c r="H67" s="151"/>
      <c r="I67" s="151"/>
      <c r="J67" s="152">
        <f>J327</f>
        <v>0</v>
      </c>
      <c r="K67" s="100"/>
      <c r="L67" s="153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1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139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404" t="str">
        <f>E7</f>
        <v>Krajinářské úpravy prostoru u sochy J. Hrzána</v>
      </c>
      <c r="F77" s="405"/>
      <c r="G77" s="405"/>
      <c r="H77" s="405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127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58" t="str">
        <f>E9</f>
        <v>004 - Odvodnění zpevněných ploch</v>
      </c>
      <c r="F79" s="406"/>
      <c r="G79" s="406"/>
      <c r="H79" s="406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21</v>
      </c>
      <c r="D81" s="39"/>
      <c r="E81" s="39"/>
      <c r="F81" s="30" t="str">
        <f>F12</f>
        <v>k.ú. Tábor, parc. č. 1889</v>
      </c>
      <c r="G81" s="39"/>
      <c r="H81" s="39"/>
      <c r="I81" s="32" t="s">
        <v>23</v>
      </c>
      <c r="J81" s="62" t="str">
        <f>IF(J12="","",J12)</f>
        <v>29. 4. 2025</v>
      </c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25.7" customHeight="1">
      <c r="A83" s="37"/>
      <c r="B83" s="38"/>
      <c r="C83" s="32" t="s">
        <v>25</v>
      </c>
      <c r="D83" s="39"/>
      <c r="E83" s="39"/>
      <c r="F83" s="30" t="str">
        <f>E15</f>
        <v>MĚSTO TÁBOR</v>
      </c>
      <c r="G83" s="39"/>
      <c r="H83" s="39"/>
      <c r="I83" s="32" t="s">
        <v>33</v>
      </c>
      <c r="J83" s="35" t="str">
        <f>E21</f>
        <v>Ing. Magdalena Smetanová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2" t="s">
        <v>31</v>
      </c>
      <c r="D84" s="39"/>
      <c r="E84" s="39"/>
      <c r="F84" s="30" t="str">
        <f>IF(E18="","",E18)</f>
        <v>Vyplň údaj</v>
      </c>
      <c r="G84" s="39"/>
      <c r="H84" s="39"/>
      <c r="I84" s="32" t="s">
        <v>37</v>
      </c>
      <c r="J84" s="35" t="str">
        <f>E24</f>
        <v>Ing. Pavel Vochozka</v>
      </c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54"/>
      <c r="B86" s="155"/>
      <c r="C86" s="156" t="s">
        <v>140</v>
      </c>
      <c r="D86" s="157" t="s">
        <v>61</v>
      </c>
      <c r="E86" s="157" t="s">
        <v>57</v>
      </c>
      <c r="F86" s="157" t="s">
        <v>58</v>
      </c>
      <c r="G86" s="157" t="s">
        <v>141</v>
      </c>
      <c r="H86" s="157" t="s">
        <v>142</v>
      </c>
      <c r="I86" s="157" t="s">
        <v>143</v>
      </c>
      <c r="J86" s="157" t="s">
        <v>131</v>
      </c>
      <c r="K86" s="158" t="s">
        <v>144</v>
      </c>
      <c r="L86" s="159"/>
      <c r="M86" s="71" t="s">
        <v>19</v>
      </c>
      <c r="N86" s="72" t="s">
        <v>46</v>
      </c>
      <c r="O86" s="72" t="s">
        <v>145</v>
      </c>
      <c r="P86" s="72" t="s">
        <v>146</v>
      </c>
      <c r="Q86" s="72" t="s">
        <v>147</v>
      </c>
      <c r="R86" s="72" t="s">
        <v>148</v>
      </c>
      <c r="S86" s="72" t="s">
        <v>149</v>
      </c>
      <c r="T86" s="73" t="s">
        <v>150</v>
      </c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</row>
    <row r="87" spans="1:65" s="2" customFormat="1" ht="22.9" customHeight="1">
      <c r="A87" s="37"/>
      <c r="B87" s="38"/>
      <c r="C87" s="78" t="s">
        <v>151</v>
      </c>
      <c r="D87" s="39"/>
      <c r="E87" s="39"/>
      <c r="F87" s="39"/>
      <c r="G87" s="39"/>
      <c r="H87" s="39"/>
      <c r="I87" s="39"/>
      <c r="J87" s="160">
        <f>BK87</f>
        <v>0</v>
      </c>
      <c r="K87" s="39"/>
      <c r="L87" s="42"/>
      <c r="M87" s="74"/>
      <c r="N87" s="161"/>
      <c r="O87" s="75"/>
      <c r="P87" s="162">
        <f>P88</f>
        <v>0</v>
      </c>
      <c r="Q87" s="75"/>
      <c r="R87" s="162">
        <f>R88</f>
        <v>15.727544100000003</v>
      </c>
      <c r="S87" s="75"/>
      <c r="T87" s="163">
        <f>T88</f>
        <v>3.4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75</v>
      </c>
      <c r="AU87" s="20" t="s">
        <v>132</v>
      </c>
      <c r="BK87" s="164">
        <f>BK88</f>
        <v>0</v>
      </c>
    </row>
    <row r="88" spans="1:65" s="12" customFormat="1" ht="25.9" customHeight="1">
      <c r="B88" s="165"/>
      <c r="C88" s="166"/>
      <c r="D88" s="167" t="s">
        <v>75</v>
      </c>
      <c r="E88" s="168" t="s">
        <v>152</v>
      </c>
      <c r="F88" s="168" t="s">
        <v>153</v>
      </c>
      <c r="G88" s="166"/>
      <c r="H88" s="166"/>
      <c r="I88" s="169"/>
      <c r="J88" s="170">
        <f>BK88</f>
        <v>0</v>
      </c>
      <c r="K88" s="166"/>
      <c r="L88" s="171"/>
      <c r="M88" s="172"/>
      <c r="N88" s="173"/>
      <c r="O88" s="173"/>
      <c r="P88" s="174">
        <f>P89+P166+P182+P200+P270+P303+P327</f>
        <v>0</v>
      </c>
      <c r="Q88" s="173"/>
      <c r="R88" s="174">
        <f>R89+R166+R182+R200+R270+R303+R327</f>
        <v>15.727544100000003</v>
      </c>
      <c r="S88" s="173"/>
      <c r="T88" s="175">
        <f>T89+T166+T182+T200+T270+T303+T327</f>
        <v>3.4</v>
      </c>
      <c r="AR88" s="176" t="s">
        <v>84</v>
      </c>
      <c r="AT88" s="177" t="s">
        <v>75</v>
      </c>
      <c r="AU88" s="177" t="s">
        <v>76</v>
      </c>
      <c r="AY88" s="176" t="s">
        <v>154</v>
      </c>
      <c r="BK88" s="178">
        <f>BK89+BK166+BK182+BK200+BK270+BK303+BK327</f>
        <v>0</v>
      </c>
    </row>
    <row r="89" spans="1:65" s="12" customFormat="1" ht="22.9" customHeight="1">
      <c r="B89" s="165"/>
      <c r="C89" s="166"/>
      <c r="D89" s="167" t="s">
        <v>75</v>
      </c>
      <c r="E89" s="179" t="s">
        <v>84</v>
      </c>
      <c r="F89" s="179" t="s">
        <v>155</v>
      </c>
      <c r="G89" s="166"/>
      <c r="H89" s="166"/>
      <c r="I89" s="169"/>
      <c r="J89" s="180">
        <f>BK89</f>
        <v>0</v>
      </c>
      <c r="K89" s="166"/>
      <c r="L89" s="171"/>
      <c r="M89" s="172"/>
      <c r="N89" s="173"/>
      <c r="O89" s="173"/>
      <c r="P89" s="174">
        <f>SUM(P90:P165)</f>
        <v>0</v>
      </c>
      <c r="Q89" s="173"/>
      <c r="R89" s="174">
        <f>SUM(R90:R165)</f>
        <v>7.5117900000000004</v>
      </c>
      <c r="S89" s="173"/>
      <c r="T89" s="175">
        <f>SUM(T90:T165)</f>
        <v>0</v>
      </c>
      <c r="AR89" s="176" t="s">
        <v>84</v>
      </c>
      <c r="AT89" s="177" t="s">
        <v>75</v>
      </c>
      <c r="AU89" s="177" t="s">
        <v>84</v>
      </c>
      <c r="AY89" s="176" t="s">
        <v>154</v>
      </c>
      <c r="BK89" s="178">
        <f>SUM(BK90:BK165)</f>
        <v>0</v>
      </c>
    </row>
    <row r="90" spans="1:65" s="2" customFormat="1" ht="33" customHeight="1">
      <c r="A90" s="37"/>
      <c r="B90" s="38"/>
      <c r="C90" s="181" t="s">
        <v>84</v>
      </c>
      <c r="D90" s="181" t="s">
        <v>156</v>
      </c>
      <c r="E90" s="182" t="s">
        <v>1321</v>
      </c>
      <c r="F90" s="183" t="s">
        <v>1322</v>
      </c>
      <c r="G90" s="184" t="s">
        <v>218</v>
      </c>
      <c r="H90" s="185">
        <v>18.7</v>
      </c>
      <c r="I90" s="186"/>
      <c r="J90" s="187">
        <f>ROUND(I90*H90,2)</f>
        <v>0</v>
      </c>
      <c r="K90" s="183" t="s">
        <v>160</v>
      </c>
      <c r="L90" s="42"/>
      <c r="M90" s="188" t="s">
        <v>19</v>
      </c>
      <c r="N90" s="189" t="s">
        <v>47</v>
      </c>
      <c r="O90" s="67"/>
      <c r="P90" s="190">
        <f>O90*H90</f>
        <v>0</v>
      </c>
      <c r="Q90" s="190">
        <v>0</v>
      </c>
      <c r="R90" s="190">
        <f>Q90*H90</f>
        <v>0</v>
      </c>
      <c r="S90" s="190">
        <v>0</v>
      </c>
      <c r="T90" s="191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92" t="s">
        <v>161</v>
      </c>
      <c r="AT90" s="192" t="s">
        <v>156</v>
      </c>
      <c r="AU90" s="192" t="s">
        <v>86</v>
      </c>
      <c r="AY90" s="20" t="s">
        <v>154</v>
      </c>
      <c r="BE90" s="193">
        <f>IF(N90="základní",J90,0)</f>
        <v>0</v>
      </c>
      <c r="BF90" s="193">
        <f>IF(N90="snížená",J90,0)</f>
        <v>0</v>
      </c>
      <c r="BG90" s="193">
        <f>IF(N90="zákl. přenesená",J90,0)</f>
        <v>0</v>
      </c>
      <c r="BH90" s="193">
        <f>IF(N90="sníž. přenesená",J90,0)</f>
        <v>0</v>
      </c>
      <c r="BI90" s="193">
        <f>IF(N90="nulová",J90,0)</f>
        <v>0</v>
      </c>
      <c r="BJ90" s="20" t="s">
        <v>84</v>
      </c>
      <c r="BK90" s="193">
        <f>ROUND(I90*H90,2)</f>
        <v>0</v>
      </c>
      <c r="BL90" s="20" t="s">
        <v>161</v>
      </c>
      <c r="BM90" s="192" t="s">
        <v>1323</v>
      </c>
    </row>
    <row r="91" spans="1:65" s="2" customFormat="1" ht="29.25">
      <c r="A91" s="37"/>
      <c r="B91" s="38"/>
      <c r="C91" s="39"/>
      <c r="D91" s="194" t="s">
        <v>163</v>
      </c>
      <c r="E91" s="39"/>
      <c r="F91" s="195" t="s">
        <v>1324</v>
      </c>
      <c r="G91" s="39"/>
      <c r="H91" s="39"/>
      <c r="I91" s="196"/>
      <c r="J91" s="39"/>
      <c r="K91" s="39"/>
      <c r="L91" s="42"/>
      <c r="M91" s="197"/>
      <c r="N91" s="198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163</v>
      </c>
      <c r="AU91" s="20" t="s">
        <v>86</v>
      </c>
    </row>
    <row r="92" spans="1:65" s="2" customFormat="1" ht="11.25">
      <c r="A92" s="37"/>
      <c r="B92" s="38"/>
      <c r="C92" s="39"/>
      <c r="D92" s="199" t="s">
        <v>165</v>
      </c>
      <c r="E92" s="39"/>
      <c r="F92" s="200" t="s">
        <v>1325</v>
      </c>
      <c r="G92" s="39"/>
      <c r="H92" s="39"/>
      <c r="I92" s="196"/>
      <c r="J92" s="39"/>
      <c r="K92" s="39"/>
      <c r="L92" s="42"/>
      <c r="M92" s="197"/>
      <c r="N92" s="198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165</v>
      </c>
      <c r="AU92" s="20" t="s">
        <v>86</v>
      </c>
    </row>
    <row r="93" spans="1:65" s="13" customFormat="1" ht="22.5">
      <c r="B93" s="201"/>
      <c r="C93" s="202"/>
      <c r="D93" s="194" t="s">
        <v>167</v>
      </c>
      <c r="E93" s="203" t="s">
        <v>19</v>
      </c>
      <c r="F93" s="204" t="s">
        <v>1326</v>
      </c>
      <c r="G93" s="202"/>
      <c r="H93" s="203" t="s">
        <v>19</v>
      </c>
      <c r="I93" s="205"/>
      <c r="J93" s="202"/>
      <c r="K93" s="202"/>
      <c r="L93" s="206"/>
      <c r="M93" s="207"/>
      <c r="N93" s="208"/>
      <c r="O93" s="208"/>
      <c r="P93" s="208"/>
      <c r="Q93" s="208"/>
      <c r="R93" s="208"/>
      <c r="S93" s="208"/>
      <c r="T93" s="209"/>
      <c r="AT93" s="210" t="s">
        <v>167</v>
      </c>
      <c r="AU93" s="210" t="s">
        <v>86</v>
      </c>
      <c r="AV93" s="13" t="s">
        <v>84</v>
      </c>
      <c r="AW93" s="13" t="s">
        <v>36</v>
      </c>
      <c r="AX93" s="13" t="s">
        <v>76</v>
      </c>
      <c r="AY93" s="210" t="s">
        <v>154</v>
      </c>
    </row>
    <row r="94" spans="1:65" s="13" customFormat="1" ht="22.5">
      <c r="B94" s="201"/>
      <c r="C94" s="202"/>
      <c r="D94" s="194" t="s">
        <v>167</v>
      </c>
      <c r="E94" s="203" t="s">
        <v>19</v>
      </c>
      <c r="F94" s="204" t="s">
        <v>1327</v>
      </c>
      <c r="G94" s="202"/>
      <c r="H94" s="203" t="s">
        <v>19</v>
      </c>
      <c r="I94" s="205"/>
      <c r="J94" s="202"/>
      <c r="K94" s="202"/>
      <c r="L94" s="206"/>
      <c r="M94" s="207"/>
      <c r="N94" s="208"/>
      <c r="O94" s="208"/>
      <c r="P94" s="208"/>
      <c r="Q94" s="208"/>
      <c r="R94" s="208"/>
      <c r="S94" s="208"/>
      <c r="T94" s="209"/>
      <c r="AT94" s="210" t="s">
        <v>167</v>
      </c>
      <c r="AU94" s="210" t="s">
        <v>86</v>
      </c>
      <c r="AV94" s="13" t="s">
        <v>84</v>
      </c>
      <c r="AW94" s="13" t="s">
        <v>36</v>
      </c>
      <c r="AX94" s="13" t="s">
        <v>76</v>
      </c>
      <c r="AY94" s="210" t="s">
        <v>154</v>
      </c>
    </row>
    <row r="95" spans="1:65" s="14" customFormat="1" ht="11.25">
      <c r="B95" s="211"/>
      <c r="C95" s="212"/>
      <c r="D95" s="194" t="s">
        <v>167</v>
      </c>
      <c r="E95" s="213" t="s">
        <v>19</v>
      </c>
      <c r="F95" s="214" t="s">
        <v>1328</v>
      </c>
      <c r="G95" s="212"/>
      <c r="H95" s="215">
        <v>18.7</v>
      </c>
      <c r="I95" s="216"/>
      <c r="J95" s="212"/>
      <c r="K95" s="212"/>
      <c r="L95" s="217"/>
      <c r="M95" s="218"/>
      <c r="N95" s="219"/>
      <c r="O95" s="219"/>
      <c r="P95" s="219"/>
      <c r="Q95" s="219"/>
      <c r="R95" s="219"/>
      <c r="S95" s="219"/>
      <c r="T95" s="220"/>
      <c r="AT95" s="221" t="s">
        <v>167</v>
      </c>
      <c r="AU95" s="221" t="s">
        <v>86</v>
      </c>
      <c r="AV95" s="14" t="s">
        <v>86</v>
      </c>
      <c r="AW95" s="14" t="s">
        <v>36</v>
      </c>
      <c r="AX95" s="14" t="s">
        <v>84</v>
      </c>
      <c r="AY95" s="221" t="s">
        <v>154</v>
      </c>
    </row>
    <row r="96" spans="1:65" s="2" customFormat="1" ht="24.2" customHeight="1">
      <c r="A96" s="37"/>
      <c r="B96" s="38"/>
      <c r="C96" s="181" t="s">
        <v>86</v>
      </c>
      <c r="D96" s="181" t="s">
        <v>156</v>
      </c>
      <c r="E96" s="182" t="s">
        <v>1329</v>
      </c>
      <c r="F96" s="183" t="s">
        <v>1330</v>
      </c>
      <c r="G96" s="184" t="s">
        <v>240</v>
      </c>
      <c r="H96" s="185">
        <v>1</v>
      </c>
      <c r="I96" s="186"/>
      <c r="J96" s="187">
        <f>ROUND(I96*H96,2)</f>
        <v>0</v>
      </c>
      <c r="K96" s="183" t="s">
        <v>241</v>
      </c>
      <c r="L96" s="42"/>
      <c r="M96" s="188" t="s">
        <v>19</v>
      </c>
      <c r="N96" s="189" t="s">
        <v>47</v>
      </c>
      <c r="O96" s="67"/>
      <c r="P96" s="190">
        <f>O96*H96</f>
        <v>0</v>
      </c>
      <c r="Q96" s="190">
        <v>0</v>
      </c>
      <c r="R96" s="190">
        <f>Q96*H96</f>
        <v>0</v>
      </c>
      <c r="S96" s="190">
        <v>0</v>
      </c>
      <c r="T96" s="191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161</v>
      </c>
      <c r="AT96" s="192" t="s">
        <v>156</v>
      </c>
      <c r="AU96" s="192" t="s">
        <v>86</v>
      </c>
      <c r="AY96" s="20" t="s">
        <v>154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0" t="s">
        <v>84</v>
      </c>
      <c r="BK96" s="193">
        <f>ROUND(I96*H96,2)</f>
        <v>0</v>
      </c>
      <c r="BL96" s="20" t="s">
        <v>161</v>
      </c>
      <c r="BM96" s="192" t="s">
        <v>1331</v>
      </c>
    </row>
    <row r="97" spans="1:65" s="2" customFormat="1" ht="19.5">
      <c r="A97" s="37"/>
      <c r="B97" s="38"/>
      <c r="C97" s="39"/>
      <c r="D97" s="194" t="s">
        <v>163</v>
      </c>
      <c r="E97" s="39"/>
      <c r="F97" s="195" t="s">
        <v>1330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163</v>
      </c>
      <c r="AU97" s="20" t="s">
        <v>86</v>
      </c>
    </row>
    <row r="98" spans="1:65" s="13" customFormat="1" ht="11.25">
      <c r="B98" s="201"/>
      <c r="C98" s="202"/>
      <c r="D98" s="194" t="s">
        <v>167</v>
      </c>
      <c r="E98" s="203" t="s">
        <v>19</v>
      </c>
      <c r="F98" s="204" t="s">
        <v>1332</v>
      </c>
      <c r="G98" s="202"/>
      <c r="H98" s="203" t="s">
        <v>19</v>
      </c>
      <c r="I98" s="205"/>
      <c r="J98" s="202"/>
      <c r="K98" s="202"/>
      <c r="L98" s="206"/>
      <c r="M98" s="207"/>
      <c r="N98" s="208"/>
      <c r="O98" s="208"/>
      <c r="P98" s="208"/>
      <c r="Q98" s="208"/>
      <c r="R98" s="208"/>
      <c r="S98" s="208"/>
      <c r="T98" s="209"/>
      <c r="AT98" s="210" t="s">
        <v>167</v>
      </c>
      <c r="AU98" s="210" t="s">
        <v>86</v>
      </c>
      <c r="AV98" s="13" t="s">
        <v>84</v>
      </c>
      <c r="AW98" s="13" t="s">
        <v>36</v>
      </c>
      <c r="AX98" s="13" t="s">
        <v>76</v>
      </c>
      <c r="AY98" s="210" t="s">
        <v>154</v>
      </c>
    </row>
    <row r="99" spans="1:65" s="14" customFormat="1" ht="11.25">
      <c r="B99" s="211"/>
      <c r="C99" s="212"/>
      <c r="D99" s="194" t="s">
        <v>167</v>
      </c>
      <c r="E99" s="213" t="s">
        <v>19</v>
      </c>
      <c r="F99" s="214" t="s">
        <v>84</v>
      </c>
      <c r="G99" s="212"/>
      <c r="H99" s="215">
        <v>1</v>
      </c>
      <c r="I99" s="216"/>
      <c r="J99" s="212"/>
      <c r="K99" s="212"/>
      <c r="L99" s="217"/>
      <c r="M99" s="218"/>
      <c r="N99" s="219"/>
      <c r="O99" s="219"/>
      <c r="P99" s="219"/>
      <c r="Q99" s="219"/>
      <c r="R99" s="219"/>
      <c r="S99" s="219"/>
      <c r="T99" s="220"/>
      <c r="AT99" s="221" t="s">
        <v>167</v>
      </c>
      <c r="AU99" s="221" t="s">
        <v>86</v>
      </c>
      <c r="AV99" s="14" t="s">
        <v>86</v>
      </c>
      <c r="AW99" s="14" t="s">
        <v>36</v>
      </c>
      <c r="AX99" s="14" t="s">
        <v>84</v>
      </c>
      <c r="AY99" s="221" t="s">
        <v>154</v>
      </c>
    </row>
    <row r="100" spans="1:65" s="2" customFormat="1" ht="24.2" customHeight="1">
      <c r="A100" s="37"/>
      <c r="B100" s="38"/>
      <c r="C100" s="181" t="s">
        <v>182</v>
      </c>
      <c r="D100" s="181" t="s">
        <v>156</v>
      </c>
      <c r="E100" s="182" t="s">
        <v>1333</v>
      </c>
      <c r="F100" s="183" t="s">
        <v>1334</v>
      </c>
      <c r="G100" s="184" t="s">
        <v>218</v>
      </c>
      <c r="H100" s="185">
        <v>2.8050000000000002</v>
      </c>
      <c r="I100" s="186"/>
      <c r="J100" s="187">
        <f>ROUND(I100*H100,2)</f>
        <v>0</v>
      </c>
      <c r="K100" s="183" t="s">
        <v>160</v>
      </c>
      <c r="L100" s="42"/>
      <c r="M100" s="188" t="s">
        <v>19</v>
      </c>
      <c r="N100" s="189" t="s">
        <v>47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161</v>
      </c>
      <c r="AT100" s="192" t="s">
        <v>156</v>
      </c>
      <c r="AU100" s="192" t="s">
        <v>86</v>
      </c>
      <c r="AY100" s="20" t="s">
        <v>154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84</v>
      </c>
      <c r="BK100" s="193">
        <f>ROUND(I100*H100,2)</f>
        <v>0</v>
      </c>
      <c r="BL100" s="20" t="s">
        <v>161</v>
      </c>
      <c r="BM100" s="192" t="s">
        <v>1335</v>
      </c>
    </row>
    <row r="101" spans="1:65" s="2" customFormat="1" ht="29.25">
      <c r="A101" s="37"/>
      <c r="B101" s="38"/>
      <c r="C101" s="39"/>
      <c r="D101" s="194" t="s">
        <v>163</v>
      </c>
      <c r="E101" s="39"/>
      <c r="F101" s="195" t="s">
        <v>1336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163</v>
      </c>
      <c r="AU101" s="20" t="s">
        <v>86</v>
      </c>
    </row>
    <row r="102" spans="1:65" s="2" customFormat="1" ht="11.25">
      <c r="A102" s="37"/>
      <c r="B102" s="38"/>
      <c r="C102" s="39"/>
      <c r="D102" s="199" t="s">
        <v>165</v>
      </c>
      <c r="E102" s="39"/>
      <c r="F102" s="200" t="s">
        <v>1337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165</v>
      </c>
      <c r="AU102" s="20" t="s">
        <v>86</v>
      </c>
    </row>
    <row r="103" spans="1:65" s="13" customFormat="1" ht="33.75">
      <c r="B103" s="201"/>
      <c r="C103" s="202"/>
      <c r="D103" s="194" t="s">
        <v>167</v>
      </c>
      <c r="E103" s="203" t="s">
        <v>19</v>
      </c>
      <c r="F103" s="204" t="s">
        <v>1338</v>
      </c>
      <c r="G103" s="202"/>
      <c r="H103" s="203" t="s">
        <v>19</v>
      </c>
      <c r="I103" s="205"/>
      <c r="J103" s="202"/>
      <c r="K103" s="202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167</v>
      </c>
      <c r="AU103" s="210" t="s">
        <v>86</v>
      </c>
      <c r="AV103" s="13" t="s">
        <v>84</v>
      </c>
      <c r="AW103" s="13" t="s">
        <v>36</v>
      </c>
      <c r="AX103" s="13" t="s">
        <v>76</v>
      </c>
      <c r="AY103" s="210" t="s">
        <v>154</v>
      </c>
    </row>
    <row r="104" spans="1:65" s="14" customFormat="1" ht="11.25">
      <c r="B104" s="211"/>
      <c r="C104" s="212"/>
      <c r="D104" s="194" t="s">
        <v>167</v>
      </c>
      <c r="E104" s="213" t="s">
        <v>19</v>
      </c>
      <c r="F104" s="214" t="s">
        <v>1339</v>
      </c>
      <c r="G104" s="212"/>
      <c r="H104" s="215">
        <v>2.8050000000000002</v>
      </c>
      <c r="I104" s="216"/>
      <c r="J104" s="212"/>
      <c r="K104" s="212"/>
      <c r="L104" s="217"/>
      <c r="M104" s="218"/>
      <c r="N104" s="219"/>
      <c r="O104" s="219"/>
      <c r="P104" s="219"/>
      <c r="Q104" s="219"/>
      <c r="R104" s="219"/>
      <c r="S104" s="219"/>
      <c r="T104" s="220"/>
      <c r="AT104" s="221" t="s">
        <v>167</v>
      </c>
      <c r="AU104" s="221" t="s">
        <v>86</v>
      </c>
      <c r="AV104" s="14" t="s">
        <v>86</v>
      </c>
      <c r="AW104" s="14" t="s">
        <v>36</v>
      </c>
      <c r="AX104" s="14" t="s">
        <v>84</v>
      </c>
      <c r="AY104" s="221" t="s">
        <v>154</v>
      </c>
    </row>
    <row r="105" spans="1:65" s="2" customFormat="1" ht="24.2" customHeight="1">
      <c r="A105" s="37"/>
      <c r="B105" s="38"/>
      <c r="C105" s="181" t="s">
        <v>161</v>
      </c>
      <c r="D105" s="181" t="s">
        <v>156</v>
      </c>
      <c r="E105" s="182" t="s">
        <v>1340</v>
      </c>
      <c r="F105" s="183" t="s">
        <v>1341</v>
      </c>
      <c r="G105" s="184" t="s">
        <v>159</v>
      </c>
      <c r="H105" s="185">
        <v>37.4</v>
      </c>
      <c r="I105" s="186"/>
      <c r="J105" s="187">
        <f>ROUND(I105*H105,2)</f>
        <v>0</v>
      </c>
      <c r="K105" s="183" t="s">
        <v>160</v>
      </c>
      <c r="L105" s="42"/>
      <c r="M105" s="188" t="s">
        <v>19</v>
      </c>
      <c r="N105" s="189" t="s">
        <v>47</v>
      </c>
      <c r="O105" s="67"/>
      <c r="P105" s="190">
        <f>O105*H105</f>
        <v>0</v>
      </c>
      <c r="Q105" s="190">
        <v>8.4999999999999995E-4</v>
      </c>
      <c r="R105" s="190">
        <f>Q105*H105</f>
        <v>3.1789999999999999E-2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161</v>
      </c>
      <c r="AT105" s="192" t="s">
        <v>156</v>
      </c>
      <c r="AU105" s="192" t="s">
        <v>86</v>
      </c>
      <c r="AY105" s="20" t="s">
        <v>154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84</v>
      </c>
      <c r="BK105" s="193">
        <f>ROUND(I105*H105,2)</f>
        <v>0</v>
      </c>
      <c r="BL105" s="20" t="s">
        <v>161</v>
      </c>
      <c r="BM105" s="192" t="s">
        <v>1342</v>
      </c>
    </row>
    <row r="106" spans="1:65" s="2" customFormat="1" ht="19.5">
      <c r="A106" s="37"/>
      <c r="B106" s="38"/>
      <c r="C106" s="39"/>
      <c r="D106" s="194" t="s">
        <v>163</v>
      </c>
      <c r="E106" s="39"/>
      <c r="F106" s="195" t="s">
        <v>1343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163</v>
      </c>
      <c r="AU106" s="20" t="s">
        <v>86</v>
      </c>
    </row>
    <row r="107" spans="1:65" s="2" customFormat="1" ht="11.25">
      <c r="A107" s="37"/>
      <c r="B107" s="38"/>
      <c r="C107" s="39"/>
      <c r="D107" s="199" t="s">
        <v>165</v>
      </c>
      <c r="E107" s="39"/>
      <c r="F107" s="200" t="s">
        <v>1344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165</v>
      </c>
      <c r="AU107" s="20" t="s">
        <v>86</v>
      </c>
    </row>
    <row r="108" spans="1:65" s="13" customFormat="1" ht="22.5">
      <c r="B108" s="201"/>
      <c r="C108" s="202"/>
      <c r="D108" s="194" t="s">
        <v>167</v>
      </c>
      <c r="E108" s="203" t="s">
        <v>19</v>
      </c>
      <c r="F108" s="204" t="s">
        <v>1345</v>
      </c>
      <c r="G108" s="202"/>
      <c r="H108" s="203" t="s">
        <v>19</v>
      </c>
      <c r="I108" s="205"/>
      <c r="J108" s="202"/>
      <c r="K108" s="202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167</v>
      </c>
      <c r="AU108" s="210" t="s">
        <v>86</v>
      </c>
      <c r="AV108" s="13" t="s">
        <v>84</v>
      </c>
      <c r="AW108" s="13" t="s">
        <v>36</v>
      </c>
      <c r="AX108" s="13" t="s">
        <v>76</v>
      </c>
      <c r="AY108" s="210" t="s">
        <v>154</v>
      </c>
    </row>
    <row r="109" spans="1:65" s="13" customFormat="1" ht="22.5">
      <c r="B109" s="201"/>
      <c r="C109" s="202"/>
      <c r="D109" s="194" t="s">
        <v>167</v>
      </c>
      <c r="E109" s="203" t="s">
        <v>19</v>
      </c>
      <c r="F109" s="204" t="s">
        <v>1327</v>
      </c>
      <c r="G109" s="202"/>
      <c r="H109" s="203" t="s">
        <v>19</v>
      </c>
      <c r="I109" s="205"/>
      <c r="J109" s="202"/>
      <c r="K109" s="202"/>
      <c r="L109" s="206"/>
      <c r="M109" s="207"/>
      <c r="N109" s="208"/>
      <c r="O109" s="208"/>
      <c r="P109" s="208"/>
      <c r="Q109" s="208"/>
      <c r="R109" s="208"/>
      <c r="S109" s="208"/>
      <c r="T109" s="209"/>
      <c r="AT109" s="210" t="s">
        <v>167</v>
      </c>
      <c r="AU109" s="210" t="s">
        <v>86</v>
      </c>
      <c r="AV109" s="13" t="s">
        <v>84</v>
      </c>
      <c r="AW109" s="13" t="s">
        <v>36</v>
      </c>
      <c r="AX109" s="13" t="s">
        <v>76</v>
      </c>
      <c r="AY109" s="210" t="s">
        <v>154</v>
      </c>
    </row>
    <row r="110" spans="1:65" s="14" customFormat="1" ht="11.25">
      <c r="B110" s="211"/>
      <c r="C110" s="212"/>
      <c r="D110" s="194" t="s">
        <v>167</v>
      </c>
      <c r="E110" s="213" t="s">
        <v>19</v>
      </c>
      <c r="F110" s="214" t="s">
        <v>1346</v>
      </c>
      <c r="G110" s="212"/>
      <c r="H110" s="215">
        <v>37.4</v>
      </c>
      <c r="I110" s="216"/>
      <c r="J110" s="212"/>
      <c r="K110" s="212"/>
      <c r="L110" s="217"/>
      <c r="M110" s="218"/>
      <c r="N110" s="219"/>
      <c r="O110" s="219"/>
      <c r="P110" s="219"/>
      <c r="Q110" s="219"/>
      <c r="R110" s="219"/>
      <c r="S110" s="219"/>
      <c r="T110" s="220"/>
      <c r="AT110" s="221" t="s">
        <v>167</v>
      </c>
      <c r="AU110" s="221" t="s">
        <v>86</v>
      </c>
      <c r="AV110" s="14" t="s">
        <v>86</v>
      </c>
      <c r="AW110" s="14" t="s">
        <v>36</v>
      </c>
      <c r="AX110" s="14" t="s">
        <v>84</v>
      </c>
      <c r="AY110" s="221" t="s">
        <v>154</v>
      </c>
    </row>
    <row r="111" spans="1:65" s="2" customFormat="1" ht="24.2" customHeight="1">
      <c r="A111" s="37"/>
      <c r="B111" s="38"/>
      <c r="C111" s="181" t="s">
        <v>205</v>
      </c>
      <c r="D111" s="181" t="s">
        <v>156</v>
      </c>
      <c r="E111" s="182" t="s">
        <v>1347</v>
      </c>
      <c r="F111" s="183" t="s">
        <v>1348</v>
      </c>
      <c r="G111" s="184" t="s">
        <v>159</v>
      </c>
      <c r="H111" s="185">
        <v>37.4</v>
      </c>
      <c r="I111" s="186"/>
      <c r="J111" s="187">
        <f>ROUND(I111*H111,2)</f>
        <v>0</v>
      </c>
      <c r="K111" s="183" t="s">
        <v>160</v>
      </c>
      <c r="L111" s="42"/>
      <c r="M111" s="188" t="s">
        <v>19</v>
      </c>
      <c r="N111" s="189" t="s">
        <v>47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161</v>
      </c>
      <c r="AT111" s="192" t="s">
        <v>156</v>
      </c>
      <c r="AU111" s="192" t="s">
        <v>86</v>
      </c>
      <c r="AY111" s="20" t="s">
        <v>154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84</v>
      </c>
      <c r="BK111" s="193">
        <f>ROUND(I111*H111,2)</f>
        <v>0</v>
      </c>
      <c r="BL111" s="20" t="s">
        <v>161</v>
      </c>
      <c r="BM111" s="192" t="s">
        <v>1349</v>
      </c>
    </row>
    <row r="112" spans="1:65" s="2" customFormat="1" ht="29.25">
      <c r="A112" s="37"/>
      <c r="B112" s="38"/>
      <c r="C112" s="39"/>
      <c r="D112" s="194" t="s">
        <v>163</v>
      </c>
      <c r="E112" s="39"/>
      <c r="F112" s="195" t="s">
        <v>1350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163</v>
      </c>
      <c r="AU112" s="20" t="s">
        <v>86</v>
      </c>
    </row>
    <row r="113" spans="1:65" s="2" customFormat="1" ht="11.25">
      <c r="A113" s="37"/>
      <c r="B113" s="38"/>
      <c r="C113" s="39"/>
      <c r="D113" s="199" t="s">
        <v>165</v>
      </c>
      <c r="E113" s="39"/>
      <c r="F113" s="200" t="s">
        <v>1351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165</v>
      </c>
      <c r="AU113" s="20" t="s">
        <v>86</v>
      </c>
    </row>
    <row r="114" spans="1:65" s="13" customFormat="1" ht="22.5">
      <c r="B114" s="201"/>
      <c r="C114" s="202"/>
      <c r="D114" s="194" t="s">
        <v>167</v>
      </c>
      <c r="E114" s="203" t="s">
        <v>19</v>
      </c>
      <c r="F114" s="204" t="s">
        <v>1352</v>
      </c>
      <c r="G114" s="202"/>
      <c r="H114" s="203" t="s">
        <v>19</v>
      </c>
      <c r="I114" s="205"/>
      <c r="J114" s="202"/>
      <c r="K114" s="202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167</v>
      </c>
      <c r="AU114" s="210" t="s">
        <v>86</v>
      </c>
      <c r="AV114" s="13" t="s">
        <v>84</v>
      </c>
      <c r="AW114" s="13" t="s">
        <v>36</v>
      </c>
      <c r="AX114" s="13" t="s">
        <v>76</v>
      </c>
      <c r="AY114" s="210" t="s">
        <v>154</v>
      </c>
    </row>
    <row r="115" spans="1:65" s="13" customFormat="1" ht="22.5">
      <c r="B115" s="201"/>
      <c r="C115" s="202"/>
      <c r="D115" s="194" t="s">
        <v>167</v>
      </c>
      <c r="E115" s="203" t="s">
        <v>19</v>
      </c>
      <c r="F115" s="204" t="s">
        <v>1327</v>
      </c>
      <c r="G115" s="202"/>
      <c r="H115" s="203" t="s">
        <v>19</v>
      </c>
      <c r="I115" s="205"/>
      <c r="J115" s="202"/>
      <c r="K115" s="202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167</v>
      </c>
      <c r="AU115" s="210" t="s">
        <v>86</v>
      </c>
      <c r="AV115" s="13" t="s">
        <v>84</v>
      </c>
      <c r="AW115" s="13" t="s">
        <v>36</v>
      </c>
      <c r="AX115" s="13" t="s">
        <v>76</v>
      </c>
      <c r="AY115" s="210" t="s">
        <v>154</v>
      </c>
    </row>
    <row r="116" spans="1:65" s="14" customFormat="1" ht="11.25">
      <c r="B116" s="211"/>
      <c r="C116" s="212"/>
      <c r="D116" s="194" t="s">
        <v>167</v>
      </c>
      <c r="E116" s="213" t="s">
        <v>19</v>
      </c>
      <c r="F116" s="214" t="s">
        <v>1346</v>
      </c>
      <c r="G116" s="212"/>
      <c r="H116" s="215">
        <v>37.4</v>
      </c>
      <c r="I116" s="216"/>
      <c r="J116" s="212"/>
      <c r="K116" s="212"/>
      <c r="L116" s="217"/>
      <c r="M116" s="218"/>
      <c r="N116" s="219"/>
      <c r="O116" s="219"/>
      <c r="P116" s="219"/>
      <c r="Q116" s="219"/>
      <c r="R116" s="219"/>
      <c r="S116" s="219"/>
      <c r="T116" s="220"/>
      <c r="AT116" s="221" t="s">
        <v>167</v>
      </c>
      <c r="AU116" s="221" t="s">
        <v>86</v>
      </c>
      <c r="AV116" s="14" t="s">
        <v>86</v>
      </c>
      <c r="AW116" s="14" t="s">
        <v>36</v>
      </c>
      <c r="AX116" s="14" t="s">
        <v>84</v>
      </c>
      <c r="AY116" s="221" t="s">
        <v>154</v>
      </c>
    </row>
    <row r="117" spans="1:65" s="2" customFormat="1" ht="37.9" customHeight="1">
      <c r="A117" s="37"/>
      <c r="B117" s="38"/>
      <c r="C117" s="181" t="s">
        <v>215</v>
      </c>
      <c r="D117" s="181" t="s">
        <v>156</v>
      </c>
      <c r="E117" s="182" t="s">
        <v>1353</v>
      </c>
      <c r="F117" s="183" t="s">
        <v>1354</v>
      </c>
      <c r="G117" s="184" t="s">
        <v>218</v>
      </c>
      <c r="H117" s="185">
        <v>4.76</v>
      </c>
      <c r="I117" s="186"/>
      <c r="J117" s="187">
        <f>ROUND(I117*H117,2)</f>
        <v>0</v>
      </c>
      <c r="K117" s="183" t="s">
        <v>160</v>
      </c>
      <c r="L117" s="42"/>
      <c r="M117" s="188" t="s">
        <v>19</v>
      </c>
      <c r="N117" s="189" t="s">
        <v>47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161</v>
      </c>
      <c r="AT117" s="192" t="s">
        <v>156</v>
      </c>
      <c r="AU117" s="192" t="s">
        <v>86</v>
      </c>
      <c r="AY117" s="20" t="s">
        <v>154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84</v>
      </c>
      <c r="BK117" s="193">
        <f>ROUND(I117*H117,2)</f>
        <v>0</v>
      </c>
      <c r="BL117" s="20" t="s">
        <v>161</v>
      </c>
      <c r="BM117" s="192" t="s">
        <v>1355</v>
      </c>
    </row>
    <row r="118" spans="1:65" s="2" customFormat="1" ht="39">
      <c r="A118" s="37"/>
      <c r="B118" s="38"/>
      <c r="C118" s="39"/>
      <c r="D118" s="194" t="s">
        <v>163</v>
      </c>
      <c r="E118" s="39"/>
      <c r="F118" s="195" t="s">
        <v>1356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163</v>
      </c>
      <c r="AU118" s="20" t="s">
        <v>86</v>
      </c>
    </row>
    <row r="119" spans="1:65" s="2" customFormat="1" ht="11.25">
      <c r="A119" s="37"/>
      <c r="B119" s="38"/>
      <c r="C119" s="39"/>
      <c r="D119" s="199" t="s">
        <v>165</v>
      </c>
      <c r="E119" s="39"/>
      <c r="F119" s="200" t="s">
        <v>1357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165</v>
      </c>
      <c r="AU119" s="20" t="s">
        <v>86</v>
      </c>
    </row>
    <row r="120" spans="1:65" s="13" customFormat="1" ht="22.5">
      <c r="B120" s="201"/>
      <c r="C120" s="202"/>
      <c r="D120" s="194" t="s">
        <v>167</v>
      </c>
      <c r="E120" s="203" t="s">
        <v>19</v>
      </c>
      <c r="F120" s="204" t="s">
        <v>1358</v>
      </c>
      <c r="G120" s="202"/>
      <c r="H120" s="203" t="s">
        <v>19</v>
      </c>
      <c r="I120" s="205"/>
      <c r="J120" s="202"/>
      <c r="K120" s="202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167</v>
      </c>
      <c r="AU120" s="210" t="s">
        <v>86</v>
      </c>
      <c r="AV120" s="13" t="s">
        <v>84</v>
      </c>
      <c r="AW120" s="13" t="s">
        <v>36</v>
      </c>
      <c r="AX120" s="13" t="s">
        <v>76</v>
      </c>
      <c r="AY120" s="210" t="s">
        <v>154</v>
      </c>
    </row>
    <row r="121" spans="1:65" s="14" customFormat="1" ht="11.25">
      <c r="B121" s="211"/>
      <c r="C121" s="212"/>
      <c r="D121" s="194" t="s">
        <v>167</v>
      </c>
      <c r="E121" s="213" t="s">
        <v>19</v>
      </c>
      <c r="F121" s="214" t="s">
        <v>1359</v>
      </c>
      <c r="G121" s="212"/>
      <c r="H121" s="215">
        <v>18.7</v>
      </c>
      <c r="I121" s="216"/>
      <c r="J121" s="212"/>
      <c r="K121" s="212"/>
      <c r="L121" s="217"/>
      <c r="M121" s="218"/>
      <c r="N121" s="219"/>
      <c r="O121" s="219"/>
      <c r="P121" s="219"/>
      <c r="Q121" s="219"/>
      <c r="R121" s="219"/>
      <c r="S121" s="219"/>
      <c r="T121" s="220"/>
      <c r="AT121" s="221" t="s">
        <v>167</v>
      </c>
      <c r="AU121" s="221" t="s">
        <v>86</v>
      </c>
      <c r="AV121" s="14" t="s">
        <v>86</v>
      </c>
      <c r="AW121" s="14" t="s">
        <v>36</v>
      </c>
      <c r="AX121" s="14" t="s">
        <v>76</v>
      </c>
      <c r="AY121" s="221" t="s">
        <v>154</v>
      </c>
    </row>
    <row r="122" spans="1:65" s="14" customFormat="1" ht="11.25">
      <c r="B122" s="211"/>
      <c r="C122" s="212"/>
      <c r="D122" s="194" t="s">
        <v>167</v>
      </c>
      <c r="E122" s="213" t="s">
        <v>19</v>
      </c>
      <c r="F122" s="214" t="s">
        <v>1360</v>
      </c>
      <c r="G122" s="212"/>
      <c r="H122" s="215">
        <v>-13.94</v>
      </c>
      <c r="I122" s="216"/>
      <c r="J122" s="212"/>
      <c r="K122" s="212"/>
      <c r="L122" s="217"/>
      <c r="M122" s="218"/>
      <c r="N122" s="219"/>
      <c r="O122" s="219"/>
      <c r="P122" s="219"/>
      <c r="Q122" s="219"/>
      <c r="R122" s="219"/>
      <c r="S122" s="219"/>
      <c r="T122" s="220"/>
      <c r="AT122" s="221" t="s">
        <v>167</v>
      </c>
      <c r="AU122" s="221" t="s">
        <v>86</v>
      </c>
      <c r="AV122" s="14" t="s">
        <v>86</v>
      </c>
      <c r="AW122" s="14" t="s">
        <v>36</v>
      </c>
      <c r="AX122" s="14" t="s">
        <v>76</v>
      </c>
      <c r="AY122" s="221" t="s">
        <v>154</v>
      </c>
    </row>
    <row r="123" spans="1:65" s="15" customFormat="1" ht="11.25">
      <c r="B123" s="223"/>
      <c r="C123" s="224"/>
      <c r="D123" s="194" t="s">
        <v>167</v>
      </c>
      <c r="E123" s="225" t="s">
        <v>19</v>
      </c>
      <c r="F123" s="226" t="s">
        <v>194</v>
      </c>
      <c r="G123" s="224"/>
      <c r="H123" s="227">
        <v>4.76</v>
      </c>
      <c r="I123" s="228"/>
      <c r="J123" s="224"/>
      <c r="K123" s="224"/>
      <c r="L123" s="229"/>
      <c r="M123" s="230"/>
      <c r="N123" s="231"/>
      <c r="O123" s="231"/>
      <c r="P123" s="231"/>
      <c r="Q123" s="231"/>
      <c r="R123" s="231"/>
      <c r="S123" s="231"/>
      <c r="T123" s="232"/>
      <c r="AT123" s="233" t="s">
        <v>167</v>
      </c>
      <c r="AU123" s="233" t="s">
        <v>86</v>
      </c>
      <c r="AV123" s="15" t="s">
        <v>161</v>
      </c>
      <c r="AW123" s="15" t="s">
        <v>36</v>
      </c>
      <c r="AX123" s="15" t="s">
        <v>84</v>
      </c>
      <c r="AY123" s="233" t="s">
        <v>154</v>
      </c>
    </row>
    <row r="124" spans="1:65" s="2" customFormat="1" ht="37.9" customHeight="1">
      <c r="A124" s="37"/>
      <c r="B124" s="38"/>
      <c r="C124" s="181" t="s">
        <v>228</v>
      </c>
      <c r="D124" s="181" t="s">
        <v>156</v>
      </c>
      <c r="E124" s="182" t="s">
        <v>1361</v>
      </c>
      <c r="F124" s="183" t="s">
        <v>1362</v>
      </c>
      <c r="G124" s="184" t="s">
        <v>218</v>
      </c>
      <c r="H124" s="185">
        <v>4.76</v>
      </c>
      <c r="I124" s="186"/>
      <c r="J124" s="187">
        <f>ROUND(I124*H124,2)</f>
        <v>0</v>
      </c>
      <c r="K124" s="183" t="s">
        <v>160</v>
      </c>
      <c r="L124" s="42"/>
      <c r="M124" s="188" t="s">
        <v>19</v>
      </c>
      <c r="N124" s="189" t="s">
        <v>47</v>
      </c>
      <c r="O124" s="6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161</v>
      </c>
      <c r="AT124" s="192" t="s">
        <v>156</v>
      </c>
      <c r="AU124" s="192" t="s">
        <v>86</v>
      </c>
      <c r="AY124" s="20" t="s">
        <v>154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84</v>
      </c>
      <c r="BK124" s="193">
        <f>ROUND(I124*H124,2)</f>
        <v>0</v>
      </c>
      <c r="BL124" s="20" t="s">
        <v>161</v>
      </c>
      <c r="BM124" s="192" t="s">
        <v>1363</v>
      </c>
    </row>
    <row r="125" spans="1:65" s="2" customFormat="1" ht="39">
      <c r="A125" s="37"/>
      <c r="B125" s="38"/>
      <c r="C125" s="39"/>
      <c r="D125" s="194" t="s">
        <v>163</v>
      </c>
      <c r="E125" s="39"/>
      <c r="F125" s="195" t="s">
        <v>1364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163</v>
      </c>
      <c r="AU125" s="20" t="s">
        <v>86</v>
      </c>
    </row>
    <row r="126" spans="1:65" s="2" customFormat="1" ht="11.25">
      <c r="A126" s="37"/>
      <c r="B126" s="38"/>
      <c r="C126" s="39"/>
      <c r="D126" s="199" t="s">
        <v>165</v>
      </c>
      <c r="E126" s="39"/>
      <c r="F126" s="200" t="s">
        <v>1365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165</v>
      </c>
      <c r="AU126" s="20" t="s">
        <v>86</v>
      </c>
    </row>
    <row r="127" spans="1:65" s="13" customFormat="1" ht="11.25">
      <c r="B127" s="201"/>
      <c r="C127" s="202"/>
      <c r="D127" s="194" t="s">
        <v>167</v>
      </c>
      <c r="E127" s="203" t="s">
        <v>19</v>
      </c>
      <c r="F127" s="204" t="s">
        <v>379</v>
      </c>
      <c r="G127" s="202"/>
      <c r="H127" s="203" t="s">
        <v>19</v>
      </c>
      <c r="I127" s="205"/>
      <c r="J127" s="202"/>
      <c r="K127" s="202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167</v>
      </c>
      <c r="AU127" s="210" t="s">
        <v>86</v>
      </c>
      <c r="AV127" s="13" t="s">
        <v>84</v>
      </c>
      <c r="AW127" s="13" t="s">
        <v>36</v>
      </c>
      <c r="AX127" s="13" t="s">
        <v>76</v>
      </c>
      <c r="AY127" s="210" t="s">
        <v>154</v>
      </c>
    </row>
    <row r="128" spans="1:65" s="14" customFormat="1" ht="11.25">
      <c r="B128" s="211"/>
      <c r="C128" s="212"/>
      <c r="D128" s="194" t="s">
        <v>167</v>
      </c>
      <c r="E128" s="213" t="s">
        <v>19</v>
      </c>
      <c r="F128" s="214" t="s">
        <v>1359</v>
      </c>
      <c r="G128" s="212"/>
      <c r="H128" s="215">
        <v>18.7</v>
      </c>
      <c r="I128" s="216"/>
      <c r="J128" s="212"/>
      <c r="K128" s="212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167</v>
      </c>
      <c r="AU128" s="221" t="s">
        <v>86</v>
      </c>
      <c r="AV128" s="14" t="s">
        <v>86</v>
      </c>
      <c r="AW128" s="14" t="s">
        <v>36</v>
      </c>
      <c r="AX128" s="14" t="s">
        <v>76</v>
      </c>
      <c r="AY128" s="221" t="s">
        <v>154</v>
      </c>
    </row>
    <row r="129" spans="1:65" s="14" customFormat="1" ht="11.25">
      <c r="B129" s="211"/>
      <c r="C129" s="212"/>
      <c r="D129" s="194" t="s">
        <v>167</v>
      </c>
      <c r="E129" s="213" t="s">
        <v>19</v>
      </c>
      <c r="F129" s="214" t="s">
        <v>1360</v>
      </c>
      <c r="G129" s="212"/>
      <c r="H129" s="215">
        <v>-13.94</v>
      </c>
      <c r="I129" s="216"/>
      <c r="J129" s="212"/>
      <c r="K129" s="212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167</v>
      </c>
      <c r="AU129" s="221" t="s">
        <v>86</v>
      </c>
      <c r="AV129" s="14" t="s">
        <v>86</v>
      </c>
      <c r="AW129" s="14" t="s">
        <v>36</v>
      </c>
      <c r="AX129" s="14" t="s">
        <v>76</v>
      </c>
      <c r="AY129" s="221" t="s">
        <v>154</v>
      </c>
    </row>
    <row r="130" spans="1:65" s="15" customFormat="1" ht="11.25">
      <c r="B130" s="223"/>
      <c r="C130" s="224"/>
      <c r="D130" s="194" t="s">
        <v>167</v>
      </c>
      <c r="E130" s="225" t="s">
        <v>19</v>
      </c>
      <c r="F130" s="226" t="s">
        <v>194</v>
      </c>
      <c r="G130" s="224"/>
      <c r="H130" s="227">
        <v>4.76</v>
      </c>
      <c r="I130" s="228"/>
      <c r="J130" s="224"/>
      <c r="K130" s="224"/>
      <c r="L130" s="229"/>
      <c r="M130" s="230"/>
      <c r="N130" s="231"/>
      <c r="O130" s="231"/>
      <c r="P130" s="231"/>
      <c r="Q130" s="231"/>
      <c r="R130" s="231"/>
      <c r="S130" s="231"/>
      <c r="T130" s="232"/>
      <c r="AT130" s="233" t="s">
        <v>167</v>
      </c>
      <c r="AU130" s="233" t="s">
        <v>86</v>
      </c>
      <c r="AV130" s="15" t="s">
        <v>161</v>
      </c>
      <c r="AW130" s="15" t="s">
        <v>36</v>
      </c>
      <c r="AX130" s="15" t="s">
        <v>84</v>
      </c>
      <c r="AY130" s="233" t="s">
        <v>154</v>
      </c>
    </row>
    <row r="131" spans="1:65" s="2" customFormat="1" ht="37.9" customHeight="1">
      <c r="A131" s="37"/>
      <c r="B131" s="38"/>
      <c r="C131" s="181" t="s">
        <v>237</v>
      </c>
      <c r="D131" s="181" t="s">
        <v>156</v>
      </c>
      <c r="E131" s="182" t="s">
        <v>1366</v>
      </c>
      <c r="F131" s="183" t="s">
        <v>1367</v>
      </c>
      <c r="G131" s="184" t="s">
        <v>218</v>
      </c>
      <c r="H131" s="185">
        <v>47.6</v>
      </c>
      <c r="I131" s="186"/>
      <c r="J131" s="187">
        <f>ROUND(I131*H131,2)</f>
        <v>0</v>
      </c>
      <c r="K131" s="183" t="s">
        <v>160</v>
      </c>
      <c r="L131" s="42"/>
      <c r="M131" s="188" t="s">
        <v>19</v>
      </c>
      <c r="N131" s="189" t="s">
        <v>47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161</v>
      </c>
      <c r="AT131" s="192" t="s">
        <v>156</v>
      </c>
      <c r="AU131" s="192" t="s">
        <v>86</v>
      </c>
      <c r="AY131" s="20" t="s">
        <v>154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84</v>
      </c>
      <c r="BK131" s="193">
        <f>ROUND(I131*H131,2)</f>
        <v>0</v>
      </c>
      <c r="BL131" s="20" t="s">
        <v>161</v>
      </c>
      <c r="BM131" s="192" t="s">
        <v>1368</v>
      </c>
    </row>
    <row r="132" spans="1:65" s="2" customFormat="1" ht="48.75">
      <c r="A132" s="37"/>
      <c r="B132" s="38"/>
      <c r="C132" s="39"/>
      <c r="D132" s="194" t="s">
        <v>163</v>
      </c>
      <c r="E132" s="39"/>
      <c r="F132" s="195" t="s">
        <v>1369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163</v>
      </c>
      <c r="AU132" s="20" t="s">
        <v>86</v>
      </c>
    </row>
    <row r="133" spans="1:65" s="2" customFormat="1" ht="11.25">
      <c r="A133" s="37"/>
      <c r="B133" s="38"/>
      <c r="C133" s="39"/>
      <c r="D133" s="199" t="s">
        <v>165</v>
      </c>
      <c r="E133" s="39"/>
      <c r="F133" s="200" t="s">
        <v>1370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165</v>
      </c>
      <c r="AU133" s="20" t="s">
        <v>86</v>
      </c>
    </row>
    <row r="134" spans="1:65" s="13" customFormat="1" ht="22.5">
      <c r="B134" s="201"/>
      <c r="C134" s="202"/>
      <c r="D134" s="194" t="s">
        <v>167</v>
      </c>
      <c r="E134" s="203" t="s">
        <v>19</v>
      </c>
      <c r="F134" s="204" t="s">
        <v>388</v>
      </c>
      <c r="G134" s="202"/>
      <c r="H134" s="203" t="s">
        <v>19</v>
      </c>
      <c r="I134" s="205"/>
      <c r="J134" s="202"/>
      <c r="K134" s="202"/>
      <c r="L134" s="206"/>
      <c r="M134" s="207"/>
      <c r="N134" s="208"/>
      <c r="O134" s="208"/>
      <c r="P134" s="208"/>
      <c r="Q134" s="208"/>
      <c r="R134" s="208"/>
      <c r="S134" s="208"/>
      <c r="T134" s="209"/>
      <c r="AT134" s="210" t="s">
        <v>167</v>
      </c>
      <c r="AU134" s="210" t="s">
        <v>86</v>
      </c>
      <c r="AV134" s="13" t="s">
        <v>84</v>
      </c>
      <c r="AW134" s="13" t="s">
        <v>36</v>
      </c>
      <c r="AX134" s="13" t="s">
        <v>76</v>
      </c>
      <c r="AY134" s="210" t="s">
        <v>154</v>
      </c>
    </row>
    <row r="135" spans="1:65" s="13" customFormat="1" ht="11.25">
      <c r="B135" s="201"/>
      <c r="C135" s="202"/>
      <c r="D135" s="194" t="s">
        <v>167</v>
      </c>
      <c r="E135" s="203" t="s">
        <v>19</v>
      </c>
      <c r="F135" s="204" t="s">
        <v>389</v>
      </c>
      <c r="G135" s="202"/>
      <c r="H135" s="203" t="s">
        <v>19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167</v>
      </c>
      <c r="AU135" s="210" t="s">
        <v>86</v>
      </c>
      <c r="AV135" s="13" t="s">
        <v>84</v>
      </c>
      <c r="AW135" s="13" t="s">
        <v>36</v>
      </c>
      <c r="AX135" s="13" t="s">
        <v>76</v>
      </c>
      <c r="AY135" s="210" t="s">
        <v>154</v>
      </c>
    </row>
    <row r="136" spans="1:65" s="14" customFormat="1" ht="11.25">
      <c r="B136" s="211"/>
      <c r="C136" s="212"/>
      <c r="D136" s="194" t="s">
        <v>167</v>
      </c>
      <c r="E136" s="213" t="s">
        <v>19</v>
      </c>
      <c r="F136" s="214" t="s">
        <v>1371</v>
      </c>
      <c r="G136" s="212"/>
      <c r="H136" s="215">
        <v>47.6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167</v>
      </c>
      <c r="AU136" s="221" t="s">
        <v>86</v>
      </c>
      <c r="AV136" s="14" t="s">
        <v>86</v>
      </c>
      <c r="AW136" s="14" t="s">
        <v>36</v>
      </c>
      <c r="AX136" s="14" t="s">
        <v>84</v>
      </c>
      <c r="AY136" s="221" t="s">
        <v>154</v>
      </c>
    </row>
    <row r="137" spans="1:65" s="2" customFormat="1" ht="24.2" customHeight="1">
      <c r="A137" s="37"/>
      <c r="B137" s="38"/>
      <c r="C137" s="181" t="s">
        <v>226</v>
      </c>
      <c r="D137" s="181" t="s">
        <v>156</v>
      </c>
      <c r="E137" s="182" t="s">
        <v>1372</v>
      </c>
      <c r="F137" s="183" t="s">
        <v>1373</v>
      </c>
      <c r="G137" s="184" t="s">
        <v>263</v>
      </c>
      <c r="H137" s="185">
        <v>8.0920000000000005</v>
      </c>
      <c r="I137" s="186"/>
      <c r="J137" s="187">
        <f>ROUND(I137*H137,2)</f>
        <v>0</v>
      </c>
      <c r="K137" s="183" t="s">
        <v>160</v>
      </c>
      <c r="L137" s="42"/>
      <c r="M137" s="188" t="s">
        <v>19</v>
      </c>
      <c r="N137" s="189" t="s">
        <v>47</v>
      </c>
      <c r="O137" s="6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161</v>
      </c>
      <c r="AT137" s="192" t="s">
        <v>156</v>
      </c>
      <c r="AU137" s="192" t="s">
        <v>86</v>
      </c>
      <c r="AY137" s="20" t="s">
        <v>154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84</v>
      </c>
      <c r="BK137" s="193">
        <f>ROUND(I137*H137,2)</f>
        <v>0</v>
      </c>
      <c r="BL137" s="20" t="s">
        <v>161</v>
      </c>
      <c r="BM137" s="192" t="s">
        <v>1374</v>
      </c>
    </row>
    <row r="138" spans="1:65" s="2" customFormat="1" ht="29.25">
      <c r="A138" s="37"/>
      <c r="B138" s="38"/>
      <c r="C138" s="39"/>
      <c r="D138" s="194" t="s">
        <v>163</v>
      </c>
      <c r="E138" s="39"/>
      <c r="F138" s="195" t="s">
        <v>1375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163</v>
      </c>
      <c r="AU138" s="20" t="s">
        <v>86</v>
      </c>
    </row>
    <row r="139" spans="1:65" s="2" customFormat="1" ht="11.25">
      <c r="A139" s="37"/>
      <c r="B139" s="38"/>
      <c r="C139" s="39"/>
      <c r="D139" s="199" t="s">
        <v>165</v>
      </c>
      <c r="E139" s="39"/>
      <c r="F139" s="200" t="s">
        <v>1376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165</v>
      </c>
      <c r="AU139" s="20" t="s">
        <v>86</v>
      </c>
    </row>
    <row r="140" spans="1:65" s="13" customFormat="1" ht="11.25">
      <c r="B140" s="201"/>
      <c r="C140" s="202"/>
      <c r="D140" s="194" t="s">
        <v>167</v>
      </c>
      <c r="E140" s="203" t="s">
        <v>19</v>
      </c>
      <c r="F140" s="204" t="s">
        <v>403</v>
      </c>
      <c r="G140" s="202"/>
      <c r="H140" s="203" t="s">
        <v>19</v>
      </c>
      <c r="I140" s="205"/>
      <c r="J140" s="202"/>
      <c r="K140" s="202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167</v>
      </c>
      <c r="AU140" s="210" t="s">
        <v>86</v>
      </c>
      <c r="AV140" s="13" t="s">
        <v>84</v>
      </c>
      <c r="AW140" s="13" t="s">
        <v>36</v>
      </c>
      <c r="AX140" s="13" t="s">
        <v>76</v>
      </c>
      <c r="AY140" s="210" t="s">
        <v>154</v>
      </c>
    </row>
    <row r="141" spans="1:65" s="14" customFormat="1" ht="11.25">
      <c r="B141" s="211"/>
      <c r="C141" s="212"/>
      <c r="D141" s="194" t="s">
        <v>167</v>
      </c>
      <c r="E141" s="213" t="s">
        <v>19</v>
      </c>
      <c r="F141" s="214" t="s">
        <v>1377</v>
      </c>
      <c r="G141" s="212"/>
      <c r="H141" s="215">
        <v>8.0920000000000005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167</v>
      </c>
      <c r="AU141" s="221" t="s">
        <v>86</v>
      </c>
      <c r="AV141" s="14" t="s">
        <v>86</v>
      </c>
      <c r="AW141" s="14" t="s">
        <v>36</v>
      </c>
      <c r="AX141" s="14" t="s">
        <v>84</v>
      </c>
      <c r="AY141" s="221" t="s">
        <v>154</v>
      </c>
    </row>
    <row r="142" spans="1:65" s="2" customFormat="1" ht="16.5" customHeight="1">
      <c r="A142" s="37"/>
      <c r="B142" s="38"/>
      <c r="C142" s="181" t="s">
        <v>252</v>
      </c>
      <c r="D142" s="181" t="s">
        <v>156</v>
      </c>
      <c r="E142" s="182" t="s">
        <v>405</v>
      </c>
      <c r="F142" s="183" t="s">
        <v>406</v>
      </c>
      <c r="G142" s="184" t="s">
        <v>218</v>
      </c>
      <c r="H142" s="185">
        <v>4.76</v>
      </c>
      <c r="I142" s="186"/>
      <c r="J142" s="187">
        <f>ROUND(I142*H142,2)</f>
        <v>0</v>
      </c>
      <c r="K142" s="183" t="s">
        <v>160</v>
      </c>
      <c r="L142" s="42"/>
      <c r="M142" s="188" t="s">
        <v>19</v>
      </c>
      <c r="N142" s="189" t="s">
        <v>47</v>
      </c>
      <c r="O142" s="6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161</v>
      </c>
      <c r="AT142" s="192" t="s">
        <v>156</v>
      </c>
      <c r="AU142" s="192" t="s">
        <v>86</v>
      </c>
      <c r="AY142" s="20" t="s">
        <v>154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84</v>
      </c>
      <c r="BK142" s="193">
        <f>ROUND(I142*H142,2)</f>
        <v>0</v>
      </c>
      <c r="BL142" s="20" t="s">
        <v>161</v>
      </c>
      <c r="BM142" s="192" t="s">
        <v>1378</v>
      </c>
    </row>
    <row r="143" spans="1:65" s="2" customFormat="1" ht="19.5">
      <c r="A143" s="37"/>
      <c r="B143" s="38"/>
      <c r="C143" s="39"/>
      <c r="D143" s="194" t="s">
        <v>163</v>
      </c>
      <c r="E143" s="39"/>
      <c r="F143" s="195" t="s">
        <v>408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163</v>
      </c>
      <c r="AU143" s="20" t="s">
        <v>86</v>
      </c>
    </row>
    <row r="144" spans="1:65" s="2" customFormat="1" ht="11.25">
      <c r="A144" s="37"/>
      <c r="B144" s="38"/>
      <c r="C144" s="39"/>
      <c r="D144" s="199" t="s">
        <v>165</v>
      </c>
      <c r="E144" s="39"/>
      <c r="F144" s="200" t="s">
        <v>409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165</v>
      </c>
      <c r="AU144" s="20" t="s">
        <v>86</v>
      </c>
    </row>
    <row r="145" spans="1:65" s="13" customFormat="1" ht="11.25">
      <c r="B145" s="201"/>
      <c r="C145" s="202"/>
      <c r="D145" s="194" t="s">
        <v>167</v>
      </c>
      <c r="E145" s="203" t="s">
        <v>19</v>
      </c>
      <c r="F145" s="204" t="s">
        <v>1379</v>
      </c>
      <c r="G145" s="202"/>
      <c r="H145" s="203" t="s">
        <v>19</v>
      </c>
      <c r="I145" s="205"/>
      <c r="J145" s="202"/>
      <c r="K145" s="202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167</v>
      </c>
      <c r="AU145" s="210" t="s">
        <v>86</v>
      </c>
      <c r="AV145" s="13" t="s">
        <v>84</v>
      </c>
      <c r="AW145" s="13" t="s">
        <v>36</v>
      </c>
      <c r="AX145" s="13" t="s">
        <v>76</v>
      </c>
      <c r="AY145" s="210" t="s">
        <v>154</v>
      </c>
    </row>
    <row r="146" spans="1:65" s="14" customFormat="1" ht="11.25">
      <c r="B146" s="211"/>
      <c r="C146" s="212"/>
      <c r="D146" s="194" t="s">
        <v>167</v>
      </c>
      <c r="E146" s="213" t="s">
        <v>19</v>
      </c>
      <c r="F146" s="214" t="s">
        <v>1380</v>
      </c>
      <c r="G146" s="212"/>
      <c r="H146" s="215">
        <v>4.76</v>
      </c>
      <c r="I146" s="216"/>
      <c r="J146" s="212"/>
      <c r="K146" s="212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167</v>
      </c>
      <c r="AU146" s="221" t="s">
        <v>86</v>
      </c>
      <c r="AV146" s="14" t="s">
        <v>86</v>
      </c>
      <c r="AW146" s="14" t="s">
        <v>36</v>
      </c>
      <c r="AX146" s="14" t="s">
        <v>84</v>
      </c>
      <c r="AY146" s="221" t="s">
        <v>154</v>
      </c>
    </row>
    <row r="147" spans="1:65" s="2" customFormat="1" ht="24.2" customHeight="1">
      <c r="A147" s="37"/>
      <c r="B147" s="38"/>
      <c r="C147" s="181" t="s">
        <v>260</v>
      </c>
      <c r="D147" s="181" t="s">
        <v>156</v>
      </c>
      <c r="E147" s="182" t="s">
        <v>1381</v>
      </c>
      <c r="F147" s="183" t="s">
        <v>1382</v>
      </c>
      <c r="G147" s="184" t="s">
        <v>218</v>
      </c>
      <c r="H147" s="185">
        <v>13.94</v>
      </c>
      <c r="I147" s="186"/>
      <c r="J147" s="187">
        <f>ROUND(I147*H147,2)</f>
        <v>0</v>
      </c>
      <c r="K147" s="183" t="s">
        <v>160</v>
      </c>
      <c r="L147" s="42"/>
      <c r="M147" s="188" t="s">
        <v>19</v>
      </c>
      <c r="N147" s="189" t="s">
        <v>47</v>
      </c>
      <c r="O147" s="67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161</v>
      </c>
      <c r="AT147" s="192" t="s">
        <v>156</v>
      </c>
      <c r="AU147" s="192" t="s">
        <v>86</v>
      </c>
      <c r="AY147" s="20" t="s">
        <v>154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20" t="s">
        <v>84</v>
      </c>
      <c r="BK147" s="193">
        <f>ROUND(I147*H147,2)</f>
        <v>0</v>
      </c>
      <c r="BL147" s="20" t="s">
        <v>161</v>
      </c>
      <c r="BM147" s="192" t="s">
        <v>1383</v>
      </c>
    </row>
    <row r="148" spans="1:65" s="2" customFormat="1" ht="29.25">
      <c r="A148" s="37"/>
      <c r="B148" s="38"/>
      <c r="C148" s="39"/>
      <c r="D148" s="194" t="s">
        <v>163</v>
      </c>
      <c r="E148" s="39"/>
      <c r="F148" s="195" t="s">
        <v>1384</v>
      </c>
      <c r="G148" s="39"/>
      <c r="H148" s="39"/>
      <c r="I148" s="196"/>
      <c r="J148" s="39"/>
      <c r="K148" s="39"/>
      <c r="L148" s="42"/>
      <c r="M148" s="197"/>
      <c r="N148" s="198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163</v>
      </c>
      <c r="AU148" s="20" t="s">
        <v>86</v>
      </c>
    </row>
    <row r="149" spans="1:65" s="2" customFormat="1" ht="11.25">
      <c r="A149" s="37"/>
      <c r="B149" s="38"/>
      <c r="C149" s="39"/>
      <c r="D149" s="199" t="s">
        <v>165</v>
      </c>
      <c r="E149" s="39"/>
      <c r="F149" s="200" t="s">
        <v>1385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165</v>
      </c>
      <c r="AU149" s="20" t="s">
        <v>86</v>
      </c>
    </row>
    <row r="150" spans="1:65" s="13" customFormat="1" ht="22.5">
      <c r="B150" s="201"/>
      <c r="C150" s="202"/>
      <c r="D150" s="194" t="s">
        <v>167</v>
      </c>
      <c r="E150" s="203" t="s">
        <v>19</v>
      </c>
      <c r="F150" s="204" t="s">
        <v>1386</v>
      </c>
      <c r="G150" s="202"/>
      <c r="H150" s="203" t="s">
        <v>19</v>
      </c>
      <c r="I150" s="205"/>
      <c r="J150" s="202"/>
      <c r="K150" s="202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167</v>
      </c>
      <c r="AU150" s="210" t="s">
        <v>86</v>
      </c>
      <c r="AV150" s="13" t="s">
        <v>84</v>
      </c>
      <c r="AW150" s="13" t="s">
        <v>36</v>
      </c>
      <c r="AX150" s="13" t="s">
        <v>76</v>
      </c>
      <c r="AY150" s="210" t="s">
        <v>154</v>
      </c>
    </row>
    <row r="151" spans="1:65" s="13" customFormat="1" ht="22.5">
      <c r="B151" s="201"/>
      <c r="C151" s="202"/>
      <c r="D151" s="194" t="s">
        <v>167</v>
      </c>
      <c r="E151" s="203" t="s">
        <v>19</v>
      </c>
      <c r="F151" s="204" t="s">
        <v>1327</v>
      </c>
      <c r="G151" s="202"/>
      <c r="H151" s="203" t="s">
        <v>19</v>
      </c>
      <c r="I151" s="205"/>
      <c r="J151" s="202"/>
      <c r="K151" s="202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167</v>
      </c>
      <c r="AU151" s="210" t="s">
        <v>86</v>
      </c>
      <c r="AV151" s="13" t="s">
        <v>84</v>
      </c>
      <c r="AW151" s="13" t="s">
        <v>36</v>
      </c>
      <c r="AX151" s="13" t="s">
        <v>76</v>
      </c>
      <c r="AY151" s="210" t="s">
        <v>154</v>
      </c>
    </row>
    <row r="152" spans="1:65" s="14" customFormat="1" ht="11.25">
      <c r="B152" s="211"/>
      <c r="C152" s="212"/>
      <c r="D152" s="194" t="s">
        <v>167</v>
      </c>
      <c r="E152" s="213" t="s">
        <v>19</v>
      </c>
      <c r="F152" s="214" t="s">
        <v>1387</v>
      </c>
      <c r="G152" s="212"/>
      <c r="H152" s="215">
        <v>18.7</v>
      </c>
      <c r="I152" s="216"/>
      <c r="J152" s="212"/>
      <c r="K152" s="212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167</v>
      </c>
      <c r="AU152" s="221" t="s">
        <v>86</v>
      </c>
      <c r="AV152" s="14" t="s">
        <v>86</v>
      </c>
      <c r="AW152" s="14" t="s">
        <v>36</v>
      </c>
      <c r="AX152" s="14" t="s">
        <v>76</v>
      </c>
      <c r="AY152" s="221" t="s">
        <v>154</v>
      </c>
    </row>
    <row r="153" spans="1:65" s="14" customFormat="1" ht="11.25">
      <c r="B153" s="211"/>
      <c r="C153" s="212"/>
      <c r="D153" s="194" t="s">
        <v>167</v>
      </c>
      <c r="E153" s="213" t="s">
        <v>19</v>
      </c>
      <c r="F153" s="214" t="s">
        <v>1388</v>
      </c>
      <c r="G153" s="212"/>
      <c r="H153" s="215">
        <v>-0.85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167</v>
      </c>
      <c r="AU153" s="221" t="s">
        <v>86</v>
      </c>
      <c r="AV153" s="14" t="s">
        <v>86</v>
      </c>
      <c r="AW153" s="14" t="s">
        <v>36</v>
      </c>
      <c r="AX153" s="14" t="s">
        <v>76</v>
      </c>
      <c r="AY153" s="221" t="s">
        <v>154</v>
      </c>
    </row>
    <row r="154" spans="1:65" s="14" customFormat="1" ht="11.25">
      <c r="B154" s="211"/>
      <c r="C154" s="212"/>
      <c r="D154" s="194" t="s">
        <v>167</v>
      </c>
      <c r="E154" s="213" t="s">
        <v>19</v>
      </c>
      <c r="F154" s="214" t="s">
        <v>1389</v>
      </c>
      <c r="G154" s="212"/>
      <c r="H154" s="215">
        <v>-3.74</v>
      </c>
      <c r="I154" s="216"/>
      <c r="J154" s="212"/>
      <c r="K154" s="212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167</v>
      </c>
      <c r="AU154" s="221" t="s">
        <v>86</v>
      </c>
      <c r="AV154" s="14" t="s">
        <v>86</v>
      </c>
      <c r="AW154" s="14" t="s">
        <v>36</v>
      </c>
      <c r="AX154" s="14" t="s">
        <v>76</v>
      </c>
      <c r="AY154" s="221" t="s">
        <v>154</v>
      </c>
    </row>
    <row r="155" spans="1:65" s="14" customFormat="1" ht="22.5">
      <c r="B155" s="211"/>
      <c r="C155" s="212"/>
      <c r="D155" s="194" t="s">
        <v>167</v>
      </c>
      <c r="E155" s="213" t="s">
        <v>19</v>
      </c>
      <c r="F155" s="214" t="s">
        <v>1390</v>
      </c>
      <c r="G155" s="212"/>
      <c r="H155" s="215">
        <v>-0.17</v>
      </c>
      <c r="I155" s="216"/>
      <c r="J155" s="212"/>
      <c r="K155" s="212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167</v>
      </c>
      <c r="AU155" s="221" t="s">
        <v>86</v>
      </c>
      <c r="AV155" s="14" t="s">
        <v>86</v>
      </c>
      <c r="AW155" s="14" t="s">
        <v>36</v>
      </c>
      <c r="AX155" s="14" t="s">
        <v>76</v>
      </c>
      <c r="AY155" s="221" t="s">
        <v>154</v>
      </c>
    </row>
    <row r="156" spans="1:65" s="15" customFormat="1" ht="11.25">
      <c r="B156" s="223"/>
      <c r="C156" s="224"/>
      <c r="D156" s="194" t="s">
        <v>167</v>
      </c>
      <c r="E156" s="225" t="s">
        <v>19</v>
      </c>
      <c r="F156" s="226" t="s">
        <v>194</v>
      </c>
      <c r="G156" s="224"/>
      <c r="H156" s="227">
        <v>13.94</v>
      </c>
      <c r="I156" s="228"/>
      <c r="J156" s="224"/>
      <c r="K156" s="224"/>
      <c r="L156" s="229"/>
      <c r="M156" s="230"/>
      <c r="N156" s="231"/>
      <c r="O156" s="231"/>
      <c r="P156" s="231"/>
      <c r="Q156" s="231"/>
      <c r="R156" s="231"/>
      <c r="S156" s="231"/>
      <c r="T156" s="232"/>
      <c r="AT156" s="233" t="s">
        <v>167</v>
      </c>
      <c r="AU156" s="233" t="s">
        <v>86</v>
      </c>
      <c r="AV156" s="15" t="s">
        <v>161</v>
      </c>
      <c r="AW156" s="15" t="s">
        <v>36</v>
      </c>
      <c r="AX156" s="15" t="s">
        <v>84</v>
      </c>
      <c r="AY156" s="233" t="s">
        <v>154</v>
      </c>
    </row>
    <row r="157" spans="1:65" s="2" customFormat="1" ht="24.2" customHeight="1">
      <c r="A157" s="37"/>
      <c r="B157" s="38"/>
      <c r="C157" s="181" t="s">
        <v>8</v>
      </c>
      <c r="D157" s="181" t="s">
        <v>156</v>
      </c>
      <c r="E157" s="182" t="s">
        <v>1391</v>
      </c>
      <c r="F157" s="183" t="s">
        <v>1392</v>
      </c>
      <c r="G157" s="184" t="s">
        <v>218</v>
      </c>
      <c r="H157" s="185">
        <v>3.74</v>
      </c>
      <c r="I157" s="186"/>
      <c r="J157" s="187">
        <f>ROUND(I157*H157,2)</f>
        <v>0</v>
      </c>
      <c r="K157" s="183" t="s">
        <v>160</v>
      </c>
      <c r="L157" s="42"/>
      <c r="M157" s="188" t="s">
        <v>19</v>
      </c>
      <c r="N157" s="189" t="s">
        <v>47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161</v>
      </c>
      <c r="AT157" s="192" t="s">
        <v>156</v>
      </c>
      <c r="AU157" s="192" t="s">
        <v>86</v>
      </c>
      <c r="AY157" s="20" t="s">
        <v>154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84</v>
      </c>
      <c r="BK157" s="193">
        <f>ROUND(I157*H157,2)</f>
        <v>0</v>
      </c>
      <c r="BL157" s="20" t="s">
        <v>161</v>
      </c>
      <c r="BM157" s="192" t="s">
        <v>1393</v>
      </c>
    </row>
    <row r="158" spans="1:65" s="2" customFormat="1" ht="39">
      <c r="A158" s="37"/>
      <c r="B158" s="38"/>
      <c r="C158" s="39"/>
      <c r="D158" s="194" t="s">
        <v>163</v>
      </c>
      <c r="E158" s="39"/>
      <c r="F158" s="195" t="s">
        <v>1394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163</v>
      </c>
      <c r="AU158" s="20" t="s">
        <v>86</v>
      </c>
    </row>
    <row r="159" spans="1:65" s="2" customFormat="1" ht="11.25">
      <c r="A159" s="37"/>
      <c r="B159" s="38"/>
      <c r="C159" s="39"/>
      <c r="D159" s="199" t="s">
        <v>165</v>
      </c>
      <c r="E159" s="39"/>
      <c r="F159" s="200" t="s">
        <v>1395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165</v>
      </c>
      <c r="AU159" s="20" t="s">
        <v>86</v>
      </c>
    </row>
    <row r="160" spans="1:65" s="13" customFormat="1" ht="11.25">
      <c r="B160" s="201"/>
      <c r="C160" s="202"/>
      <c r="D160" s="194" t="s">
        <v>167</v>
      </c>
      <c r="E160" s="203" t="s">
        <v>19</v>
      </c>
      <c r="F160" s="204" t="s">
        <v>1396</v>
      </c>
      <c r="G160" s="202"/>
      <c r="H160" s="203" t="s">
        <v>19</v>
      </c>
      <c r="I160" s="205"/>
      <c r="J160" s="202"/>
      <c r="K160" s="202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167</v>
      </c>
      <c r="AU160" s="210" t="s">
        <v>86</v>
      </c>
      <c r="AV160" s="13" t="s">
        <v>84</v>
      </c>
      <c r="AW160" s="13" t="s">
        <v>36</v>
      </c>
      <c r="AX160" s="13" t="s">
        <v>76</v>
      </c>
      <c r="AY160" s="210" t="s">
        <v>154</v>
      </c>
    </row>
    <row r="161" spans="1:65" s="13" customFormat="1" ht="22.5">
      <c r="B161" s="201"/>
      <c r="C161" s="202"/>
      <c r="D161" s="194" t="s">
        <v>167</v>
      </c>
      <c r="E161" s="203" t="s">
        <v>19</v>
      </c>
      <c r="F161" s="204" t="s">
        <v>1397</v>
      </c>
      <c r="G161" s="202"/>
      <c r="H161" s="203" t="s">
        <v>19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167</v>
      </c>
      <c r="AU161" s="210" t="s">
        <v>86</v>
      </c>
      <c r="AV161" s="13" t="s">
        <v>84</v>
      </c>
      <c r="AW161" s="13" t="s">
        <v>36</v>
      </c>
      <c r="AX161" s="13" t="s">
        <v>76</v>
      </c>
      <c r="AY161" s="210" t="s">
        <v>154</v>
      </c>
    </row>
    <row r="162" spans="1:65" s="14" customFormat="1" ht="11.25">
      <c r="B162" s="211"/>
      <c r="C162" s="212"/>
      <c r="D162" s="194" t="s">
        <v>167</v>
      </c>
      <c r="E162" s="213" t="s">
        <v>19</v>
      </c>
      <c r="F162" s="214" t="s">
        <v>1398</v>
      </c>
      <c r="G162" s="212"/>
      <c r="H162" s="215">
        <v>3.74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167</v>
      </c>
      <c r="AU162" s="221" t="s">
        <v>86</v>
      </c>
      <c r="AV162" s="14" t="s">
        <v>86</v>
      </c>
      <c r="AW162" s="14" t="s">
        <v>36</v>
      </c>
      <c r="AX162" s="14" t="s">
        <v>84</v>
      </c>
      <c r="AY162" s="221" t="s">
        <v>154</v>
      </c>
    </row>
    <row r="163" spans="1:65" s="2" customFormat="1" ht="16.5" customHeight="1">
      <c r="A163" s="37"/>
      <c r="B163" s="38"/>
      <c r="C163" s="248" t="s">
        <v>278</v>
      </c>
      <c r="D163" s="248" t="s">
        <v>491</v>
      </c>
      <c r="E163" s="249" t="s">
        <v>1399</v>
      </c>
      <c r="F163" s="250" t="s">
        <v>1400</v>
      </c>
      <c r="G163" s="251" t="s">
        <v>263</v>
      </c>
      <c r="H163" s="252">
        <v>7.48</v>
      </c>
      <c r="I163" s="253"/>
      <c r="J163" s="254">
        <f>ROUND(I163*H163,2)</f>
        <v>0</v>
      </c>
      <c r="K163" s="250" t="s">
        <v>160</v>
      </c>
      <c r="L163" s="255"/>
      <c r="M163" s="256" t="s">
        <v>19</v>
      </c>
      <c r="N163" s="257" t="s">
        <v>47</v>
      </c>
      <c r="O163" s="67"/>
      <c r="P163" s="190">
        <f>O163*H163</f>
        <v>0</v>
      </c>
      <c r="Q163" s="190">
        <v>1</v>
      </c>
      <c r="R163" s="190">
        <f>Q163*H163</f>
        <v>7.48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237</v>
      </c>
      <c r="AT163" s="192" t="s">
        <v>491</v>
      </c>
      <c r="AU163" s="192" t="s">
        <v>86</v>
      </c>
      <c r="AY163" s="20" t="s">
        <v>154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84</v>
      </c>
      <c r="BK163" s="193">
        <f>ROUND(I163*H163,2)</f>
        <v>0</v>
      </c>
      <c r="BL163" s="20" t="s">
        <v>161</v>
      </c>
      <c r="BM163" s="192" t="s">
        <v>1401</v>
      </c>
    </row>
    <row r="164" spans="1:65" s="2" customFormat="1" ht="11.25">
      <c r="A164" s="37"/>
      <c r="B164" s="38"/>
      <c r="C164" s="39"/>
      <c r="D164" s="194" t="s">
        <v>163</v>
      </c>
      <c r="E164" s="39"/>
      <c r="F164" s="195" t="s">
        <v>1400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163</v>
      </c>
      <c r="AU164" s="20" t="s">
        <v>86</v>
      </c>
    </row>
    <row r="165" spans="1:65" s="14" customFormat="1" ht="11.25">
      <c r="B165" s="211"/>
      <c r="C165" s="212"/>
      <c r="D165" s="194" t="s">
        <v>167</v>
      </c>
      <c r="E165" s="212"/>
      <c r="F165" s="214" t="s">
        <v>1402</v>
      </c>
      <c r="G165" s="212"/>
      <c r="H165" s="215">
        <v>7.48</v>
      </c>
      <c r="I165" s="216"/>
      <c r="J165" s="212"/>
      <c r="K165" s="212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167</v>
      </c>
      <c r="AU165" s="221" t="s">
        <v>86</v>
      </c>
      <c r="AV165" s="14" t="s">
        <v>86</v>
      </c>
      <c r="AW165" s="14" t="s">
        <v>4</v>
      </c>
      <c r="AX165" s="14" t="s">
        <v>84</v>
      </c>
      <c r="AY165" s="221" t="s">
        <v>154</v>
      </c>
    </row>
    <row r="166" spans="1:65" s="12" customFormat="1" ht="22.9" customHeight="1">
      <c r="B166" s="165"/>
      <c r="C166" s="166"/>
      <c r="D166" s="167" t="s">
        <v>75</v>
      </c>
      <c r="E166" s="179" t="s">
        <v>86</v>
      </c>
      <c r="F166" s="179" t="s">
        <v>697</v>
      </c>
      <c r="G166" s="166"/>
      <c r="H166" s="166"/>
      <c r="I166" s="169"/>
      <c r="J166" s="180">
        <f>BK166</f>
        <v>0</v>
      </c>
      <c r="K166" s="166"/>
      <c r="L166" s="171"/>
      <c r="M166" s="172"/>
      <c r="N166" s="173"/>
      <c r="O166" s="173"/>
      <c r="P166" s="174">
        <f>SUM(P167:P181)</f>
        <v>0</v>
      </c>
      <c r="Q166" s="173"/>
      <c r="R166" s="174">
        <f>SUM(R167:R181)</f>
        <v>0.82312279999999993</v>
      </c>
      <c r="S166" s="173"/>
      <c r="T166" s="175">
        <f>SUM(T167:T181)</f>
        <v>0</v>
      </c>
      <c r="AR166" s="176" t="s">
        <v>84</v>
      </c>
      <c r="AT166" s="177" t="s">
        <v>75</v>
      </c>
      <c r="AU166" s="177" t="s">
        <v>84</v>
      </c>
      <c r="AY166" s="176" t="s">
        <v>154</v>
      </c>
      <c r="BK166" s="178">
        <f>SUM(BK167:BK181)</f>
        <v>0</v>
      </c>
    </row>
    <row r="167" spans="1:65" s="2" customFormat="1" ht="24.2" customHeight="1">
      <c r="A167" s="37"/>
      <c r="B167" s="38"/>
      <c r="C167" s="181" t="s">
        <v>288</v>
      </c>
      <c r="D167" s="181" t="s">
        <v>156</v>
      </c>
      <c r="E167" s="182" t="s">
        <v>1403</v>
      </c>
      <c r="F167" s="183" t="s">
        <v>1404</v>
      </c>
      <c r="G167" s="184" t="s">
        <v>159</v>
      </c>
      <c r="H167" s="185">
        <v>8</v>
      </c>
      <c r="I167" s="186"/>
      <c r="J167" s="187">
        <f>ROUND(I167*H167,2)</f>
        <v>0</v>
      </c>
      <c r="K167" s="183" t="s">
        <v>160</v>
      </c>
      <c r="L167" s="42"/>
      <c r="M167" s="188" t="s">
        <v>19</v>
      </c>
      <c r="N167" s="189" t="s">
        <v>47</v>
      </c>
      <c r="O167" s="67"/>
      <c r="P167" s="190">
        <f>O167*H167</f>
        <v>0</v>
      </c>
      <c r="Q167" s="190">
        <v>1.7000000000000001E-4</v>
      </c>
      <c r="R167" s="190">
        <f>Q167*H167</f>
        <v>1.3600000000000001E-3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161</v>
      </c>
      <c r="AT167" s="192" t="s">
        <v>156</v>
      </c>
      <c r="AU167" s="192" t="s">
        <v>86</v>
      </c>
      <c r="AY167" s="20" t="s">
        <v>154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84</v>
      </c>
      <c r="BK167" s="193">
        <f>ROUND(I167*H167,2)</f>
        <v>0</v>
      </c>
      <c r="BL167" s="20" t="s">
        <v>161</v>
      </c>
      <c r="BM167" s="192" t="s">
        <v>1405</v>
      </c>
    </row>
    <row r="168" spans="1:65" s="2" customFormat="1" ht="19.5">
      <c r="A168" s="37"/>
      <c r="B168" s="38"/>
      <c r="C168" s="39"/>
      <c r="D168" s="194" t="s">
        <v>163</v>
      </c>
      <c r="E168" s="39"/>
      <c r="F168" s="195" t="s">
        <v>1406</v>
      </c>
      <c r="G168" s="39"/>
      <c r="H168" s="39"/>
      <c r="I168" s="196"/>
      <c r="J168" s="39"/>
      <c r="K168" s="39"/>
      <c r="L168" s="42"/>
      <c r="M168" s="197"/>
      <c r="N168" s="198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163</v>
      </c>
      <c r="AU168" s="20" t="s">
        <v>86</v>
      </c>
    </row>
    <row r="169" spans="1:65" s="2" customFormat="1" ht="11.25">
      <c r="A169" s="37"/>
      <c r="B169" s="38"/>
      <c r="C169" s="39"/>
      <c r="D169" s="199" t="s">
        <v>165</v>
      </c>
      <c r="E169" s="39"/>
      <c r="F169" s="200" t="s">
        <v>1407</v>
      </c>
      <c r="G169" s="39"/>
      <c r="H169" s="39"/>
      <c r="I169" s="196"/>
      <c r="J169" s="39"/>
      <c r="K169" s="39"/>
      <c r="L169" s="42"/>
      <c r="M169" s="197"/>
      <c r="N169" s="198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165</v>
      </c>
      <c r="AU169" s="20" t="s">
        <v>86</v>
      </c>
    </row>
    <row r="170" spans="1:65" s="13" customFormat="1" ht="11.25">
      <c r="B170" s="201"/>
      <c r="C170" s="202"/>
      <c r="D170" s="194" t="s">
        <v>167</v>
      </c>
      <c r="E170" s="203" t="s">
        <v>19</v>
      </c>
      <c r="F170" s="204" t="s">
        <v>1408</v>
      </c>
      <c r="G170" s="202"/>
      <c r="H170" s="203" t="s">
        <v>19</v>
      </c>
      <c r="I170" s="205"/>
      <c r="J170" s="202"/>
      <c r="K170" s="202"/>
      <c r="L170" s="206"/>
      <c r="M170" s="207"/>
      <c r="N170" s="208"/>
      <c r="O170" s="208"/>
      <c r="P170" s="208"/>
      <c r="Q170" s="208"/>
      <c r="R170" s="208"/>
      <c r="S170" s="208"/>
      <c r="T170" s="209"/>
      <c r="AT170" s="210" t="s">
        <v>167</v>
      </c>
      <c r="AU170" s="210" t="s">
        <v>86</v>
      </c>
      <c r="AV170" s="13" t="s">
        <v>84</v>
      </c>
      <c r="AW170" s="13" t="s">
        <v>36</v>
      </c>
      <c r="AX170" s="13" t="s">
        <v>76</v>
      </c>
      <c r="AY170" s="210" t="s">
        <v>154</v>
      </c>
    </row>
    <row r="171" spans="1:65" s="14" customFormat="1" ht="11.25">
      <c r="B171" s="211"/>
      <c r="C171" s="212"/>
      <c r="D171" s="194" t="s">
        <v>167</v>
      </c>
      <c r="E171" s="213" t="s">
        <v>19</v>
      </c>
      <c r="F171" s="214" t="s">
        <v>1409</v>
      </c>
      <c r="G171" s="212"/>
      <c r="H171" s="215">
        <v>8</v>
      </c>
      <c r="I171" s="216"/>
      <c r="J171" s="212"/>
      <c r="K171" s="212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167</v>
      </c>
      <c r="AU171" s="221" t="s">
        <v>86</v>
      </c>
      <c r="AV171" s="14" t="s">
        <v>86</v>
      </c>
      <c r="AW171" s="14" t="s">
        <v>36</v>
      </c>
      <c r="AX171" s="14" t="s">
        <v>84</v>
      </c>
      <c r="AY171" s="221" t="s">
        <v>154</v>
      </c>
    </row>
    <row r="172" spans="1:65" s="2" customFormat="1" ht="24.2" customHeight="1">
      <c r="A172" s="37"/>
      <c r="B172" s="38"/>
      <c r="C172" s="248" t="s">
        <v>302</v>
      </c>
      <c r="D172" s="248" t="s">
        <v>491</v>
      </c>
      <c r="E172" s="249" t="s">
        <v>1410</v>
      </c>
      <c r="F172" s="250" t="s">
        <v>1411</v>
      </c>
      <c r="G172" s="251" t="s">
        <v>159</v>
      </c>
      <c r="H172" s="252">
        <v>9.4760000000000009</v>
      </c>
      <c r="I172" s="253"/>
      <c r="J172" s="254">
        <f>ROUND(I172*H172,2)</f>
        <v>0</v>
      </c>
      <c r="K172" s="250" t="s">
        <v>160</v>
      </c>
      <c r="L172" s="255"/>
      <c r="M172" s="256" t="s">
        <v>19</v>
      </c>
      <c r="N172" s="257" t="s">
        <v>47</v>
      </c>
      <c r="O172" s="67"/>
      <c r="P172" s="190">
        <f>O172*H172</f>
        <v>0</v>
      </c>
      <c r="Q172" s="190">
        <v>2.9999999999999997E-4</v>
      </c>
      <c r="R172" s="190">
        <f>Q172*H172</f>
        <v>2.8427999999999999E-3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237</v>
      </c>
      <c r="AT172" s="192" t="s">
        <v>491</v>
      </c>
      <c r="AU172" s="192" t="s">
        <v>86</v>
      </c>
      <c r="AY172" s="20" t="s">
        <v>154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84</v>
      </c>
      <c r="BK172" s="193">
        <f>ROUND(I172*H172,2)</f>
        <v>0</v>
      </c>
      <c r="BL172" s="20" t="s">
        <v>161</v>
      </c>
      <c r="BM172" s="192" t="s">
        <v>1412</v>
      </c>
    </row>
    <row r="173" spans="1:65" s="2" customFormat="1" ht="19.5">
      <c r="A173" s="37"/>
      <c r="B173" s="38"/>
      <c r="C173" s="39"/>
      <c r="D173" s="194" t="s">
        <v>163</v>
      </c>
      <c r="E173" s="39"/>
      <c r="F173" s="195" t="s">
        <v>1411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163</v>
      </c>
      <c r="AU173" s="20" t="s">
        <v>86</v>
      </c>
    </row>
    <row r="174" spans="1:65" s="14" customFormat="1" ht="11.25">
      <c r="B174" s="211"/>
      <c r="C174" s="212"/>
      <c r="D174" s="194" t="s">
        <v>167</v>
      </c>
      <c r="E174" s="212"/>
      <c r="F174" s="214" t="s">
        <v>1413</v>
      </c>
      <c r="G174" s="212"/>
      <c r="H174" s="215">
        <v>9.4760000000000009</v>
      </c>
      <c r="I174" s="216"/>
      <c r="J174" s="212"/>
      <c r="K174" s="212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167</v>
      </c>
      <c r="AU174" s="221" t="s">
        <v>86</v>
      </c>
      <c r="AV174" s="14" t="s">
        <v>86</v>
      </c>
      <c r="AW174" s="14" t="s">
        <v>4</v>
      </c>
      <c r="AX174" s="14" t="s">
        <v>84</v>
      </c>
      <c r="AY174" s="221" t="s">
        <v>154</v>
      </c>
    </row>
    <row r="175" spans="1:65" s="2" customFormat="1" ht="16.5" customHeight="1">
      <c r="A175" s="37"/>
      <c r="B175" s="38"/>
      <c r="C175" s="181" t="s">
        <v>309</v>
      </c>
      <c r="D175" s="181" t="s">
        <v>156</v>
      </c>
      <c r="E175" s="182" t="s">
        <v>1414</v>
      </c>
      <c r="F175" s="183" t="s">
        <v>1415</v>
      </c>
      <c r="G175" s="184" t="s">
        <v>218</v>
      </c>
      <c r="H175" s="185">
        <v>0.5</v>
      </c>
      <c r="I175" s="186"/>
      <c r="J175" s="187">
        <f>ROUND(I175*H175,2)</f>
        <v>0</v>
      </c>
      <c r="K175" s="183" t="s">
        <v>160</v>
      </c>
      <c r="L175" s="42"/>
      <c r="M175" s="188" t="s">
        <v>19</v>
      </c>
      <c r="N175" s="189" t="s">
        <v>47</v>
      </c>
      <c r="O175" s="67"/>
      <c r="P175" s="190">
        <f>O175*H175</f>
        <v>0</v>
      </c>
      <c r="Q175" s="190">
        <v>1.63</v>
      </c>
      <c r="R175" s="190">
        <f>Q175*H175</f>
        <v>0.81499999999999995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161</v>
      </c>
      <c r="AT175" s="192" t="s">
        <v>156</v>
      </c>
      <c r="AU175" s="192" t="s">
        <v>86</v>
      </c>
      <c r="AY175" s="20" t="s">
        <v>154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84</v>
      </c>
      <c r="BK175" s="193">
        <f>ROUND(I175*H175,2)</f>
        <v>0</v>
      </c>
      <c r="BL175" s="20" t="s">
        <v>161</v>
      </c>
      <c r="BM175" s="192" t="s">
        <v>1416</v>
      </c>
    </row>
    <row r="176" spans="1:65" s="2" customFormat="1" ht="11.25">
      <c r="A176" s="37"/>
      <c r="B176" s="38"/>
      <c r="C176" s="39"/>
      <c r="D176" s="194" t="s">
        <v>163</v>
      </c>
      <c r="E176" s="39"/>
      <c r="F176" s="195" t="s">
        <v>1415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163</v>
      </c>
      <c r="AU176" s="20" t="s">
        <v>86</v>
      </c>
    </row>
    <row r="177" spans="1:65" s="2" customFormat="1" ht="11.25">
      <c r="A177" s="37"/>
      <c r="B177" s="38"/>
      <c r="C177" s="39"/>
      <c r="D177" s="199" t="s">
        <v>165</v>
      </c>
      <c r="E177" s="39"/>
      <c r="F177" s="200" t="s">
        <v>1417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165</v>
      </c>
      <c r="AU177" s="20" t="s">
        <v>86</v>
      </c>
    </row>
    <row r="178" spans="1:65" s="2" customFormat="1" ht="24.2" customHeight="1">
      <c r="A178" s="37"/>
      <c r="B178" s="38"/>
      <c r="C178" s="181" t="s">
        <v>316</v>
      </c>
      <c r="D178" s="181" t="s">
        <v>156</v>
      </c>
      <c r="E178" s="182" t="s">
        <v>1418</v>
      </c>
      <c r="F178" s="183" t="s">
        <v>1419</v>
      </c>
      <c r="G178" s="184" t="s">
        <v>208</v>
      </c>
      <c r="H178" s="185">
        <v>8</v>
      </c>
      <c r="I178" s="186"/>
      <c r="J178" s="187">
        <f>ROUND(I178*H178,2)</f>
        <v>0</v>
      </c>
      <c r="K178" s="183" t="s">
        <v>160</v>
      </c>
      <c r="L178" s="42"/>
      <c r="M178" s="188" t="s">
        <v>19</v>
      </c>
      <c r="N178" s="189" t="s">
        <v>47</v>
      </c>
      <c r="O178" s="67"/>
      <c r="P178" s="190">
        <f>O178*H178</f>
        <v>0</v>
      </c>
      <c r="Q178" s="190">
        <v>4.8999999999999998E-4</v>
      </c>
      <c r="R178" s="190">
        <f>Q178*H178</f>
        <v>3.9199999999999999E-3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161</v>
      </c>
      <c r="AT178" s="192" t="s">
        <v>156</v>
      </c>
      <c r="AU178" s="192" t="s">
        <v>86</v>
      </c>
      <c r="AY178" s="20" t="s">
        <v>154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84</v>
      </c>
      <c r="BK178" s="193">
        <f>ROUND(I178*H178,2)</f>
        <v>0</v>
      </c>
      <c r="BL178" s="20" t="s">
        <v>161</v>
      </c>
      <c r="BM178" s="192" t="s">
        <v>1420</v>
      </c>
    </row>
    <row r="179" spans="1:65" s="2" customFormat="1" ht="19.5">
      <c r="A179" s="37"/>
      <c r="B179" s="38"/>
      <c r="C179" s="39"/>
      <c r="D179" s="194" t="s">
        <v>163</v>
      </c>
      <c r="E179" s="39"/>
      <c r="F179" s="195" t="s">
        <v>1421</v>
      </c>
      <c r="G179" s="39"/>
      <c r="H179" s="39"/>
      <c r="I179" s="196"/>
      <c r="J179" s="39"/>
      <c r="K179" s="39"/>
      <c r="L179" s="42"/>
      <c r="M179" s="197"/>
      <c r="N179" s="19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163</v>
      </c>
      <c r="AU179" s="20" t="s">
        <v>86</v>
      </c>
    </row>
    <row r="180" spans="1:65" s="2" customFormat="1" ht="11.25">
      <c r="A180" s="37"/>
      <c r="B180" s="38"/>
      <c r="C180" s="39"/>
      <c r="D180" s="199" t="s">
        <v>165</v>
      </c>
      <c r="E180" s="39"/>
      <c r="F180" s="200" t="s">
        <v>1422</v>
      </c>
      <c r="G180" s="39"/>
      <c r="H180" s="39"/>
      <c r="I180" s="196"/>
      <c r="J180" s="39"/>
      <c r="K180" s="39"/>
      <c r="L180" s="42"/>
      <c r="M180" s="197"/>
      <c r="N180" s="198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165</v>
      </c>
      <c r="AU180" s="20" t="s">
        <v>86</v>
      </c>
    </row>
    <row r="181" spans="1:65" s="2" customFormat="1" ht="29.25">
      <c r="A181" s="37"/>
      <c r="B181" s="38"/>
      <c r="C181" s="39"/>
      <c r="D181" s="194" t="s">
        <v>177</v>
      </c>
      <c r="E181" s="39"/>
      <c r="F181" s="222" t="s">
        <v>1423</v>
      </c>
      <c r="G181" s="39"/>
      <c r="H181" s="39"/>
      <c r="I181" s="196"/>
      <c r="J181" s="39"/>
      <c r="K181" s="39"/>
      <c r="L181" s="42"/>
      <c r="M181" s="197"/>
      <c r="N181" s="198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177</v>
      </c>
      <c r="AU181" s="20" t="s">
        <v>86</v>
      </c>
    </row>
    <row r="182" spans="1:65" s="12" customFormat="1" ht="22.9" customHeight="1">
      <c r="B182" s="165"/>
      <c r="C182" s="166"/>
      <c r="D182" s="167" t="s">
        <v>75</v>
      </c>
      <c r="E182" s="179" t="s">
        <v>161</v>
      </c>
      <c r="F182" s="179" t="s">
        <v>1424</v>
      </c>
      <c r="G182" s="166"/>
      <c r="H182" s="166"/>
      <c r="I182" s="169"/>
      <c r="J182" s="180">
        <f>BK182</f>
        <v>0</v>
      </c>
      <c r="K182" s="166"/>
      <c r="L182" s="171"/>
      <c r="M182" s="172"/>
      <c r="N182" s="173"/>
      <c r="O182" s="173"/>
      <c r="P182" s="174">
        <f>SUM(P183:P199)</f>
        <v>0</v>
      </c>
      <c r="Q182" s="173"/>
      <c r="R182" s="174">
        <f>SUM(R183:R199)</f>
        <v>1.6099913000000001</v>
      </c>
      <c r="S182" s="173"/>
      <c r="T182" s="175">
        <f>SUM(T183:T199)</f>
        <v>0</v>
      </c>
      <c r="AR182" s="176" t="s">
        <v>84</v>
      </c>
      <c r="AT182" s="177" t="s">
        <v>75</v>
      </c>
      <c r="AU182" s="177" t="s">
        <v>84</v>
      </c>
      <c r="AY182" s="176" t="s">
        <v>154</v>
      </c>
      <c r="BK182" s="178">
        <f>SUM(BK183:BK199)</f>
        <v>0</v>
      </c>
    </row>
    <row r="183" spans="1:65" s="2" customFormat="1" ht="16.5" customHeight="1">
      <c r="A183" s="37"/>
      <c r="B183" s="38"/>
      <c r="C183" s="181" t="s">
        <v>326</v>
      </c>
      <c r="D183" s="181" t="s">
        <v>156</v>
      </c>
      <c r="E183" s="182" t="s">
        <v>1425</v>
      </c>
      <c r="F183" s="183" t="s">
        <v>1426</v>
      </c>
      <c r="G183" s="184" t="s">
        <v>218</v>
      </c>
      <c r="H183" s="185">
        <v>0.85</v>
      </c>
      <c r="I183" s="186"/>
      <c r="J183" s="187">
        <f>ROUND(I183*H183,2)</f>
        <v>0</v>
      </c>
      <c r="K183" s="183" t="s">
        <v>160</v>
      </c>
      <c r="L183" s="42"/>
      <c r="M183" s="188" t="s">
        <v>19</v>
      </c>
      <c r="N183" s="189" t="s">
        <v>47</v>
      </c>
      <c r="O183" s="67"/>
      <c r="P183" s="190">
        <f>O183*H183</f>
        <v>0</v>
      </c>
      <c r="Q183" s="190">
        <v>1.8907700000000001</v>
      </c>
      <c r="R183" s="190">
        <f>Q183*H183</f>
        <v>1.6071545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161</v>
      </c>
      <c r="AT183" s="192" t="s">
        <v>156</v>
      </c>
      <c r="AU183" s="192" t="s">
        <v>86</v>
      </c>
      <c r="AY183" s="20" t="s">
        <v>154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84</v>
      </c>
      <c r="BK183" s="193">
        <f>ROUND(I183*H183,2)</f>
        <v>0</v>
      </c>
      <c r="BL183" s="20" t="s">
        <v>161</v>
      </c>
      <c r="BM183" s="192" t="s">
        <v>1427</v>
      </c>
    </row>
    <row r="184" spans="1:65" s="2" customFormat="1" ht="19.5">
      <c r="A184" s="37"/>
      <c r="B184" s="38"/>
      <c r="C184" s="39"/>
      <c r="D184" s="194" t="s">
        <v>163</v>
      </c>
      <c r="E184" s="39"/>
      <c r="F184" s="195" t="s">
        <v>1428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163</v>
      </c>
      <c r="AU184" s="20" t="s">
        <v>86</v>
      </c>
    </row>
    <row r="185" spans="1:65" s="2" customFormat="1" ht="11.25">
      <c r="A185" s="37"/>
      <c r="B185" s="38"/>
      <c r="C185" s="39"/>
      <c r="D185" s="199" t="s">
        <v>165</v>
      </c>
      <c r="E185" s="39"/>
      <c r="F185" s="200" t="s">
        <v>1429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165</v>
      </c>
      <c r="AU185" s="20" t="s">
        <v>86</v>
      </c>
    </row>
    <row r="186" spans="1:65" s="13" customFormat="1" ht="22.5">
      <c r="B186" s="201"/>
      <c r="C186" s="202"/>
      <c r="D186" s="194" t="s">
        <v>167</v>
      </c>
      <c r="E186" s="203" t="s">
        <v>19</v>
      </c>
      <c r="F186" s="204" t="s">
        <v>1430</v>
      </c>
      <c r="G186" s="202"/>
      <c r="H186" s="203" t="s">
        <v>19</v>
      </c>
      <c r="I186" s="205"/>
      <c r="J186" s="202"/>
      <c r="K186" s="202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167</v>
      </c>
      <c r="AU186" s="210" t="s">
        <v>86</v>
      </c>
      <c r="AV186" s="13" t="s">
        <v>84</v>
      </c>
      <c r="AW186" s="13" t="s">
        <v>36</v>
      </c>
      <c r="AX186" s="13" t="s">
        <v>76</v>
      </c>
      <c r="AY186" s="210" t="s">
        <v>154</v>
      </c>
    </row>
    <row r="187" spans="1:65" s="14" customFormat="1" ht="11.25">
      <c r="B187" s="211"/>
      <c r="C187" s="212"/>
      <c r="D187" s="194" t="s">
        <v>167</v>
      </c>
      <c r="E187" s="213" t="s">
        <v>19</v>
      </c>
      <c r="F187" s="214" t="s">
        <v>1431</v>
      </c>
      <c r="G187" s="212"/>
      <c r="H187" s="215">
        <v>0.85</v>
      </c>
      <c r="I187" s="216"/>
      <c r="J187" s="212"/>
      <c r="K187" s="212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167</v>
      </c>
      <c r="AU187" s="221" t="s">
        <v>86</v>
      </c>
      <c r="AV187" s="14" t="s">
        <v>86</v>
      </c>
      <c r="AW187" s="14" t="s">
        <v>36</v>
      </c>
      <c r="AX187" s="14" t="s">
        <v>84</v>
      </c>
      <c r="AY187" s="221" t="s">
        <v>154</v>
      </c>
    </row>
    <row r="188" spans="1:65" s="2" customFormat="1" ht="33" customHeight="1">
      <c r="A188" s="37"/>
      <c r="B188" s="38"/>
      <c r="C188" s="181" t="s">
        <v>336</v>
      </c>
      <c r="D188" s="181" t="s">
        <v>156</v>
      </c>
      <c r="E188" s="182" t="s">
        <v>1432</v>
      </c>
      <c r="F188" s="183" t="s">
        <v>1433</v>
      </c>
      <c r="G188" s="184" t="s">
        <v>159</v>
      </c>
      <c r="H188" s="185">
        <v>0.36</v>
      </c>
      <c r="I188" s="186"/>
      <c r="J188" s="187">
        <f>ROUND(I188*H188,2)</f>
        <v>0</v>
      </c>
      <c r="K188" s="183" t="s">
        <v>160</v>
      </c>
      <c r="L188" s="42"/>
      <c r="M188" s="188" t="s">
        <v>19</v>
      </c>
      <c r="N188" s="189" t="s">
        <v>47</v>
      </c>
      <c r="O188" s="67"/>
      <c r="P188" s="190">
        <f>O188*H188</f>
        <v>0</v>
      </c>
      <c r="Q188" s="190">
        <v>7.8799999999999999E-3</v>
      </c>
      <c r="R188" s="190">
        <f>Q188*H188</f>
        <v>2.8368E-3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161</v>
      </c>
      <c r="AT188" s="192" t="s">
        <v>156</v>
      </c>
      <c r="AU188" s="192" t="s">
        <v>86</v>
      </c>
      <c r="AY188" s="20" t="s">
        <v>154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84</v>
      </c>
      <c r="BK188" s="193">
        <f>ROUND(I188*H188,2)</f>
        <v>0</v>
      </c>
      <c r="BL188" s="20" t="s">
        <v>161</v>
      </c>
      <c r="BM188" s="192" t="s">
        <v>1434</v>
      </c>
    </row>
    <row r="189" spans="1:65" s="2" customFormat="1" ht="29.25">
      <c r="A189" s="37"/>
      <c r="B189" s="38"/>
      <c r="C189" s="39"/>
      <c r="D189" s="194" t="s">
        <v>163</v>
      </c>
      <c r="E189" s="39"/>
      <c r="F189" s="195" t="s">
        <v>1435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163</v>
      </c>
      <c r="AU189" s="20" t="s">
        <v>86</v>
      </c>
    </row>
    <row r="190" spans="1:65" s="2" customFormat="1" ht="11.25">
      <c r="A190" s="37"/>
      <c r="B190" s="38"/>
      <c r="C190" s="39"/>
      <c r="D190" s="199" t="s">
        <v>165</v>
      </c>
      <c r="E190" s="39"/>
      <c r="F190" s="200" t="s">
        <v>1436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165</v>
      </c>
      <c r="AU190" s="20" t="s">
        <v>86</v>
      </c>
    </row>
    <row r="191" spans="1:65" s="13" customFormat="1" ht="11.25">
      <c r="B191" s="201"/>
      <c r="C191" s="202"/>
      <c r="D191" s="194" t="s">
        <v>167</v>
      </c>
      <c r="E191" s="203" t="s">
        <v>19</v>
      </c>
      <c r="F191" s="204" t="s">
        <v>1437</v>
      </c>
      <c r="G191" s="202"/>
      <c r="H191" s="203" t="s">
        <v>19</v>
      </c>
      <c r="I191" s="205"/>
      <c r="J191" s="202"/>
      <c r="K191" s="202"/>
      <c r="L191" s="206"/>
      <c r="M191" s="207"/>
      <c r="N191" s="208"/>
      <c r="O191" s="208"/>
      <c r="P191" s="208"/>
      <c r="Q191" s="208"/>
      <c r="R191" s="208"/>
      <c r="S191" s="208"/>
      <c r="T191" s="209"/>
      <c r="AT191" s="210" t="s">
        <v>167</v>
      </c>
      <c r="AU191" s="210" t="s">
        <v>86</v>
      </c>
      <c r="AV191" s="13" t="s">
        <v>84</v>
      </c>
      <c r="AW191" s="13" t="s">
        <v>36</v>
      </c>
      <c r="AX191" s="13" t="s">
        <v>76</v>
      </c>
      <c r="AY191" s="210" t="s">
        <v>154</v>
      </c>
    </row>
    <row r="192" spans="1:65" s="13" customFormat="1" ht="11.25">
      <c r="B192" s="201"/>
      <c r="C192" s="202"/>
      <c r="D192" s="194" t="s">
        <v>167</v>
      </c>
      <c r="E192" s="203" t="s">
        <v>19</v>
      </c>
      <c r="F192" s="204" t="s">
        <v>1438</v>
      </c>
      <c r="G192" s="202"/>
      <c r="H192" s="203" t="s">
        <v>19</v>
      </c>
      <c r="I192" s="205"/>
      <c r="J192" s="202"/>
      <c r="K192" s="202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167</v>
      </c>
      <c r="AU192" s="210" t="s">
        <v>86</v>
      </c>
      <c r="AV192" s="13" t="s">
        <v>84</v>
      </c>
      <c r="AW192" s="13" t="s">
        <v>36</v>
      </c>
      <c r="AX192" s="13" t="s">
        <v>76</v>
      </c>
      <c r="AY192" s="210" t="s">
        <v>154</v>
      </c>
    </row>
    <row r="193" spans="1:65" s="14" customFormat="1" ht="11.25">
      <c r="B193" s="211"/>
      <c r="C193" s="212"/>
      <c r="D193" s="194" t="s">
        <v>167</v>
      </c>
      <c r="E193" s="213" t="s">
        <v>19</v>
      </c>
      <c r="F193" s="214" t="s">
        <v>1439</v>
      </c>
      <c r="G193" s="212"/>
      <c r="H193" s="215">
        <v>0.36</v>
      </c>
      <c r="I193" s="216"/>
      <c r="J193" s="212"/>
      <c r="K193" s="212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167</v>
      </c>
      <c r="AU193" s="221" t="s">
        <v>86</v>
      </c>
      <c r="AV193" s="14" t="s">
        <v>86</v>
      </c>
      <c r="AW193" s="14" t="s">
        <v>36</v>
      </c>
      <c r="AX193" s="14" t="s">
        <v>84</v>
      </c>
      <c r="AY193" s="221" t="s">
        <v>154</v>
      </c>
    </row>
    <row r="194" spans="1:65" s="2" customFormat="1" ht="37.9" customHeight="1">
      <c r="A194" s="37"/>
      <c r="B194" s="38"/>
      <c r="C194" s="181" t="s">
        <v>510</v>
      </c>
      <c r="D194" s="181" t="s">
        <v>156</v>
      </c>
      <c r="E194" s="182" t="s">
        <v>1440</v>
      </c>
      <c r="F194" s="183" t="s">
        <v>1441</v>
      </c>
      <c r="G194" s="184" t="s">
        <v>159</v>
      </c>
      <c r="H194" s="185">
        <v>0.36</v>
      </c>
      <c r="I194" s="186"/>
      <c r="J194" s="187">
        <f>ROUND(I194*H194,2)</f>
        <v>0</v>
      </c>
      <c r="K194" s="183" t="s">
        <v>160</v>
      </c>
      <c r="L194" s="42"/>
      <c r="M194" s="188" t="s">
        <v>19</v>
      </c>
      <c r="N194" s="189" t="s">
        <v>47</v>
      </c>
      <c r="O194" s="67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161</v>
      </c>
      <c r="AT194" s="192" t="s">
        <v>156</v>
      </c>
      <c r="AU194" s="192" t="s">
        <v>86</v>
      </c>
      <c r="AY194" s="20" t="s">
        <v>154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0" t="s">
        <v>84</v>
      </c>
      <c r="BK194" s="193">
        <f>ROUND(I194*H194,2)</f>
        <v>0</v>
      </c>
      <c r="BL194" s="20" t="s">
        <v>161</v>
      </c>
      <c r="BM194" s="192" t="s">
        <v>1442</v>
      </c>
    </row>
    <row r="195" spans="1:65" s="2" customFormat="1" ht="29.25">
      <c r="A195" s="37"/>
      <c r="B195" s="38"/>
      <c r="C195" s="39"/>
      <c r="D195" s="194" t="s">
        <v>163</v>
      </c>
      <c r="E195" s="39"/>
      <c r="F195" s="195" t="s">
        <v>1443</v>
      </c>
      <c r="G195" s="39"/>
      <c r="H195" s="39"/>
      <c r="I195" s="196"/>
      <c r="J195" s="39"/>
      <c r="K195" s="39"/>
      <c r="L195" s="42"/>
      <c r="M195" s="197"/>
      <c r="N195" s="198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163</v>
      </c>
      <c r="AU195" s="20" t="s">
        <v>86</v>
      </c>
    </row>
    <row r="196" spans="1:65" s="2" customFormat="1" ht="11.25">
      <c r="A196" s="37"/>
      <c r="B196" s="38"/>
      <c r="C196" s="39"/>
      <c r="D196" s="199" t="s">
        <v>165</v>
      </c>
      <c r="E196" s="39"/>
      <c r="F196" s="200" t="s">
        <v>1444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165</v>
      </c>
      <c r="AU196" s="20" t="s">
        <v>86</v>
      </c>
    </row>
    <row r="197" spans="1:65" s="13" customFormat="1" ht="11.25">
      <c r="B197" s="201"/>
      <c r="C197" s="202"/>
      <c r="D197" s="194" t="s">
        <v>167</v>
      </c>
      <c r="E197" s="203" t="s">
        <v>19</v>
      </c>
      <c r="F197" s="204" t="s">
        <v>1445</v>
      </c>
      <c r="G197" s="202"/>
      <c r="H197" s="203" t="s">
        <v>19</v>
      </c>
      <c r="I197" s="205"/>
      <c r="J197" s="202"/>
      <c r="K197" s="202"/>
      <c r="L197" s="206"/>
      <c r="M197" s="207"/>
      <c r="N197" s="208"/>
      <c r="O197" s="208"/>
      <c r="P197" s="208"/>
      <c r="Q197" s="208"/>
      <c r="R197" s="208"/>
      <c r="S197" s="208"/>
      <c r="T197" s="209"/>
      <c r="AT197" s="210" t="s">
        <v>167</v>
      </c>
      <c r="AU197" s="210" t="s">
        <v>86</v>
      </c>
      <c r="AV197" s="13" t="s">
        <v>84</v>
      </c>
      <c r="AW197" s="13" t="s">
        <v>36</v>
      </c>
      <c r="AX197" s="13" t="s">
        <v>76</v>
      </c>
      <c r="AY197" s="210" t="s">
        <v>154</v>
      </c>
    </row>
    <row r="198" spans="1:65" s="13" customFormat="1" ht="11.25">
      <c r="B198" s="201"/>
      <c r="C198" s="202"/>
      <c r="D198" s="194" t="s">
        <v>167</v>
      </c>
      <c r="E198" s="203" t="s">
        <v>19</v>
      </c>
      <c r="F198" s="204" t="s">
        <v>1438</v>
      </c>
      <c r="G198" s="202"/>
      <c r="H198" s="203" t="s">
        <v>19</v>
      </c>
      <c r="I198" s="205"/>
      <c r="J198" s="202"/>
      <c r="K198" s="202"/>
      <c r="L198" s="206"/>
      <c r="M198" s="207"/>
      <c r="N198" s="208"/>
      <c r="O198" s="208"/>
      <c r="P198" s="208"/>
      <c r="Q198" s="208"/>
      <c r="R198" s="208"/>
      <c r="S198" s="208"/>
      <c r="T198" s="209"/>
      <c r="AT198" s="210" t="s">
        <v>167</v>
      </c>
      <c r="AU198" s="210" t="s">
        <v>86</v>
      </c>
      <c r="AV198" s="13" t="s">
        <v>84</v>
      </c>
      <c r="AW198" s="13" t="s">
        <v>36</v>
      </c>
      <c r="AX198" s="13" t="s">
        <v>76</v>
      </c>
      <c r="AY198" s="210" t="s">
        <v>154</v>
      </c>
    </row>
    <row r="199" spans="1:65" s="14" customFormat="1" ht="11.25">
      <c r="B199" s="211"/>
      <c r="C199" s="212"/>
      <c r="D199" s="194" t="s">
        <v>167</v>
      </c>
      <c r="E199" s="213" t="s">
        <v>19</v>
      </c>
      <c r="F199" s="214" t="s">
        <v>1439</v>
      </c>
      <c r="G199" s="212"/>
      <c r="H199" s="215">
        <v>0.36</v>
      </c>
      <c r="I199" s="216"/>
      <c r="J199" s="212"/>
      <c r="K199" s="212"/>
      <c r="L199" s="217"/>
      <c r="M199" s="218"/>
      <c r="N199" s="219"/>
      <c r="O199" s="219"/>
      <c r="P199" s="219"/>
      <c r="Q199" s="219"/>
      <c r="R199" s="219"/>
      <c r="S199" s="219"/>
      <c r="T199" s="220"/>
      <c r="AT199" s="221" t="s">
        <v>167</v>
      </c>
      <c r="AU199" s="221" t="s">
        <v>86</v>
      </c>
      <c r="AV199" s="14" t="s">
        <v>86</v>
      </c>
      <c r="AW199" s="14" t="s">
        <v>36</v>
      </c>
      <c r="AX199" s="14" t="s">
        <v>84</v>
      </c>
      <c r="AY199" s="221" t="s">
        <v>154</v>
      </c>
    </row>
    <row r="200" spans="1:65" s="12" customFormat="1" ht="22.9" customHeight="1">
      <c r="B200" s="165"/>
      <c r="C200" s="166"/>
      <c r="D200" s="167" t="s">
        <v>75</v>
      </c>
      <c r="E200" s="179" t="s">
        <v>237</v>
      </c>
      <c r="F200" s="179" t="s">
        <v>1446</v>
      </c>
      <c r="G200" s="166"/>
      <c r="H200" s="166"/>
      <c r="I200" s="169"/>
      <c r="J200" s="180">
        <f>BK200</f>
        <v>0</v>
      </c>
      <c r="K200" s="166"/>
      <c r="L200" s="171"/>
      <c r="M200" s="172"/>
      <c r="N200" s="173"/>
      <c r="O200" s="173"/>
      <c r="P200" s="174">
        <f>SUM(P201:P269)</f>
        <v>0</v>
      </c>
      <c r="Q200" s="173"/>
      <c r="R200" s="174">
        <f>SUM(R201:R269)</f>
        <v>1.8819150000000004</v>
      </c>
      <c r="S200" s="173"/>
      <c r="T200" s="175">
        <f>SUM(T201:T269)</f>
        <v>0.05</v>
      </c>
      <c r="AR200" s="176" t="s">
        <v>84</v>
      </c>
      <c r="AT200" s="177" t="s">
        <v>75</v>
      </c>
      <c r="AU200" s="177" t="s">
        <v>84</v>
      </c>
      <c r="AY200" s="176" t="s">
        <v>154</v>
      </c>
      <c r="BK200" s="178">
        <f>SUM(BK201:BK269)</f>
        <v>0</v>
      </c>
    </row>
    <row r="201" spans="1:65" s="2" customFormat="1" ht="33" customHeight="1">
      <c r="A201" s="37"/>
      <c r="B201" s="38"/>
      <c r="C201" s="181" t="s">
        <v>7</v>
      </c>
      <c r="D201" s="181" t="s">
        <v>156</v>
      </c>
      <c r="E201" s="182" t="s">
        <v>1447</v>
      </c>
      <c r="F201" s="183" t="s">
        <v>1448</v>
      </c>
      <c r="G201" s="184" t="s">
        <v>208</v>
      </c>
      <c r="H201" s="185">
        <v>1</v>
      </c>
      <c r="I201" s="186"/>
      <c r="J201" s="187">
        <f>ROUND(I201*H201,2)</f>
        <v>0</v>
      </c>
      <c r="K201" s="183" t="s">
        <v>241</v>
      </c>
      <c r="L201" s="42"/>
      <c r="M201" s="188" t="s">
        <v>19</v>
      </c>
      <c r="N201" s="189" t="s">
        <v>47</v>
      </c>
      <c r="O201" s="67"/>
      <c r="P201" s="190">
        <f>O201*H201</f>
        <v>0</v>
      </c>
      <c r="Q201" s="190">
        <v>1.0000000000000001E-5</v>
      </c>
      <c r="R201" s="190">
        <f>Q201*H201</f>
        <v>1.0000000000000001E-5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161</v>
      </c>
      <c r="AT201" s="192" t="s">
        <v>156</v>
      </c>
      <c r="AU201" s="192" t="s">
        <v>86</v>
      </c>
      <c r="AY201" s="20" t="s">
        <v>154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84</v>
      </c>
      <c r="BK201" s="193">
        <f>ROUND(I201*H201,2)</f>
        <v>0</v>
      </c>
      <c r="BL201" s="20" t="s">
        <v>161</v>
      </c>
      <c r="BM201" s="192" t="s">
        <v>1449</v>
      </c>
    </row>
    <row r="202" spans="1:65" s="2" customFormat="1" ht="19.5">
      <c r="A202" s="37"/>
      <c r="B202" s="38"/>
      <c r="C202" s="39"/>
      <c r="D202" s="194" t="s">
        <v>163</v>
      </c>
      <c r="E202" s="39"/>
      <c r="F202" s="195" t="s">
        <v>1448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163</v>
      </c>
      <c r="AU202" s="20" t="s">
        <v>86</v>
      </c>
    </row>
    <row r="203" spans="1:65" s="2" customFormat="1" ht="29.25">
      <c r="A203" s="37"/>
      <c r="B203" s="38"/>
      <c r="C203" s="39"/>
      <c r="D203" s="194" t="s">
        <v>177</v>
      </c>
      <c r="E203" s="39"/>
      <c r="F203" s="222" t="s">
        <v>1450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177</v>
      </c>
      <c r="AU203" s="20" t="s">
        <v>86</v>
      </c>
    </row>
    <row r="204" spans="1:65" s="13" customFormat="1" ht="11.25">
      <c r="B204" s="201"/>
      <c r="C204" s="202"/>
      <c r="D204" s="194" t="s">
        <v>167</v>
      </c>
      <c r="E204" s="203" t="s">
        <v>19</v>
      </c>
      <c r="F204" s="204" t="s">
        <v>1451</v>
      </c>
      <c r="G204" s="202"/>
      <c r="H204" s="203" t="s">
        <v>19</v>
      </c>
      <c r="I204" s="205"/>
      <c r="J204" s="202"/>
      <c r="K204" s="202"/>
      <c r="L204" s="206"/>
      <c r="M204" s="207"/>
      <c r="N204" s="208"/>
      <c r="O204" s="208"/>
      <c r="P204" s="208"/>
      <c r="Q204" s="208"/>
      <c r="R204" s="208"/>
      <c r="S204" s="208"/>
      <c r="T204" s="209"/>
      <c r="AT204" s="210" t="s">
        <v>167</v>
      </c>
      <c r="AU204" s="210" t="s">
        <v>86</v>
      </c>
      <c r="AV204" s="13" t="s">
        <v>84</v>
      </c>
      <c r="AW204" s="13" t="s">
        <v>36</v>
      </c>
      <c r="AX204" s="13" t="s">
        <v>76</v>
      </c>
      <c r="AY204" s="210" t="s">
        <v>154</v>
      </c>
    </row>
    <row r="205" spans="1:65" s="14" customFormat="1" ht="11.25">
      <c r="B205" s="211"/>
      <c r="C205" s="212"/>
      <c r="D205" s="194" t="s">
        <v>167</v>
      </c>
      <c r="E205" s="213" t="s">
        <v>19</v>
      </c>
      <c r="F205" s="214" t="s">
        <v>84</v>
      </c>
      <c r="G205" s="212"/>
      <c r="H205" s="215">
        <v>1</v>
      </c>
      <c r="I205" s="216"/>
      <c r="J205" s="212"/>
      <c r="K205" s="212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167</v>
      </c>
      <c r="AU205" s="221" t="s">
        <v>86</v>
      </c>
      <c r="AV205" s="14" t="s">
        <v>86</v>
      </c>
      <c r="AW205" s="14" t="s">
        <v>36</v>
      </c>
      <c r="AX205" s="14" t="s">
        <v>84</v>
      </c>
      <c r="AY205" s="221" t="s">
        <v>154</v>
      </c>
    </row>
    <row r="206" spans="1:65" s="2" customFormat="1" ht="24.2" customHeight="1">
      <c r="A206" s="37"/>
      <c r="B206" s="38"/>
      <c r="C206" s="181" t="s">
        <v>520</v>
      </c>
      <c r="D206" s="181" t="s">
        <v>156</v>
      </c>
      <c r="E206" s="182" t="s">
        <v>1452</v>
      </c>
      <c r="F206" s="183" t="s">
        <v>1453</v>
      </c>
      <c r="G206" s="184" t="s">
        <v>208</v>
      </c>
      <c r="H206" s="185">
        <v>9.5</v>
      </c>
      <c r="I206" s="186"/>
      <c r="J206" s="187">
        <f>ROUND(I206*H206,2)</f>
        <v>0</v>
      </c>
      <c r="K206" s="183" t="s">
        <v>160</v>
      </c>
      <c r="L206" s="42"/>
      <c r="M206" s="188" t="s">
        <v>19</v>
      </c>
      <c r="N206" s="189" t="s">
        <v>47</v>
      </c>
      <c r="O206" s="67"/>
      <c r="P206" s="190">
        <f>O206*H206</f>
        <v>0</v>
      </c>
      <c r="Q206" s="190">
        <v>1.0000000000000001E-5</v>
      </c>
      <c r="R206" s="190">
        <f>Q206*H206</f>
        <v>9.5000000000000005E-5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161</v>
      </c>
      <c r="AT206" s="192" t="s">
        <v>156</v>
      </c>
      <c r="AU206" s="192" t="s">
        <v>86</v>
      </c>
      <c r="AY206" s="20" t="s">
        <v>154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20" t="s">
        <v>84</v>
      </c>
      <c r="BK206" s="193">
        <f>ROUND(I206*H206,2)</f>
        <v>0</v>
      </c>
      <c r="BL206" s="20" t="s">
        <v>161</v>
      </c>
      <c r="BM206" s="192" t="s">
        <v>1454</v>
      </c>
    </row>
    <row r="207" spans="1:65" s="2" customFormat="1" ht="19.5">
      <c r="A207" s="37"/>
      <c r="B207" s="38"/>
      <c r="C207" s="39"/>
      <c r="D207" s="194" t="s">
        <v>163</v>
      </c>
      <c r="E207" s="39"/>
      <c r="F207" s="195" t="s">
        <v>1455</v>
      </c>
      <c r="G207" s="39"/>
      <c r="H207" s="39"/>
      <c r="I207" s="196"/>
      <c r="J207" s="39"/>
      <c r="K207" s="39"/>
      <c r="L207" s="42"/>
      <c r="M207" s="197"/>
      <c r="N207" s="198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163</v>
      </c>
      <c r="AU207" s="20" t="s">
        <v>86</v>
      </c>
    </row>
    <row r="208" spans="1:65" s="2" customFormat="1" ht="11.25">
      <c r="A208" s="37"/>
      <c r="B208" s="38"/>
      <c r="C208" s="39"/>
      <c r="D208" s="199" t="s">
        <v>165</v>
      </c>
      <c r="E208" s="39"/>
      <c r="F208" s="200" t="s">
        <v>1456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165</v>
      </c>
      <c r="AU208" s="20" t="s">
        <v>86</v>
      </c>
    </row>
    <row r="209" spans="1:65" s="2" customFormat="1" ht="24.2" customHeight="1">
      <c r="A209" s="37"/>
      <c r="B209" s="38"/>
      <c r="C209" s="248" t="s">
        <v>523</v>
      </c>
      <c r="D209" s="248" t="s">
        <v>491</v>
      </c>
      <c r="E209" s="249" t="s">
        <v>1457</v>
      </c>
      <c r="F209" s="250" t="s">
        <v>1458</v>
      </c>
      <c r="G209" s="251" t="s">
        <v>208</v>
      </c>
      <c r="H209" s="252">
        <v>10.45</v>
      </c>
      <c r="I209" s="253"/>
      <c r="J209" s="254">
        <f>ROUND(I209*H209,2)</f>
        <v>0</v>
      </c>
      <c r="K209" s="250" t="s">
        <v>160</v>
      </c>
      <c r="L209" s="255"/>
      <c r="M209" s="256" t="s">
        <v>19</v>
      </c>
      <c r="N209" s="257" t="s">
        <v>47</v>
      </c>
      <c r="O209" s="67"/>
      <c r="P209" s="190">
        <f>O209*H209</f>
        <v>0</v>
      </c>
      <c r="Q209" s="190">
        <v>4.1999999999999997E-3</v>
      </c>
      <c r="R209" s="190">
        <f>Q209*H209</f>
        <v>4.3889999999999992E-2</v>
      </c>
      <c r="S209" s="190">
        <v>0</v>
      </c>
      <c r="T209" s="19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237</v>
      </c>
      <c r="AT209" s="192" t="s">
        <v>491</v>
      </c>
      <c r="AU209" s="192" t="s">
        <v>86</v>
      </c>
      <c r="AY209" s="20" t="s">
        <v>154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0" t="s">
        <v>84</v>
      </c>
      <c r="BK209" s="193">
        <f>ROUND(I209*H209,2)</f>
        <v>0</v>
      </c>
      <c r="BL209" s="20" t="s">
        <v>161</v>
      </c>
      <c r="BM209" s="192" t="s">
        <v>1459</v>
      </c>
    </row>
    <row r="210" spans="1:65" s="2" customFormat="1" ht="19.5">
      <c r="A210" s="37"/>
      <c r="B210" s="38"/>
      <c r="C210" s="39"/>
      <c r="D210" s="194" t="s">
        <v>163</v>
      </c>
      <c r="E210" s="39"/>
      <c r="F210" s="195" t="s">
        <v>1458</v>
      </c>
      <c r="G210" s="39"/>
      <c r="H210" s="39"/>
      <c r="I210" s="196"/>
      <c r="J210" s="39"/>
      <c r="K210" s="39"/>
      <c r="L210" s="42"/>
      <c r="M210" s="197"/>
      <c r="N210" s="198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163</v>
      </c>
      <c r="AU210" s="20" t="s">
        <v>86</v>
      </c>
    </row>
    <row r="211" spans="1:65" s="14" customFormat="1" ht="11.25">
      <c r="B211" s="211"/>
      <c r="C211" s="212"/>
      <c r="D211" s="194" t="s">
        <v>167</v>
      </c>
      <c r="E211" s="212"/>
      <c r="F211" s="214" t="s">
        <v>1460</v>
      </c>
      <c r="G211" s="212"/>
      <c r="H211" s="215">
        <v>10.45</v>
      </c>
      <c r="I211" s="216"/>
      <c r="J211" s="212"/>
      <c r="K211" s="212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167</v>
      </c>
      <c r="AU211" s="221" t="s">
        <v>86</v>
      </c>
      <c r="AV211" s="14" t="s">
        <v>86</v>
      </c>
      <c r="AW211" s="14" t="s">
        <v>4</v>
      </c>
      <c r="AX211" s="14" t="s">
        <v>84</v>
      </c>
      <c r="AY211" s="221" t="s">
        <v>154</v>
      </c>
    </row>
    <row r="212" spans="1:65" s="2" customFormat="1" ht="33" customHeight="1">
      <c r="A212" s="37"/>
      <c r="B212" s="38"/>
      <c r="C212" s="181" t="s">
        <v>526</v>
      </c>
      <c r="D212" s="181" t="s">
        <v>156</v>
      </c>
      <c r="E212" s="182" t="s">
        <v>1461</v>
      </c>
      <c r="F212" s="183" t="s">
        <v>1462</v>
      </c>
      <c r="G212" s="184" t="s">
        <v>240</v>
      </c>
      <c r="H212" s="185">
        <v>3</v>
      </c>
      <c r="I212" s="186"/>
      <c r="J212" s="187">
        <f>ROUND(I212*H212,2)</f>
        <v>0</v>
      </c>
      <c r="K212" s="183" t="s">
        <v>160</v>
      </c>
      <c r="L212" s="42"/>
      <c r="M212" s="188" t="s">
        <v>19</v>
      </c>
      <c r="N212" s="189" t="s">
        <v>47</v>
      </c>
      <c r="O212" s="67"/>
      <c r="P212" s="190">
        <f>O212*H212</f>
        <v>0</v>
      </c>
      <c r="Q212" s="190">
        <v>0</v>
      </c>
      <c r="R212" s="190">
        <f>Q212*H212</f>
        <v>0</v>
      </c>
      <c r="S212" s="190">
        <v>0</v>
      </c>
      <c r="T212" s="19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2" t="s">
        <v>161</v>
      </c>
      <c r="AT212" s="192" t="s">
        <v>156</v>
      </c>
      <c r="AU212" s="192" t="s">
        <v>86</v>
      </c>
      <c r="AY212" s="20" t="s">
        <v>154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20" t="s">
        <v>84</v>
      </c>
      <c r="BK212" s="193">
        <f>ROUND(I212*H212,2)</f>
        <v>0</v>
      </c>
      <c r="BL212" s="20" t="s">
        <v>161</v>
      </c>
      <c r="BM212" s="192" t="s">
        <v>1463</v>
      </c>
    </row>
    <row r="213" spans="1:65" s="2" customFormat="1" ht="29.25">
      <c r="A213" s="37"/>
      <c r="B213" s="38"/>
      <c r="C213" s="39"/>
      <c r="D213" s="194" t="s">
        <v>163</v>
      </c>
      <c r="E213" s="39"/>
      <c r="F213" s="195" t="s">
        <v>1464</v>
      </c>
      <c r="G213" s="39"/>
      <c r="H213" s="39"/>
      <c r="I213" s="196"/>
      <c r="J213" s="39"/>
      <c r="K213" s="39"/>
      <c r="L213" s="42"/>
      <c r="M213" s="197"/>
      <c r="N213" s="198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20" t="s">
        <v>163</v>
      </c>
      <c r="AU213" s="20" t="s">
        <v>86</v>
      </c>
    </row>
    <row r="214" spans="1:65" s="2" customFormat="1" ht="11.25">
      <c r="A214" s="37"/>
      <c r="B214" s="38"/>
      <c r="C214" s="39"/>
      <c r="D214" s="199" t="s">
        <v>165</v>
      </c>
      <c r="E214" s="39"/>
      <c r="F214" s="200" t="s">
        <v>1465</v>
      </c>
      <c r="G214" s="39"/>
      <c r="H214" s="39"/>
      <c r="I214" s="196"/>
      <c r="J214" s="39"/>
      <c r="K214" s="39"/>
      <c r="L214" s="42"/>
      <c r="M214" s="197"/>
      <c r="N214" s="198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165</v>
      </c>
      <c r="AU214" s="20" t="s">
        <v>86</v>
      </c>
    </row>
    <row r="215" spans="1:65" s="2" customFormat="1" ht="16.5" customHeight="1">
      <c r="A215" s="37"/>
      <c r="B215" s="38"/>
      <c r="C215" s="248" t="s">
        <v>531</v>
      </c>
      <c r="D215" s="248" t="s">
        <v>491</v>
      </c>
      <c r="E215" s="249" t="s">
        <v>1466</v>
      </c>
      <c r="F215" s="250" t="s">
        <v>1467</v>
      </c>
      <c r="G215" s="251" t="s">
        <v>240</v>
      </c>
      <c r="H215" s="252">
        <v>3</v>
      </c>
      <c r="I215" s="253"/>
      <c r="J215" s="254">
        <f>ROUND(I215*H215,2)</f>
        <v>0</v>
      </c>
      <c r="K215" s="250" t="s">
        <v>160</v>
      </c>
      <c r="L215" s="255"/>
      <c r="M215" s="256" t="s">
        <v>19</v>
      </c>
      <c r="N215" s="257" t="s">
        <v>47</v>
      </c>
      <c r="O215" s="67"/>
      <c r="P215" s="190">
        <f>O215*H215</f>
        <v>0</v>
      </c>
      <c r="Q215" s="190">
        <v>6.4999999999999997E-4</v>
      </c>
      <c r="R215" s="190">
        <f>Q215*H215</f>
        <v>1.9499999999999999E-3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237</v>
      </c>
      <c r="AT215" s="192" t="s">
        <v>491</v>
      </c>
      <c r="AU215" s="192" t="s">
        <v>86</v>
      </c>
      <c r="AY215" s="20" t="s">
        <v>154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84</v>
      </c>
      <c r="BK215" s="193">
        <f>ROUND(I215*H215,2)</f>
        <v>0</v>
      </c>
      <c r="BL215" s="20" t="s">
        <v>161</v>
      </c>
      <c r="BM215" s="192" t="s">
        <v>1468</v>
      </c>
    </row>
    <row r="216" spans="1:65" s="2" customFormat="1" ht="11.25">
      <c r="A216" s="37"/>
      <c r="B216" s="38"/>
      <c r="C216" s="39"/>
      <c r="D216" s="194" t="s">
        <v>163</v>
      </c>
      <c r="E216" s="39"/>
      <c r="F216" s="195" t="s">
        <v>1467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163</v>
      </c>
      <c r="AU216" s="20" t="s">
        <v>86</v>
      </c>
    </row>
    <row r="217" spans="1:65" s="2" customFormat="1" ht="33" customHeight="1">
      <c r="A217" s="37"/>
      <c r="B217" s="38"/>
      <c r="C217" s="181" t="s">
        <v>551</v>
      </c>
      <c r="D217" s="181" t="s">
        <v>156</v>
      </c>
      <c r="E217" s="182" t="s">
        <v>1469</v>
      </c>
      <c r="F217" s="183" t="s">
        <v>1470</v>
      </c>
      <c r="G217" s="184" t="s">
        <v>240</v>
      </c>
      <c r="H217" s="185">
        <v>1</v>
      </c>
      <c r="I217" s="186"/>
      <c r="J217" s="187">
        <f>ROUND(I217*H217,2)</f>
        <v>0</v>
      </c>
      <c r="K217" s="183" t="s">
        <v>160</v>
      </c>
      <c r="L217" s="42"/>
      <c r="M217" s="188" t="s">
        <v>19</v>
      </c>
      <c r="N217" s="189" t="s">
        <v>47</v>
      </c>
      <c r="O217" s="67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161</v>
      </c>
      <c r="AT217" s="192" t="s">
        <v>156</v>
      </c>
      <c r="AU217" s="192" t="s">
        <v>86</v>
      </c>
      <c r="AY217" s="20" t="s">
        <v>154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20" t="s">
        <v>84</v>
      </c>
      <c r="BK217" s="193">
        <f>ROUND(I217*H217,2)</f>
        <v>0</v>
      </c>
      <c r="BL217" s="20" t="s">
        <v>161</v>
      </c>
      <c r="BM217" s="192" t="s">
        <v>1471</v>
      </c>
    </row>
    <row r="218" spans="1:65" s="2" customFormat="1" ht="19.5">
      <c r="A218" s="37"/>
      <c r="B218" s="38"/>
      <c r="C218" s="39"/>
      <c r="D218" s="194" t="s">
        <v>163</v>
      </c>
      <c r="E218" s="39"/>
      <c r="F218" s="195" t="s">
        <v>1472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163</v>
      </c>
      <c r="AU218" s="20" t="s">
        <v>86</v>
      </c>
    </row>
    <row r="219" spans="1:65" s="2" customFormat="1" ht="11.25">
      <c r="A219" s="37"/>
      <c r="B219" s="38"/>
      <c r="C219" s="39"/>
      <c r="D219" s="199" t="s">
        <v>165</v>
      </c>
      <c r="E219" s="39"/>
      <c r="F219" s="200" t="s">
        <v>1473</v>
      </c>
      <c r="G219" s="39"/>
      <c r="H219" s="39"/>
      <c r="I219" s="196"/>
      <c r="J219" s="39"/>
      <c r="K219" s="39"/>
      <c r="L219" s="42"/>
      <c r="M219" s="197"/>
      <c r="N219" s="198"/>
      <c r="O219" s="67"/>
      <c r="P219" s="67"/>
      <c r="Q219" s="67"/>
      <c r="R219" s="67"/>
      <c r="S219" s="67"/>
      <c r="T219" s="68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20" t="s">
        <v>165</v>
      </c>
      <c r="AU219" s="20" t="s">
        <v>86</v>
      </c>
    </row>
    <row r="220" spans="1:65" s="2" customFormat="1" ht="24.2" customHeight="1">
      <c r="A220" s="37"/>
      <c r="B220" s="38"/>
      <c r="C220" s="248" t="s">
        <v>559</v>
      </c>
      <c r="D220" s="248" t="s">
        <v>491</v>
      </c>
      <c r="E220" s="249" t="s">
        <v>1474</v>
      </c>
      <c r="F220" s="250" t="s">
        <v>1475</v>
      </c>
      <c r="G220" s="251" t="s">
        <v>240</v>
      </c>
      <c r="H220" s="252">
        <v>1</v>
      </c>
      <c r="I220" s="253"/>
      <c r="J220" s="254">
        <f>ROUND(I220*H220,2)</f>
        <v>0</v>
      </c>
      <c r="K220" s="250" t="s">
        <v>160</v>
      </c>
      <c r="L220" s="255"/>
      <c r="M220" s="256" t="s">
        <v>19</v>
      </c>
      <c r="N220" s="257" t="s">
        <v>47</v>
      </c>
      <c r="O220" s="67"/>
      <c r="P220" s="190">
        <f>O220*H220</f>
        <v>0</v>
      </c>
      <c r="Q220" s="190">
        <v>2.2000000000000001E-3</v>
      </c>
      <c r="R220" s="190">
        <f>Q220*H220</f>
        <v>2.2000000000000001E-3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237</v>
      </c>
      <c r="AT220" s="192" t="s">
        <v>491</v>
      </c>
      <c r="AU220" s="192" t="s">
        <v>86</v>
      </c>
      <c r="AY220" s="20" t="s">
        <v>154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20" t="s">
        <v>84</v>
      </c>
      <c r="BK220" s="193">
        <f>ROUND(I220*H220,2)</f>
        <v>0</v>
      </c>
      <c r="BL220" s="20" t="s">
        <v>161</v>
      </c>
      <c r="BM220" s="192" t="s">
        <v>1476</v>
      </c>
    </row>
    <row r="221" spans="1:65" s="2" customFormat="1" ht="11.25">
      <c r="A221" s="37"/>
      <c r="B221" s="38"/>
      <c r="C221" s="39"/>
      <c r="D221" s="194" t="s">
        <v>163</v>
      </c>
      <c r="E221" s="39"/>
      <c r="F221" s="195" t="s">
        <v>1475</v>
      </c>
      <c r="G221" s="39"/>
      <c r="H221" s="39"/>
      <c r="I221" s="196"/>
      <c r="J221" s="39"/>
      <c r="K221" s="39"/>
      <c r="L221" s="42"/>
      <c r="M221" s="197"/>
      <c r="N221" s="19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163</v>
      </c>
      <c r="AU221" s="20" t="s">
        <v>86</v>
      </c>
    </row>
    <row r="222" spans="1:65" s="2" customFormat="1" ht="33" customHeight="1">
      <c r="A222" s="37"/>
      <c r="B222" s="38"/>
      <c r="C222" s="181" t="s">
        <v>575</v>
      </c>
      <c r="D222" s="181" t="s">
        <v>156</v>
      </c>
      <c r="E222" s="182" t="s">
        <v>1477</v>
      </c>
      <c r="F222" s="183" t="s">
        <v>1478</v>
      </c>
      <c r="G222" s="184" t="s">
        <v>240</v>
      </c>
      <c r="H222" s="185">
        <v>1</v>
      </c>
      <c r="I222" s="186"/>
      <c r="J222" s="187">
        <f>ROUND(I222*H222,2)</f>
        <v>0</v>
      </c>
      <c r="K222" s="183" t="s">
        <v>160</v>
      </c>
      <c r="L222" s="42"/>
      <c r="M222" s="188" t="s">
        <v>19</v>
      </c>
      <c r="N222" s="189" t="s">
        <v>47</v>
      </c>
      <c r="O222" s="67"/>
      <c r="P222" s="190">
        <f>O222*H222</f>
        <v>0</v>
      </c>
      <c r="Q222" s="190">
        <v>0</v>
      </c>
      <c r="R222" s="190">
        <f>Q222*H222</f>
        <v>0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161</v>
      </c>
      <c r="AT222" s="192" t="s">
        <v>156</v>
      </c>
      <c r="AU222" s="192" t="s">
        <v>86</v>
      </c>
      <c r="AY222" s="20" t="s">
        <v>154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84</v>
      </c>
      <c r="BK222" s="193">
        <f>ROUND(I222*H222,2)</f>
        <v>0</v>
      </c>
      <c r="BL222" s="20" t="s">
        <v>161</v>
      </c>
      <c r="BM222" s="192" t="s">
        <v>1479</v>
      </c>
    </row>
    <row r="223" spans="1:65" s="2" customFormat="1" ht="19.5">
      <c r="A223" s="37"/>
      <c r="B223" s="38"/>
      <c r="C223" s="39"/>
      <c r="D223" s="194" t="s">
        <v>163</v>
      </c>
      <c r="E223" s="39"/>
      <c r="F223" s="195" t="s">
        <v>1480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163</v>
      </c>
      <c r="AU223" s="20" t="s">
        <v>86</v>
      </c>
    </row>
    <row r="224" spans="1:65" s="2" customFormat="1" ht="11.25">
      <c r="A224" s="37"/>
      <c r="B224" s="38"/>
      <c r="C224" s="39"/>
      <c r="D224" s="199" t="s">
        <v>165</v>
      </c>
      <c r="E224" s="39"/>
      <c r="F224" s="200" t="s">
        <v>1481</v>
      </c>
      <c r="G224" s="39"/>
      <c r="H224" s="39"/>
      <c r="I224" s="196"/>
      <c r="J224" s="39"/>
      <c r="K224" s="39"/>
      <c r="L224" s="42"/>
      <c r="M224" s="197"/>
      <c r="N224" s="198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165</v>
      </c>
      <c r="AU224" s="20" t="s">
        <v>86</v>
      </c>
    </row>
    <row r="225" spans="1:65" s="2" customFormat="1" ht="16.5" customHeight="1">
      <c r="A225" s="37"/>
      <c r="B225" s="38"/>
      <c r="C225" s="248" t="s">
        <v>581</v>
      </c>
      <c r="D225" s="248" t="s">
        <v>491</v>
      </c>
      <c r="E225" s="249" t="s">
        <v>1482</v>
      </c>
      <c r="F225" s="250" t="s">
        <v>1483</v>
      </c>
      <c r="G225" s="251" t="s">
        <v>240</v>
      </c>
      <c r="H225" s="252">
        <v>1</v>
      </c>
      <c r="I225" s="253"/>
      <c r="J225" s="254">
        <f>ROUND(I225*H225,2)</f>
        <v>0</v>
      </c>
      <c r="K225" s="250" t="s">
        <v>160</v>
      </c>
      <c r="L225" s="255"/>
      <c r="M225" s="256" t="s">
        <v>19</v>
      </c>
      <c r="N225" s="257" t="s">
        <v>47</v>
      </c>
      <c r="O225" s="67"/>
      <c r="P225" s="190">
        <f>O225*H225</f>
        <v>0</v>
      </c>
      <c r="Q225" s="190">
        <v>4.6000000000000001E-4</v>
      </c>
      <c r="R225" s="190">
        <f>Q225*H225</f>
        <v>4.6000000000000001E-4</v>
      </c>
      <c r="S225" s="190">
        <v>0</v>
      </c>
      <c r="T225" s="19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2" t="s">
        <v>237</v>
      </c>
      <c r="AT225" s="192" t="s">
        <v>491</v>
      </c>
      <c r="AU225" s="192" t="s">
        <v>86</v>
      </c>
      <c r="AY225" s="20" t="s">
        <v>154</v>
      </c>
      <c r="BE225" s="193">
        <f>IF(N225="základní",J225,0)</f>
        <v>0</v>
      </c>
      <c r="BF225" s="193">
        <f>IF(N225="snížená",J225,0)</f>
        <v>0</v>
      </c>
      <c r="BG225" s="193">
        <f>IF(N225="zákl. přenesená",J225,0)</f>
        <v>0</v>
      </c>
      <c r="BH225" s="193">
        <f>IF(N225="sníž. přenesená",J225,0)</f>
        <v>0</v>
      </c>
      <c r="BI225" s="193">
        <f>IF(N225="nulová",J225,0)</f>
        <v>0</v>
      </c>
      <c r="BJ225" s="20" t="s">
        <v>84</v>
      </c>
      <c r="BK225" s="193">
        <f>ROUND(I225*H225,2)</f>
        <v>0</v>
      </c>
      <c r="BL225" s="20" t="s">
        <v>161</v>
      </c>
      <c r="BM225" s="192" t="s">
        <v>1484</v>
      </c>
    </row>
    <row r="226" spans="1:65" s="2" customFormat="1" ht="11.25">
      <c r="A226" s="37"/>
      <c r="B226" s="38"/>
      <c r="C226" s="39"/>
      <c r="D226" s="194" t="s">
        <v>163</v>
      </c>
      <c r="E226" s="39"/>
      <c r="F226" s="195" t="s">
        <v>1483</v>
      </c>
      <c r="G226" s="39"/>
      <c r="H226" s="39"/>
      <c r="I226" s="196"/>
      <c r="J226" s="39"/>
      <c r="K226" s="39"/>
      <c r="L226" s="42"/>
      <c r="M226" s="197"/>
      <c r="N226" s="198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20" t="s">
        <v>163</v>
      </c>
      <c r="AU226" s="20" t="s">
        <v>86</v>
      </c>
    </row>
    <row r="227" spans="1:65" s="2" customFormat="1" ht="24.2" customHeight="1">
      <c r="A227" s="37"/>
      <c r="B227" s="38"/>
      <c r="C227" s="181" t="s">
        <v>588</v>
      </c>
      <c r="D227" s="181" t="s">
        <v>156</v>
      </c>
      <c r="E227" s="182" t="s">
        <v>1485</v>
      </c>
      <c r="F227" s="183" t="s">
        <v>1486</v>
      </c>
      <c r="G227" s="184" t="s">
        <v>240</v>
      </c>
      <c r="H227" s="185">
        <v>1</v>
      </c>
      <c r="I227" s="186"/>
      <c r="J227" s="187">
        <f>ROUND(I227*H227,2)</f>
        <v>0</v>
      </c>
      <c r="K227" s="183" t="s">
        <v>160</v>
      </c>
      <c r="L227" s="42"/>
      <c r="M227" s="188" t="s">
        <v>19</v>
      </c>
      <c r="N227" s="189" t="s">
        <v>47</v>
      </c>
      <c r="O227" s="67"/>
      <c r="P227" s="190">
        <f>O227*H227</f>
        <v>0</v>
      </c>
      <c r="Q227" s="190">
        <v>3.0000000000000001E-5</v>
      </c>
      <c r="R227" s="190">
        <f>Q227*H227</f>
        <v>3.0000000000000001E-5</v>
      </c>
      <c r="S227" s="190">
        <v>0</v>
      </c>
      <c r="T227" s="19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2" t="s">
        <v>161</v>
      </c>
      <c r="AT227" s="192" t="s">
        <v>156</v>
      </c>
      <c r="AU227" s="192" t="s">
        <v>86</v>
      </c>
      <c r="AY227" s="20" t="s">
        <v>154</v>
      </c>
      <c r="BE227" s="193">
        <f>IF(N227="základní",J227,0)</f>
        <v>0</v>
      </c>
      <c r="BF227" s="193">
        <f>IF(N227="snížená",J227,0)</f>
        <v>0</v>
      </c>
      <c r="BG227" s="193">
        <f>IF(N227="zákl. přenesená",J227,0)</f>
        <v>0</v>
      </c>
      <c r="BH227" s="193">
        <f>IF(N227="sníž. přenesená",J227,0)</f>
        <v>0</v>
      </c>
      <c r="BI227" s="193">
        <f>IF(N227="nulová",J227,0)</f>
        <v>0</v>
      </c>
      <c r="BJ227" s="20" t="s">
        <v>84</v>
      </c>
      <c r="BK227" s="193">
        <f>ROUND(I227*H227,2)</f>
        <v>0</v>
      </c>
      <c r="BL227" s="20" t="s">
        <v>161</v>
      </c>
      <c r="BM227" s="192" t="s">
        <v>1487</v>
      </c>
    </row>
    <row r="228" spans="1:65" s="2" customFormat="1" ht="29.25">
      <c r="A228" s="37"/>
      <c r="B228" s="38"/>
      <c r="C228" s="39"/>
      <c r="D228" s="194" t="s">
        <v>163</v>
      </c>
      <c r="E228" s="39"/>
      <c r="F228" s="195" t="s">
        <v>1488</v>
      </c>
      <c r="G228" s="39"/>
      <c r="H228" s="39"/>
      <c r="I228" s="196"/>
      <c r="J228" s="39"/>
      <c r="K228" s="39"/>
      <c r="L228" s="42"/>
      <c r="M228" s="197"/>
      <c r="N228" s="198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163</v>
      </c>
      <c r="AU228" s="20" t="s">
        <v>86</v>
      </c>
    </row>
    <row r="229" spans="1:65" s="2" customFormat="1" ht="11.25">
      <c r="A229" s="37"/>
      <c r="B229" s="38"/>
      <c r="C229" s="39"/>
      <c r="D229" s="199" t="s">
        <v>165</v>
      </c>
      <c r="E229" s="39"/>
      <c r="F229" s="200" t="s">
        <v>1489</v>
      </c>
      <c r="G229" s="39"/>
      <c r="H229" s="39"/>
      <c r="I229" s="196"/>
      <c r="J229" s="39"/>
      <c r="K229" s="39"/>
      <c r="L229" s="42"/>
      <c r="M229" s="197"/>
      <c r="N229" s="198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165</v>
      </c>
      <c r="AU229" s="20" t="s">
        <v>86</v>
      </c>
    </row>
    <row r="230" spans="1:65" s="13" customFormat="1" ht="33.75">
      <c r="B230" s="201"/>
      <c r="C230" s="202"/>
      <c r="D230" s="194" t="s">
        <v>167</v>
      </c>
      <c r="E230" s="203" t="s">
        <v>19</v>
      </c>
      <c r="F230" s="204" t="s">
        <v>1490</v>
      </c>
      <c r="G230" s="202"/>
      <c r="H230" s="203" t="s">
        <v>19</v>
      </c>
      <c r="I230" s="205"/>
      <c r="J230" s="202"/>
      <c r="K230" s="202"/>
      <c r="L230" s="206"/>
      <c r="M230" s="207"/>
      <c r="N230" s="208"/>
      <c r="O230" s="208"/>
      <c r="P230" s="208"/>
      <c r="Q230" s="208"/>
      <c r="R230" s="208"/>
      <c r="S230" s="208"/>
      <c r="T230" s="209"/>
      <c r="AT230" s="210" t="s">
        <v>167</v>
      </c>
      <c r="AU230" s="210" t="s">
        <v>86</v>
      </c>
      <c r="AV230" s="13" t="s">
        <v>84</v>
      </c>
      <c r="AW230" s="13" t="s">
        <v>36</v>
      </c>
      <c r="AX230" s="13" t="s">
        <v>76</v>
      </c>
      <c r="AY230" s="210" t="s">
        <v>154</v>
      </c>
    </row>
    <row r="231" spans="1:65" s="14" customFormat="1" ht="11.25">
      <c r="B231" s="211"/>
      <c r="C231" s="212"/>
      <c r="D231" s="194" t="s">
        <v>167</v>
      </c>
      <c r="E231" s="213" t="s">
        <v>19</v>
      </c>
      <c r="F231" s="214" t="s">
        <v>84</v>
      </c>
      <c r="G231" s="212"/>
      <c r="H231" s="215">
        <v>1</v>
      </c>
      <c r="I231" s="216"/>
      <c r="J231" s="212"/>
      <c r="K231" s="212"/>
      <c r="L231" s="217"/>
      <c r="M231" s="218"/>
      <c r="N231" s="219"/>
      <c r="O231" s="219"/>
      <c r="P231" s="219"/>
      <c r="Q231" s="219"/>
      <c r="R231" s="219"/>
      <c r="S231" s="219"/>
      <c r="T231" s="220"/>
      <c r="AT231" s="221" t="s">
        <v>167</v>
      </c>
      <c r="AU231" s="221" t="s">
        <v>86</v>
      </c>
      <c r="AV231" s="14" t="s">
        <v>86</v>
      </c>
      <c r="AW231" s="14" t="s">
        <v>36</v>
      </c>
      <c r="AX231" s="14" t="s">
        <v>84</v>
      </c>
      <c r="AY231" s="221" t="s">
        <v>154</v>
      </c>
    </row>
    <row r="232" spans="1:65" s="2" customFormat="1" ht="21.75" customHeight="1">
      <c r="A232" s="37"/>
      <c r="B232" s="38"/>
      <c r="C232" s="248" t="s">
        <v>595</v>
      </c>
      <c r="D232" s="248" t="s">
        <v>491</v>
      </c>
      <c r="E232" s="249" t="s">
        <v>1491</v>
      </c>
      <c r="F232" s="250" t="s">
        <v>1492</v>
      </c>
      <c r="G232" s="251" t="s">
        <v>240</v>
      </c>
      <c r="H232" s="252">
        <v>1</v>
      </c>
      <c r="I232" s="253"/>
      <c r="J232" s="254">
        <f>ROUND(I232*H232,2)</f>
        <v>0</v>
      </c>
      <c r="K232" s="250" t="s">
        <v>160</v>
      </c>
      <c r="L232" s="255"/>
      <c r="M232" s="256" t="s">
        <v>19</v>
      </c>
      <c r="N232" s="257" t="s">
        <v>47</v>
      </c>
      <c r="O232" s="67"/>
      <c r="P232" s="190">
        <f>O232*H232</f>
        <v>0</v>
      </c>
      <c r="Q232" s="190">
        <v>3.3999999999999998E-3</v>
      </c>
      <c r="R232" s="190">
        <f>Q232*H232</f>
        <v>3.3999999999999998E-3</v>
      </c>
      <c r="S232" s="190">
        <v>0</v>
      </c>
      <c r="T232" s="19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92" t="s">
        <v>237</v>
      </c>
      <c r="AT232" s="192" t="s">
        <v>491</v>
      </c>
      <c r="AU232" s="192" t="s">
        <v>86</v>
      </c>
      <c r="AY232" s="20" t="s">
        <v>154</v>
      </c>
      <c r="BE232" s="193">
        <f>IF(N232="základní",J232,0)</f>
        <v>0</v>
      </c>
      <c r="BF232" s="193">
        <f>IF(N232="snížená",J232,0)</f>
        <v>0</v>
      </c>
      <c r="BG232" s="193">
        <f>IF(N232="zákl. přenesená",J232,0)</f>
        <v>0</v>
      </c>
      <c r="BH232" s="193">
        <f>IF(N232="sníž. přenesená",J232,0)</f>
        <v>0</v>
      </c>
      <c r="BI232" s="193">
        <f>IF(N232="nulová",J232,0)</f>
        <v>0</v>
      </c>
      <c r="BJ232" s="20" t="s">
        <v>84</v>
      </c>
      <c r="BK232" s="193">
        <f>ROUND(I232*H232,2)</f>
        <v>0</v>
      </c>
      <c r="BL232" s="20" t="s">
        <v>161</v>
      </c>
      <c r="BM232" s="192" t="s">
        <v>1493</v>
      </c>
    </row>
    <row r="233" spans="1:65" s="2" customFormat="1" ht="11.25">
      <c r="A233" s="37"/>
      <c r="B233" s="38"/>
      <c r="C233" s="39"/>
      <c r="D233" s="194" t="s">
        <v>163</v>
      </c>
      <c r="E233" s="39"/>
      <c r="F233" s="195" t="s">
        <v>1492</v>
      </c>
      <c r="G233" s="39"/>
      <c r="H233" s="39"/>
      <c r="I233" s="196"/>
      <c r="J233" s="39"/>
      <c r="K233" s="39"/>
      <c r="L233" s="42"/>
      <c r="M233" s="197"/>
      <c r="N233" s="198"/>
      <c r="O233" s="67"/>
      <c r="P233" s="67"/>
      <c r="Q233" s="67"/>
      <c r="R233" s="67"/>
      <c r="S233" s="67"/>
      <c r="T233" s="68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20" t="s">
        <v>163</v>
      </c>
      <c r="AU233" s="20" t="s">
        <v>86</v>
      </c>
    </row>
    <row r="234" spans="1:65" s="2" customFormat="1" ht="24.2" customHeight="1">
      <c r="A234" s="37"/>
      <c r="B234" s="38"/>
      <c r="C234" s="181" t="s">
        <v>600</v>
      </c>
      <c r="D234" s="181" t="s">
        <v>156</v>
      </c>
      <c r="E234" s="182" t="s">
        <v>1494</v>
      </c>
      <c r="F234" s="183" t="s">
        <v>1495</v>
      </c>
      <c r="G234" s="184" t="s">
        <v>240</v>
      </c>
      <c r="H234" s="185">
        <v>1</v>
      </c>
      <c r="I234" s="186"/>
      <c r="J234" s="187">
        <f>ROUND(I234*H234,2)</f>
        <v>0</v>
      </c>
      <c r="K234" s="183" t="s">
        <v>160</v>
      </c>
      <c r="L234" s="42"/>
      <c r="M234" s="188" t="s">
        <v>19</v>
      </c>
      <c r="N234" s="189" t="s">
        <v>47</v>
      </c>
      <c r="O234" s="67"/>
      <c r="P234" s="190">
        <f>O234*H234</f>
        <v>0</v>
      </c>
      <c r="Q234" s="190">
        <v>0.12422</v>
      </c>
      <c r="R234" s="190">
        <f>Q234*H234</f>
        <v>0.12422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161</v>
      </c>
      <c r="AT234" s="192" t="s">
        <v>156</v>
      </c>
      <c r="AU234" s="192" t="s">
        <v>86</v>
      </c>
      <c r="AY234" s="20" t="s">
        <v>154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84</v>
      </c>
      <c r="BK234" s="193">
        <f>ROUND(I234*H234,2)</f>
        <v>0</v>
      </c>
      <c r="BL234" s="20" t="s">
        <v>161</v>
      </c>
      <c r="BM234" s="192" t="s">
        <v>1496</v>
      </c>
    </row>
    <row r="235" spans="1:65" s="2" customFormat="1" ht="11.25">
      <c r="A235" s="37"/>
      <c r="B235" s="38"/>
      <c r="C235" s="39"/>
      <c r="D235" s="194" t="s">
        <v>163</v>
      </c>
      <c r="E235" s="39"/>
      <c r="F235" s="195" t="s">
        <v>1497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163</v>
      </c>
      <c r="AU235" s="20" t="s">
        <v>86</v>
      </c>
    </row>
    <row r="236" spans="1:65" s="2" customFormat="1" ht="11.25">
      <c r="A236" s="37"/>
      <c r="B236" s="38"/>
      <c r="C236" s="39"/>
      <c r="D236" s="199" t="s">
        <v>165</v>
      </c>
      <c r="E236" s="39"/>
      <c r="F236" s="200" t="s">
        <v>1498</v>
      </c>
      <c r="G236" s="39"/>
      <c r="H236" s="39"/>
      <c r="I236" s="196"/>
      <c r="J236" s="39"/>
      <c r="K236" s="39"/>
      <c r="L236" s="42"/>
      <c r="M236" s="197"/>
      <c r="N236" s="198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165</v>
      </c>
      <c r="AU236" s="20" t="s">
        <v>86</v>
      </c>
    </row>
    <row r="237" spans="1:65" s="2" customFormat="1" ht="21.75" customHeight="1">
      <c r="A237" s="37"/>
      <c r="B237" s="38"/>
      <c r="C237" s="248" t="s">
        <v>609</v>
      </c>
      <c r="D237" s="248" t="s">
        <v>491</v>
      </c>
      <c r="E237" s="249" t="s">
        <v>1499</v>
      </c>
      <c r="F237" s="250" t="s">
        <v>1500</v>
      </c>
      <c r="G237" s="251" t="s">
        <v>240</v>
      </c>
      <c r="H237" s="252">
        <v>1</v>
      </c>
      <c r="I237" s="253"/>
      <c r="J237" s="254">
        <f>ROUND(I237*H237,2)</f>
        <v>0</v>
      </c>
      <c r="K237" s="250" t="s">
        <v>160</v>
      </c>
      <c r="L237" s="255"/>
      <c r="M237" s="256" t="s">
        <v>19</v>
      </c>
      <c r="N237" s="257" t="s">
        <v>47</v>
      </c>
      <c r="O237" s="67"/>
      <c r="P237" s="190">
        <f>O237*H237</f>
        <v>0</v>
      </c>
      <c r="Q237" s="190">
        <v>6.7000000000000004E-2</v>
      </c>
      <c r="R237" s="190">
        <f>Q237*H237</f>
        <v>6.7000000000000004E-2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237</v>
      </c>
      <c r="AT237" s="192" t="s">
        <v>491</v>
      </c>
      <c r="AU237" s="192" t="s">
        <v>86</v>
      </c>
      <c r="AY237" s="20" t="s">
        <v>154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84</v>
      </c>
      <c r="BK237" s="193">
        <f>ROUND(I237*H237,2)</f>
        <v>0</v>
      </c>
      <c r="BL237" s="20" t="s">
        <v>161</v>
      </c>
      <c r="BM237" s="192" t="s">
        <v>1501</v>
      </c>
    </row>
    <row r="238" spans="1:65" s="2" customFormat="1" ht="11.25">
      <c r="A238" s="37"/>
      <c r="B238" s="38"/>
      <c r="C238" s="39"/>
      <c r="D238" s="194" t="s">
        <v>163</v>
      </c>
      <c r="E238" s="39"/>
      <c r="F238" s="195" t="s">
        <v>1500</v>
      </c>
      <c r="G238" s="39"/>
      <c r="H238" s="39"/>
      <c r="I238" s="196"/>
      <c r="J238" s="39"/>
      <c r="K238" s="39"/>
      <c r="L238" s="42"/>
      <c r="M238" s="197"/>
      <c r="N238" s="198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163</v>
      </c>
      <c r="AU238" s="20" t="s">
        <v>86</v>
      </c>
    </row>
    <row r="239" spans="1:65" s="2" customFormat="1" ht="24.2" customHeight="1">
      <c r="A239" s="37"/>
      <c r="B239" s="38"/>
      <c r="C239" s="181" t="s">
        <v>617</v>
      </c>
      <c r="D239" s="181" t="s">
        <v>156</v>
      </c>
      <c r="E239" s="182" t="s">
        <v>1502</v>
      </c>
      <c r="F239" s="183" t="s">
        <v>1503</v>
      </c>
      <c r="G239" s="184" t="s">
        <v>240</v>
      </c>
      <c r="H239" s="185">
        <v>1</v>
      </c>
      <c r="I239" s="186"/>
      <c r="J239" s="187">
        <f>ROUND(I239*H239,2)</f>
        <v>0</v>
      </c>
      <c r="K239" s="183" t="s">
        <v>160</v>
      </c>
      <c r="L239" s="42"/>
      <c r="M239" s="188" t="s">
        <v>19</v>
      </c>
      <c r="N239" s="189" t="s">
        <v>47</v>
      </c>
      <c r="O239" s="67"/>
      <c r="P239" s="190">
        <f>O239*H239</f>
        <v>0</v>
      </c>
      <c r="Q239" s="190">
        <v>2.972E-2</v>
      </c>
      <c r="R239" s="190">
        <f>Q239*H239</f>
        <v>2.972E-2</v>
      </c>
      <c r="S239" s="190">
        <v>0</v>
      </c>
      <c r="T239" s="19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2" t="s">
        <v>161</v>
      </c>
      <c r="AT239" s="192" t="s">
        <v>156</v>
      </c>
      <c r="AU239" s="192" t="s">
        <v>86</v>
      </c>
      <c r="AY239" s="20" t="s">
        <v>154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20" t="s">
        <v>84</v>
      </c>
      <c r="BK239" s="193">
        <f>ROUND(I239*H239,2)</f>
        <v>0</v>
      </c>
      <c r="BL239" s="20" t="s">
        <v>161</v>
      </c>
      <c r="BM239" s="192" t="s">
        <v>1504</v>
      </c>
    </row>
    <row r="240" spans="1:65" s="2" customFormat="1" ht="19.5">
      <c r="A240" s="37"/>
      <c r="B240" s="38"/>
      <c r="C240" s="39"/>
      <c r="D240" s="194" t="s">
        <v>163</v>
      </c>
      <c r="E240" s="39"/>
      <c r="F240" s="195" t="s">
        <v>1505</v>
      </c>
      <c r="G240" s="39"/>
      <c r="H240" s="39"/>
      <c r="I240" s="196"/>
      <c r="J240" s="39"/>
      <c r="K240" s="39"/>
      <c r="L240" s="42"/>
      <c r="M240" s="197"/>
      <c r="N240" s="198"/>
      <c r="O240" s="67"/>
      <c r="P240" s="67"/>
      <c r="Q240" s="67"/>
      <c r="R240" s="67"/>
      <c r="S240" s="67"/>
      <c r="T240" s="68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20" t="s">
        <v>163</v>
      </c>
      <c r="AU240" s="20" t="s">
        <v>86</v>
      </c>
    </row>
    <row r="241" spans="1:65" s="2" customFormat="1" ht="11.25">
      <c r="A241" s="37"/>
      <c r="B241" s="38"/>
      <c r="C241" s="39"/>
      <c r="D241" s="199" t="s">
        <v>165</v>
      </c>
      <c r="E241" s="39"/>
      <c r="F241" s="200" t="s">
        <v>1506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165</v>
      </c>
      <c r="AU241" s="20" t="s">
        <v>86</v>
      </c>
    </row>
    <row r="242" spans="1:65" s="2" customFormat="1" ht="21.75" customHeight="1">
      <c r="A242" s="37"/>
      <c r="B242" s="38"/>
      <c r="C242" s="248" t="s">
        <v>622</v>
      </c>
      <c r="D242" s="248" t="s">
        <v>491</v>
      </c>
      <c r="E242" s="249" t="s">
        <v>1507</v>
      </c>
      <c r="F242" s="250" t="s">
        <v>1508</v>
      </c>
      <c r="G242" s="251" t="s">
        <v>240</v>
      </c>
      <c r="H242" s="252">
        <v>1</v>
      </c>
      <c r="I242" s="253"/>
      <c r="J242" s="254">
        <f>ROUND(I242*H242,2)</f>
        <v>0</v>
      </c>
      <c r="K242" s="250" t="s">
        <v>160</v>
      </c>
      <c r="L242" s="255"/>
      <c r="M242" s="256" t="s">
        <v>19</v>
      </c>
      <c r="N242" s="257" t="s">
        <v>47</v>
      </c>
      <c r="O242" s="67"/>
      <c r="P242" s="190">
        <f>O242*H242</f>
        <v>0</v>
      </c>
      <c r="Q242" s="190">
        <v>0.04</v>
      </c>
      <c r="R242" s="190">
        <f>Q242*H242</f>
        <v>0.04</v>
      </c>
      <c r="S242" s="190">
        <v>0</v>
      </c>
      <c r="T242" s="19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2" t="s">
        <v>237</v>
      </c>
      <c r="AT242" s="192" t="s">
        <v>491</v>
      </c>
      <c r="AU242" s="192" t="s">
        <v>86</v>
      </c>
      <c r="AY242" s="20" t="s">
        <v>154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20" t="s">
        <v>84</v>
      </c>
      <c r="BK242" s="193">
        <f>ROUND(I242*H242,2)</f>
        <v>0</v>
      </c>
      <c r="BL242" s="20" t="s">
        <v>161</v>
      </c>
      <c r="BM242" s="192" t="s">
        <v>1509</v>
      </c>
    </row>
    <row r="243" spans="1:65" s="2" customFormat="1" ht="11.25">
      <c r="A243" s="37"/>
      <c r="B243" s="38"/>
      <c r="C243" s="39"/>
      <c r="D243" s="194" t="s">
        <v>163</v>
      </c>
      <c r="E243" s="39"/>
      <c r="F243" s="195" t="s">
        <v>1508</v>
      </c>
      <c r="G243" s="39"/>
      <c r="H243" s="39"/>
      <c r="I243" s="196"/>
      <c r="J243" s="39"/>
      <c r="K243" s="39"/>
      <c r="L243" s="42"/>
      <c r="M243" s="197"/>
      <c r="N243" s="198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20" t="s">
        <v>163</v>
      </c>
      <c r="AU243" s="20" t="s">
        <v>86</v>
      </c>
    </row>
    <row r="244" spans="1:65" s="2" customFormat="1" ht="24.2" customHeight="1">
      <c r="A244" s="37"/>
      <c r="B244" s="38"/>
      <c r="C244" s="248" t="s">
        <v>631</v>
      </c>
      <c r="D244" s="248" t="s">
        <v>491</v>
      </c>
      <c r="E244" s="249" t="s">
        <v>1510</v>
      </c>
      <c r="F244" s="250" t="s">
        <v>1511</v>
      </c>
      <c r="G244" s="251" t="s">
        <v>240</v>
      </c>
      <c r="H244" s="252">
        <v>1</v>
      </c>
      <c r="I244" s="253"/>
      <c r="J244" s="254">
        <f>ROUND(I244*H244,2)</f>
        <v>0</v>
      </c>
      <c r="K244" s="250" t="s">
        <v>160</v>
      </c>
      <c r="L244" s="255"/>
      <c r="M244" s="256" t="s">
        <v>19</v>
      </c>
      <c r="N244" s="257" t="s">
        <v>47</v>
      </c>
      <c r="O244" s="67"/>
      <c r="P244" s="190">
        <f>O244*H244</f>
        <v>0</v>
      </c>
      <c r="Q244" s="190">
        <v>2.7E-2</v>
      </c>
      <c r="R244" s="190">
        <f>Q244*H244</f>
        <v>2.7E-2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237</v>
      </c>
      <c r="AT244" s="192" t="s">
        <v>491</v>
      </c>
      <c r="AU244" s="192" t="s">
        <v>86</v>
      </c>
      <c r="AY244" s="20" t="s">
        <v>154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84</v>
      </c>
      <c r="BK244" s="193">
        <f>ROUND(I244*H244,2)</f>
        <v>0</v>
      </c>
      <c r="BL244" s="20" t="s">
        <v>161</v>
      </c>
      <c r="BM244" s="192" t="s">
        <v>1512</v>
      </c>
    </row>
    <row r="245" spans="1:65" s="2" customFormat="1" ht="11.25">
      <c r="A245" s="37"/>
      <c r="B245" s="38"/>
      <c r="C245" s="39"/>
      <c r="D245" s="194" t="s">
        <v>163</v>
      </c>
      <c r="E245" s="39"/>
      <c r="F245" s="195" t="s">
        <v>1511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163</v>
      </c>
      <c r="AU245" s="20" t="s">
        <v>86</v>
      </c>
    </row>
    <row r="246" spans="1:65" s="2" customFormat="1" ht="24.2" customHeight="1">
      <c r="A246" s="37"/>
      <c r="B246" s="38"/>
      <c r="C246" s="181" t="s">
        <v>641</v>
      </c>
      <c r="D246" s="181" t="s">
        <v>156</v>
      </c>
      <c r="E246" s="182" t="s">
        <v>1513</v>
      </c>
      <c r="F246" s="183" t="s">
        <v>1514</v>
      </c>
      <c r="G246" s="184" t="s">
        <v>240</v>
      </c>
      <c r="H246" s="185">
        <v>1</v>
      </c>
      <c r="I246" s="186"/>
      <c r="J246" s="187">
        <f>ROUND(I246*H246,2)</f>
        <v>0</v>
      </c>
      <c r="K246" s="183" t="s">
        <v>160</v>
      </c>
      <c r="L246" s="42"/>
      <c r="M246" s="188" t="s">
        <v>19</v>
      </c>
      <c r="N246" s="189" t="s">
        <v>47</v>
      </c>
      <c r="O246" s="67"/>
      <c r="P246" s="190">
        <f>O246*H246</f>
        <v>0</v>
      </c>
      <c r="Q246" s="190">
        <v>2.972E-2</v>
      </c>
      <c r="R246" s="190">
        <f>Q246*H246</f>
        <v>2.972E-2</v>
      </c>
      <c r="S246" s="190">
        <v>0</v>
      </c>
      <c r="T246" s="19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2" t="s">
        <v>161</v>
      </c>
      <c r="AT246" s="192" t="s">
        <v>156</v>
      </c>
      <c r="AU246" s="192" t="s">
        <v>86</v>
      </c>
      <c r="AY246" s="20" t="s">
        <v>154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20" t="s">
        <v>84</v>
      </c>
      <c r="BK246" s="193">
        <f>ROUND(I246*H246,2)</f>
        <v>0</v>
      </c>
      <c r="BL246" s="20" t="s">
        <v>161</v>
      </c>
      <c r="BM246" s="192" t="s">
        <v>1515</v>
      </c>
    </row>
    <row r="247" spans="1:65" s="2" customFormat="1" ht="19.5">
      <c r="A247" s="37"/>
      <c r="B247" s="38"/>
      <c r="C247" s="39"/>
      <c r="D247" s="194" t="s">
        <v>163</v>
      </c>
      <c r="E247" s="39"/>
      <c r="F247" s="195" t="s">
        <v>1516</v>
      </c>
      <c r="G247" s="39"/>
      <c r="H247" s="39"/>
      <c r="I247" s="196"/>
      <c r="J247" s="39"/>
      <c r="K247" s="39"/>
      <c r="L247" s="42"/>
      <c r="M247" s="197"/>
      <c r="N247" s="198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163</v>
      </c>
      <c r="AU247" s="20" t="s">
        <v>86</v>
      </c>
    </row>
    <row r="248" spans="1:65" s="2" customFormat="1" ht="11.25">
      <c r="A248" s="37"/>
      <c r="B248" s="38"/>
      <c r="C248" s="39"/>
      <c r="D248" s="199" t="s">
        <v>165</v>
      </c>
      <c r="E248" s="39"/>
      <c r="F248" s="200" t="s">
        <v>1517</v>
      </c>
      <c r="G248" s="39"/>
      <c r="H248" s="39"/>
      <c r="I248" s="196"/>
      <c r="J248" s="39"/>
      <c r="K248" s="39"/>
      <c r="L248" s="42"/>
      <c r="M248" s="197"/>
      <c r="N248" s="198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165</v>
      </c>
      <c r="AU248" s="20" t="s">
        <v>86</v>
      </c>
    </row>
    <row r="249" spans="1:65" s="2" customFormat="1" ht="24.2" customHeight="1">
      <c r="A249" s="37"/>
      <c r="B249" s="38"/>
      <c r="C249" s="248" t="s">
        <v>650</v>
      </c>
      <c r="D249" s="248" t="s">
        <v>491</v>
      </c>
      <c r="E249" s="249" t="s">
        <v>1518</v>
      </c>
      <c r="F249" s="250" t="s">
        <v>1519</v>
      </c>
      <c r="G249" s="251" t="s">
        <v>240</v>
      </c>
      <c r="H249" s="252">
        <v>1</v>
      </c>
      <c r="I249" s="253"/>
      <c r="J249" s="254">
        <f>ROUND(I249*H249,2)</f>
        <v>0</v>
      </c>
      <c r="K249" s="250" t="s">
        <v>160</v>
      </c>
      <c r="L249" s="255"/>
      <c r="M249" s="256" t="s">
        <v>19</v>
      </c>
      <c r="N249" s="257" t="s">
        <v>47</v>
      </c>
      <c r="O249" s="67"/>
      <c r="P249" s="190">
        <f>O249*H249</f>
        <v>0</v>
      </c>
      <c r="Q249" s="190">
        <v>0.08</v>
      </c>
      <c r="R249" s="190">
        <f>Q249*H249</f>
        <v>0.08</v>
      </c>
      <c r="S249" s="190">
        <v>0</v>
      </c>
      <c r="T249" s="19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2" t="s">
        <v>237</v>
      </c>
      <c r="AT249" s="192" t="s">
        <v>491</v>
      </c>
      <c r="AU249" s="192" t="s">
        <v>86</v>
      </c>
      <c r="AY249" s="20" t="s">
        <v>154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20" t="s">
        <v>84</v>
      </c>
      <c r="BK249" s="193">
        <f>ROUND(I249*H249,2)</f>
        <v>0</v>
      </c>
      <c r="BL249" s="20" t="s">
        <v>161</v>
      </c>
      <c r="BM249" s="192" t="s">
        <v>1520</v>
      </c>
    </row>
    <row r="250" spans="1:65" s="2" customFormat="1" ht="19.5">
      <c r="A250" s="37"/>
      <c r="B250" s="38"/>
      <c r="C250" s="39"/>
      <c r="D250" s="194" t="s">
        <v>163</v>
      </c>
      <c r="E250" s="39"/>
      <c r="F250" s="195" t="s">
        <v>1519</v>
      </c>
      <c r="G250" s="39"/>
      <c r="H250" s="39"/>
      <c r="I250" s="196"/>
      <c r="J250" s="39"/>
      <c r="K250" s="39"/>
      <c r="L250" s="42"/>
      <c r="M250" s="197"/>
      <c r="N250" s="198"/>
      <c r="O250" s="67"/>
      <c r="P250" s="67"/>
      <c r="Q250" s="67"/>
      <c r="R250" s="67"/>
      <c r="S250" s="67"/>
      <c r="T250" s="68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20" t="s">
        <v>163</v>
      </c>
      <c r="AU250" s="20" t="s">
        <v>86</v>
      </c>
    </row>
    <row r="251" spans="1:65" s="2" customFormat="1" ht="37.9" customHeight="1">
      <c r="A251" s="37"/>
      <c r="B251" s="38"/>
      <c r="C251" s="181" t="s">
        <v>899</v>
      </c>
      <c r="D251" s="181" t="s">
        <v>156</v>
      </c>
      <c r="E251" s="182" t="s">
        <v>1521</v>
      </c>
      <c r="F251" s="183" t="s">
        <v>1522</v>
      </c>
      <c r="G251" s="184" t="s">
        <v>240</v>
      </c>
      <c r="H251" s="185">
        <v>2</v>
      </c>
      <c r="I251" s="186"/>
      <c r="J251" s="187">
        <f>ROUND(I251*H251,2)</f>
        <v>0</v>
      </c>
      <c r="K251" s="183" t="s">
        <v>173</v>
      </c>
      <c r="L251" s="42"/>
      <c r="M251" s="188" t="s">
        <v>19</v>
      </c>
      <c r="N251" s="189" t="s">
        <v>47</v>
      </c>
      <c r="O251" s="67"/>
      <c r="P251" s="190">
        <f>O251*H251</f>
        <v>0</v>
      </c>
      <c r="Q251" s="190">
        <v>0.52254</v>
      </c>
      <c r="R251" s="190">
        <f>Q251*H251</f>
        <v>1.04508</v>
      </c>
      <c r="S251" s="190">
        <v>0</v>
      </c>
      <c r="T251" s="19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92" t="s">
        <v>161</v>
      </c>
      <c r="AT251" s="192" t="s">
        <v>156</v>
      </c>
      <c r="AU251" s="192" t="s">
        <v>86</v>
      </c>
      <c r="AY251" s="20" t="s">
        <v>154</v>
      </c>
      <c r="BE251" s="193">
        <f>IF(N251="základní",J251,0)</f>
        <v>0</v>
      </c>
      <c r="BF251" s="193">
        <f>IF(N251="snížená",J251,0)</f>
        <v>0</v>
      </c>
      <c r="BG251" s="193">
        <f>IF(N251="zákl. přenesená",J251,0)</f>
        <v>0</v>
      </c>
      <c r="BH251" s="193">
        <f>IF(N251="sníž. přenesená",J251,0)</f>
        <v>0</v>
      </c>
      <c r="BI251" s="193">
        <f>IF(N251="nulová",J251,0)</f>
        <v>0</v>
      </c>
      <c r="BJ251" s="20" t="s">
        <v>84</v>
      </c>
      <c r="BK251" s="193">
        <f>ROUND(I251*H251,2)</f>
        <v>0</v>
      </c>
      <c r="BL251" s="20" t="s">
        <v>161</v>
      </c>
      <c r="BM251" s="192" t="s">
        <v>1523</v>
      </c>
    </row>
    <row r="252" spans="1:65" s="2" customFormat="1" ht="29.25">
      <c r="A252" s="37"/>
      <c r="B252" s="38"/>
      <c r="C252" s="39"/>
      <c r="D252" s="194" t="s">
        <v>163</v>
      </c>
      <c r="E252" s="39"/>
      <c r="F252" s="195" t="s">
        <v>1524</v>
      </c>
      <c r="G252" s="39"/>
      <c r="H252" s="39"/>
      <c r="I252" s="196"/>
      <c r="J252" s="39"/>
      <c r="K252" s="39"/>
      <c r="L252" s="42"/>
      <c r="M252" s="197"/>
      <c r="N252" s="198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20" t="s">
        <v>163</v>
      </c>
      <c r="AU252" s="20" t="s">
        <v>86</v>
      </c>
    </row>
    <row r="253" spans="1:65" s="2" customFormat="1" ht="11.25">
      <c r="A253" s="37"/>
      <c r="B253" s="38"/>
      <c r="C253" s="39"/>
      <c r="D253" s="199" t="s">
        <v>165</v>
      </c>
      <c r="E253" s="39"/>
      <c r="F253" s="200" t="s">
        <v>1525</v>
      </c>
      <c r="G253" s="39"/>
      <c r="H253" s="39"/>
      <c r="I253" s="196"/>
      <c r="J253" s="39"/>
      <c r="K253" s="39"/>
      <c r="L253" s="42"/>
      <c r="M253" s="197"/>
      <c r="N253" s="19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165</v>
      </c>
      <c r="AU253" s="20" t="s">
        <v>86</v>
      </c>
    </row>
    <row r="254" spans="1:65" s="13" customFormat="1" ht="22.5">
      <c r="B254" s="201"/>
      <c r="C254" s="202"/>
      <c r="D254" s="194" t="s">
        <v>167</v>
      </c>
      <c r="E254" s="203" t="s">
        <v>19</v>
      </c>
      <c r="F254" s="204" t="s">
        <v>1526</v>
      </c>
      <c r="G254" s="202"/>
      <c r="H254" s="203" t="s">
        <v>19</v>
      </c>
      <c r="I254" s="205"/>
      <c r="J254" s="202"/>
      <c r="K254" s="202"/>
      <c r="L254" s="206"/>
      <c r="M254" s="207"/>
      <c r="N254" s="208"/>
      <c r="O254" s="208"/>
      <c r="P254" s="208"/>
      <c r="Q254" s="208"/>
      <c r="R254" s="208"/>
      <c r="S254" s="208"/>
      <c r="T254" s="209"/>
      <c r="AT254" s="210" t="s">
        <v>167</v>
      </c>
      <c r="AU254" s="210" t="s">
        <v>86</v>
      </c>
      <c r="AV254" s="13" t="s">
        <v>84</v>
      </c>
      <c r="AW254" s="13" t="s">
        <v>36</v>
      </c>
      <c r="AX254" s="13" t="s">
        <v>76</v>
      </c>
      <c r="AY254" s="210" t="s">
        <v>154</v>
      </c>
    </row>
    <row r="255" spans="1:65" s="13" customFormat="1" ht="22.5">
      <c r="B255" s="201"/>
      <c r="C255" s="202"/>
      <c r="D255" s="194" t="s">
        <v>167</v>
      </c>
      <c r="E255" s="203" t="s">
        <v>19</v>
      </c>
      <c r="F255" s="204" t="s">
        <v>1527</v>
      </c>
      <c r="G255" s="202"/>
      <c r="H255" s="203" t="s">
        <v>19</v>
      </c>
      <c r="I255" s="205"/>
      <c r="J255" s="202"/>
      <c r="K255" s="202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167</v>
      </c>
      <c r="AU255" s="210" t="s">
        <v>86</v>
      </c>
      <c r="AV255" s="13" t="s">
        <v>84</v>
      </c>
      <c r="AW255" s="13" t="s">
        <v>36</v>
      </c>
      <c r="AX255" s="13" t="s">
        <v>76</v>
      </c>
      <c r="AY255" s="210" t="s">
        <v>154</v>
      </c>
    </row>
    <row r="256" spans="1:65" s="14" customFormat="1" ht="11.25">
      <c r="B256" s="211"/>
      <c r="C256" s="212"/>
      <c r="D256" s="194" t="s">
        <v>167</v>
      </c>
      <c r="E256" s="213" t="s">
        <v>19</v>
      </c>
      <c r="F256" s="214" t="s">
        <v>86</v>
      </c>
      <c r="G256" s="212"/>
      <c r="H256" s="215">
        <v>2</v>
      </c>
      <c r="I256" s="216"/>
      <c r="J256" s="212"/>
      <c r="K256" s="212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167</v>
      </c>
      <c r="AU256" s="221" t="s">
        <v>86</v>
      </c>
      <c r="AV256" s="14" t="s">
        <v>86</v>
      </c>
      <c r="AW256" s="14" t="s">
        <v>36</v>
      </c>
      <c r="AX256" s="14" t="s">
        <v>84</v>
      </c>
      <c r="AY256" s="221" t="s">
        <v>154</v>
      </c>
    </row>
    <row r="257" spans="1:65" s="2" customFormat="1" ht="24.2" customHeight="1">
      <c r="A257" s="37"/>
      <c r="B257" s="38"/>
      <c r="C257" s="181" t="s">
        <v>906</v>
      </c>
      <c r="D257" s="181" t="s">
        <v>156</v>
      </c>
      <c r="E257" s="182" t="s">
        <v>1528</v>
      </c>
      <c r="F257" s="183" t="s">
        <v>1529</v>
      </c>
      <c r="G257" s="184" t="s">
        <v>240</v>
      </c>
      <c r="H257" s="185">
        <v>1</v>
      </c>
      <c r="I257" s="186"/>
      <c r="J257" s="187">
        <f>ROUND(I257*H257,2)</f>
        <v>0</v>
      </c>
      <c r="K257" s="183" t="s">
        <v>160</v>
      </c>
      <c r="L257" s="42"/>
      <c r="M257" s="188" t="s">
        <v>19</v>
      </c>
      <c r="N257" s="189" t="s">
        <v>47</v>
      </c>
      <c r="O257" s="67"/>
      <c r="P257" s="190">
        <f>O257*H257</f>
        <v>0</v>
      </c>
      <c r="Q257" s="190">
        <v>0</v>
      </c>
      <c r="R257" s="190">
        <f>Q257*H257</f>
        <v>0</v>
      </c>
      <c r="S257" s="190">
        <v>0.05</v>
      </c>
      <c r="T257" s="191">
        <f>S257*H257</f>
        <v>0.05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2" t="s">
        <v>161</v>
      </c>
      <c r="AT257" s="192" t="s">
        <v>156</v>
      </c>
      <c r="AU257" s="192" t="s">
        <v>86</v>
      </c>
      <c r="AY257" s="20" t="s">
        <v>154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20" t="s">
        <v>84</v>
      </c>
      <c r="BK257" s="193">
        <f>ROUND(I257*H257,2)</f>
        <v>0</v>
      </c>
      <c r="BL257" s="20" t="s">
        <v>161</v>
      </c>
      <c r="BM257" s="192" t="s">
        <v>1530</v>
      </c>
    </row>
    <row r="258" spans="1:65" s="2" customFormat="1" ht="19.5">
      <c r="A258" s="37"/>
      <c r="B258" s="38"/>
      <c r="C258" s="39"/>
      <c r="D258" s="194" t="s">
        <v>163</v>
      </c>
      <c r="E258" s="39"/>
      <c r="F258" s="195" t="s">
        <v>1531</v>
      </c>
      <c r="G258" s="39"/>
      <c r="H258" s="39"/>
      <c r="I258" s="196"/>
      <c r="J258" s="39"/>
      <c r="K258" s="39"/>
      <c r="L258" s="42"/>
      <c r="M258" s="197"/>
      <c r="N258" s="198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163</v>
      </c>
      <c r="AU258" s="20" t="s">
        <v>86</v>
      </c>
    </row>
    <row r="259" spans="1:65" s="2" customFormat="1" ht="11.25">
      <c r="A259" s="37"/>
      <c r="B259" s="38"/>
      <c r="C259" s="39"/>
      <c r="D259" s="199" t="s">
        <v>165</v>
      </c>
      <c r="E259" s="39"/>
      <c r="F259" s="200" t="s">
        <v>1532</v>
      </c>
      <c r="G259" s="39"/>
      <c r="H259" s="39"/>
      <c r="I259" s="196"/>
      <c r="J259" s="39"/>
      <c r="K259" s="39"/>
      <c r="L259" s="42"/>
      <c r="M259" s="197"/>
      <c r="N259" s="198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165</v>
      </c>
      <c r="AU259" s="20" t="s">
        <v>86</v>
      </c>
    </row>
    <row r="260" spans="1:65" s="13" customFormat="1" ht="22.5">
      <c r="B260" s="201"/>
      <c r="C260" s="202"/>
      <c r="D260" s="194" t="s">
        <v>167</v>
      </c>
      <c r="E260" s="203" t="s">
        <v>19</v>
      </c>
      <c r="F260" s="204" t="s">
        <v>1533</v>
      </c>
      <c r="G260" s="202"/>
      <c r="H260" s="203" t="s">
        <v>19</v>
      </c>
      <c r="I260" s="205"/>
      <c r="J260" s="202"/>
      <c r="K260" s="202"/>
      <c r="L260" s="206"/>
      <c r="M260" s="207"/>
      <c r="N260" s="208"/>
      <c r="O260" s="208"/>
      <c r="P260" s="208"/>
      <c r="Q260" s="208"/>
      <c r="R260" s="208"/>
      <c r="S260" s="208"/>
      <c r="T260" s="209"/>
      <c r="AT260" s="210" t="s">
        <v>167</v>
      </c>
      <c r="AU260" s="210" t="s">
        <v>86</v>
      </c>
      <c r="AV260" s="13" t="s">
        <v>84</v>
      </c>
      <c r="AW260" s="13" t="s">
        <v>36</v>
      </c>
      <c r="AX260" s="13" t="s">
        <v>76</v>
      </c>
      <c r="AY260" s="210" t="s">
        <v>154</v>
      </c>
    </row>
    <row r="261" spans="1:65" s="14" customFormat="1" ht="11.25">
      <c r="B261" s="211"/>
      <c r="C261" s="212"/>
      <c r="D261" s="194" t="s">
        <v>167</v>
      </c>
      <c r="E261" s="213" t="s">
        <v>19</v>
      </c>
      <c r="F261" s="214" t="s">
        <v>84</v>
      </c>
      <c r="G261" s="212"/>
      <c r="H261" s="215">
        <v>1</v>
      </c>
      <c r="I261" s="216"/>
      <c r="J261" s="212"/>
      <c r="K261" s="212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167</v>
      </c>
      <c r="AU261" s="221" t="s">
        <v>86</v>
      </c>
      <c r="AV261" s="14" t="s">
        <v>86</v>
      </c>
      <c r="AW261" s="14" t="s">
        <v>36</v>
      </c>
      <c r="AX261" s="14" t="s">
        <v>84</v>
      </c>
      <c r="AY261" s="221" t="s">
        <v>154</v>
      </c>
    </row>
    <row r="262" spans="1:65" s="2" customFormat="1" ht="24.2" customHeight="1">
      <c r="A262" s="37"/>
      <c r="B262" s="38"/>
      <c r="C262" s="181" t="s">
        <v>912</v>
      </c>
      <c r="D262" s="181" t="s">
        <v>156</v>
      </c>
      <c r="E262" s="182" t="s">
        <v>1534</v>
      </c>
      <c r="F262" s="183" t="s">
        <v>1535</v>
      </c>
      <c r="G262" s="184" t="s">
        <v>240</v>
      </c>
      <c r="H262" s="185">
        <v>1</v>
      </c>
      <c r="I262" s="186"/>
      <c r="J262" s="187">
        <f>ROUND(I262*H262,2)</f>
        <v>0</v>
      </c>
      <c r="K262" s="183" t="s">
        <v>160</v>
      </c>
      <c r="L262" s="42"/>
      <c r="M262" s="188" t="s">
        <v>19</v>
      </c>
      <c r="N262" s="189" t="s">
        <v>47</v>
      </c>
      <c r="O262" s="67"/>
      <c r="P262" s="190">
        <f>O262*H262</f>
        <v>0</v>
      </c>
      <c r="Q262" s="190">
        <v>0.21734000000000001</v>
      </c>
      <c r="R262" s="190">
        <f>Q262*H262</f>
        <v>0.21734000000000001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161</v>
      </c>
      <c r="AT262" s="192" t="s">
        <v>156</v>
      </c>
      <c r="AU262" s="192" t="s">
        <v>86</v>
      </c>
      <c r="AY262" s="20" t="s">
        <v>154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20" t="s">
        <v>84</v>
      </c>
      <c r="BK262" s="193">
        <f>ROUND(I262*H262,2)</f>
        <v>0</v>
      </c>
      <c r="BL262" s="20" t="s">
        <v>161</v>
      </c>
      <c r="BM262" s="192" t="s">
        <v>1536</v>
      </c>
    </row>
    <row r="263" spans="1:65" s="2" customFormat="1" ht="19.5">
      <c r="A263" s="37"/>
      <c r="B263" s="38"/>
      <c r="C263" s="39"/>
      <c r="D263" s="194" t="s">
        <v>163</v>
      </c>
      <c r="E263" s="39"/>
      <c r="F263" s="195" t="s">
        <v>1535</v>
      </c>
      <c r="G263" s="39"/>
      <c r="H263" s="39"/>
      <c r="I263" s="196"/>
      <c r="J263" s="39"/>
      <c r="K263" s="39"/>
      <c r="L263" s="42"/>
      <c r="M263" s="197"/>
      <c r="N263" s="198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163</v>
      </c>
      <c r="AU263" s="20" t="s">
        <v>86</v>
      </c>
    </row>
    <row r="264" spans="1:65" s="2" customFormat="1" ht="11.25">
      <c r="A264" s="37"/>
      <c r="B264" s="38"/>
      <c r="C264" s="39"/>
      <c r="D264" s="199" t="s">
        <v>165</v>
      </c>
      <c r="E264" s="39"/>
      <c r="F264" s="200" t="s">
        <v>1537</v>
      </c>
      <c r="G264" s="39"/>
      <c r="H264" s="39"/>
      <c r="I264" s="196"/>
      <c r="J264" s="39"/>
      <c r="K264" s="39"/>
      <c r="L264" s="42"/>
      <c r="M264" s="197"/>
      <c r="N264" s="198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165</v>
      </c>
      <c r="AU264" s="20" t="s">
        <v>86</v>
      </c>
    </row>
    <row r="265" spans="1:65" s="2" customFormat="1" ht="24.2" customHeight="1">
      <c r="A265" s="37"/>
      <c r="B265" s="38"/>
      <c r="C265" s="248" t="s">
        <v>919</v>
      </c>
      <c r="D265" s="248" t="s">
        <v>491</v>
      </c>
      <c r="E265" s="249" t="s">
        <v>1538</v>
      </c>
      <c r="F265" s="250" t="s">
        <v>1539</v>
      </c>
      <c r="G265" s="251" t="s">
        <v>240</v>
      </c>
      <c r="H265" s="252">
        <v>1</v>
      </c>
      <c r="I265" s="253"/>
      <c r="J265" s="254">
        <f>ROUND(I265*H265,2)</f>
        <v>0</v>
      </c>
      <c r="K265" s="250" t="s">
        <v>160</v>
      </c>
      <c r="L265" s="255"/>
      <c r="M265" s="256" t="s">
        <v>19</v>
      </c>
      <c r="N265" s="257" t="s">
        <v>47</v>
      </c>
      <c r="O265" s="67"/>
      <c r="P265" s="190">
        <f>O265*H265</f>
        <v>0</v>
      </c>
      <c r="Q265" s="190">
        <v>0.108</v>
      </c>
      <c r="R265" s="190">
        <f>Q265*H265</f>
        <v>0.108</v>
      </c>
      <c r="S265" s="190">
        <v>0</v>
      </c>
      <c r="T265" s="19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2" t="s">
        <v>237</v>
      </c>
      <c r="AT265" s="192" t="s">
        <v>491</v>
      </c>
      <c r="AU265" s="192" t="s">
        <v>86</v>
      </c>
      <c r="AY265" s="20" t="s">
        <v>154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20" t="s">
        <v>84</v>
      </c>
      <c r="BK265" s="193">
        <f>ROUND(I265*H265,2)</f>
        <v>0</v>
      </c>
      <c r="BL265" s="20" t="s">
        <v>161</v>
      </c>
      <c r="BM265" s="192" t="s">
        <v>1540</v>
      </c>
    </row>
    <row r="266" spans="1:65" s="2" customFormat="1" ht="11.25">
      <c r="A266" s="37"/>
      <c r="B266" s="38"/>
      <c r="C266" s="39"/>
      <c r="D266" s="194" t="s">
        <v>163</v>
      </c>
      <c r="E266" s="39"/>
      <c r="F266" s="195" t="s">
        <v>1539</v>
      </c>
      <c r="G266" s="39"/>
      <c r="H266" s="39"/>
      <c r="I266" s="196"/>
      <c r="J266" s="39"/>
      <c r="K266" s="39"/>
      <c r="L266" s="42"/>
      <c r="M266" s="197"/>
      <c r="N266" s="198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163</v>
      </c>
      <c r="AU266" s="20" t="s">
        <v>86</v>
      </c>
    </row>
    <row r="267" spans="1:65" s="2" customFormat="1" ht="24.2" customHeight="1">
      <c r="A267" s="37"/>
      <c r="B267" s="38"/>
      <c r="C267" s="181" t="s">
        <v>923</v>
      </c>
      <c r="D267" s="181" t="s">
        <v>156</v>
      </c>
      <c r="E267" s="182" t="s">
        <v>1541</v>
      </c>
      <c r="F267" s="183" t="s">
        <v>1542</v>
      </c>
      <c r="G267" s="184" t="s">
        <v>240</v>
      </c>
      <c r="H267" s="185">
        <v>2</v>
      </c>
      <c r="I267" s="186"/>
      <c r="J267" s="187">
        <f>ROUND(I267*H267,2)</f>
        <v>0</v>
      </c>
      <c r="K267" s="183" t="s">
        <v>241</v>
      </c>
      <c r="L267" s="42"/>
      <c r="M267" s="188" t="s">
        <v>19</v>
      </c>
      <c r="N267" s="189" t="s">
        <v>47</v>
      </c>
      <c r="O267" s="67"/>
      <c r="P267" s="190">
        <f>O267*H267</f>
        <v>0</v>
      </c>
      <c r="Q267" s="190">
        <v>3.09E-2</v>
      </c>
      <c r="R267" s="190">
        <f>Q267*H267</f>
        <v>6.1800000000000001E-2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161</v>
      </c>
      <c r="AT267" s="192" t="s">
        <v>156</v>
      </c>
      <c r="AU267" s="192" t="s">
        <v>86</v>
      </c>
      <c r="AY267" s="20" t="s">
        <v>154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20" t="s">
        <v>84</v>
      </c>
      <c r="BK267" s="193">
        <f>ROUND(I267*H267,2)</f>
        <v>0</v>
      </c>
      <c r="BL267" s="20" t="s">
        <v>161</v>
      </c>
      <c r="BM267" s="192" t="s">
        <v>1543</v>
      </c>
    </row>
    <row r="268" spans="1:65" s="2" customFormat="1" ht="19.5">
      <c r="A268" s="37"/>
      <c r="B268" s="38"/>
      <c r="C268" s="39"/>
      <c r="D268" s="194" t="s">
        <v>163</v>
      </c>
      <c r="E268" s="39"/>
      <c r="F268" s="195" t="s">
        <v>1542</v>
      </c>
      <c r="G268" s="39"/>
      <c r="H268" s="39"/>
      <c r="I268" s="196"/>
      <c r="J268" s="39"/>
      <c r="K268" s="39"/>
      <c r="L268" s="42"/>
      <c r="M268" s="197"/>
      <c r="N268" s="198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163</v>
      </c>
      <c r="AU268" s="20" t="s">
        <v>86</v>
      </c>
    </row>
    <row r="269" spans="1:65" s="2" customFormat="1" ht="78">
      <c r="A269" s="37"/>
      <c r="B269" s="38"/>
      <c r="C269" s="39"/>
      <c r="D269" s="194" t="s">
        <v>177</v>
      </c>
      <c r="E269" s="39"/>
      <c r="F269" s="222" t="s">
        <v>1544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177</v>
      </c>
      <c r="AU269" s="20" t="s">
        <v>86</v>
      </c>
    </row>
    <row r="270" spans="1:65" s="12" customFormat="1" ht="22.9" customHeight="1">
      <c r="B270" s="165"/>
      <c r="C270" s="166"/>
      <c r="D270" s="167" t="s">
        <v>75</v>
      </c>
      <c r="E270" s="179" t="s">
        <v>226</v>
      </c>
      <c r="F270" s="179" t="s">
        <v>227</v>
      </c>
      <c r="G270" s="166"/>
      <c r="H270" s="166"/>
      <c r="I270" s="169"/>
      <c r="J270" s="180">
        <f>BK270</f>
        <v>0</v>
      </c>
      <c r="K270" s="166"/>
      <c r="L270" s="171"/>
      <c r="M270" s="172"/>
      <c r="N270" s="173"/>
      <c r="O270" s="173"/>
      <c r="P270" s="174">
        <f>SUM(P271:P302)</f>
        <v>0</v>
      </c>
      <c r="Q270" s="173"/>
      <c r="R270" s="174">
        <f>SUM(R271:R302)</f>
        <v>3.9007250000000009</v>
      </c>
      <c r="S270" s="173"/>
      <c r="T270" s="175">
        <f>SUM(T271:T302)</f>
        <v>3.35</v>
      </c>
      <c r="AR270" s="176" t="s">
        <v>84</v>
      </c>
      <c r="AT270" s="177" t="s">
        <v>75</v>
      </c>
      <c r="AU270" s="177" t="s">
        <v>84</v>
      </c>
      <c r="AY270" s="176" t="s">
        <v>154</v>
      </c>
      <c r="BK270" s="178">
        <f>SUM(BK271:BK302)</f>
        <v>0</v>
      </c>
    </row>
    <row r="271" spans="1:65" s="2" customFormat="1" ht="24.2" customHeight="1">
      <c r="A271" s="37"/>
      <c r="B271" s="38"/>
      <c r="C271" s="181" t="s">
        <v>931</v>
      </c>
      <c r="D271" s="181" t="s">
        <v>156</v>
      </c>
      <c r="E271" s="182" t="s">
        <v>1545</v>
      </c>
      <c r="F271" s="183" t="s">
        <v>1546</v>
      </c>
      <c r="G271" s="184" t="s">
        <v>208</v>
      </c>
      <c r="H271" s="185">
        <v>3.5</v>
      </c>
      <c r="I271" s="186"/>
      <c r="J271" s="187">
        <f>ROUND(I271*H271,2)</f>
        <v>0</v>
      </c>
      <c r="K271" s="183" t="s">
        <v>160</v>
      </c>
      <c r="L271" s="42"/>
      <c r="M271" s="188" t="s">
        <v>19</v>
      </c>
      <c r="N271" s="189" t="s">
        <v>47</v>
      </c>
      <c r="O271" s="67"/>
      <c r="P271" s="190">
        <f>O271*H271</f>
        <v>0</v>
      </c>
      <c r="Q271" s="190">
        <v>0.29221000000000003</v>
      </c>
      <c r="R271" s="190">
        <f>Q271*H271</f>
        <v>1.0227350000000002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161</v>
      </c>
      <c r="AT271" s="192" t="s">
        <v>156</v>
      </c>
      <c r="AU271" s="192" t="s">
        <v>86</v>
      </c>
      <c r="AY271" s="20" t="s">
        <v>154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84</v>
      </c>
      <c r="BK271" s="193">
        <f>ROUND(I271*H271,2)</f>
        <v>0</v>
      </c>
      <c r="BL271" s="20" t="s">
        <v>161</v>
      </c>
      <c r="BM271" s="192" t="s">
        <v>1547</v>
      </c>
    </row>
    <row r="272" spans="1:65" s="2" customFormat="1" ht="19.5">
      <c r="A272" s="37"/>
      <c r="B272" s="38"/>
      <c r="C272" s="39"/>
      <c r="D272" s="194" t="s">
        <v>163</v>
      </c>
      <c r="E272" s="39"/>
      <c r="F272" s="195" t="s">
        <v>1548</v>
      </c>
      <c r="G272" s="39"/>
      <c r="H272" s="39"/>
      <c r="I272" s="196"/>
      <c r="J272" s="39"/>
      <c r="K272" s="39"/>
      <c r="L272" s="42"/>
      <c r="M272" s="197"/>
      <c r="N272" s="198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163</v>
      </c>
      <c r="AU272" s="20" t="s">
        <v>86</v>
      </c>
    </row>
    <row r="273" spans="1:65" s="2" customFormat="1" ht="11.25">
      <c r="A273" s="37"/>
      <c r="B273" s="38"/>
      <c r="C273" s="39"/>
      <c r="D273" s="199" t="s">
        <v>165</v>
      </c>
      <c r="E273" s="39"/>
      <c r="F273" s="200" t="s">
        <v>1549</v>
      </c>
      <c r="G273" s="39"/>
      <c r="H273" s="39"/>
      <c r="I273" s="196"/>
      <c r="J273" s="39"/>
      <c r="K273" s="39"/>
      <c r="L273" s="42"/>
      <c r="M273" s="197"/>
      <c r="N273" s="19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165</v>
      </c>
      <c r="AU273" s="20" t="s">
        <v>86</v>
      </c>
    </row>
    <row r="274" spans="1:65" s="13" customFormat="1" ht="11.25">
      <c r="B274" s="201"/>
      <c r="C274" s="202"/>
      <c r="D274" s="194" t="s">
        <v>167</v>
      </c>
      <c r="E274" s="203" t="s">
        <v>19</v>
      </c>
      <c r="F274" s="204" t="s">
        <v>1550</v>
      </c>
      <c r="G274" s="202"/>
      <c r="H274" s="203" t="s">
        <v>19</v>
      </c>
      <c r="I274" s="205"/>
      <c r="J274" s="202"/>
      <c r="K274" s="202"/>
      <c r="L274" s="206"/>
      <c r="M274" s="207"/>
      <c r="N274" s="208"/>
      <c r="O274" s="208"/>
      <c r="P274" s="208"/>
      <c r="Q274" s="208"/>
      <c r="R274" s="208"/>
      <c r="S274" s="208"/>
      <c r="T274" s="209"/>
      <c r="AT274" s="210" t="s">
        <v>167</v>
      </c>
      <c r="AU274" s="210" t="s">
        <v>86</v>
      </c>
      <c r="AV274" s="13" t="s">
        <v>84</v>
      </c>
      <c r="AW274" s="13" t="s">
        <v>36</v>
      </c>
      <c r="AX274" s="13" t="s">
        <v>76</v>
      </c>
      <c r="AY274" s="210" t="s">
        <v>154</v>
      </c>
    </row>
    <row r="275" spans="1:65" s="14" customFormat="1" ht="11.25">
      <c r="B275" s="211"/>
      <c r="C275" s="212"/>
      <c r="D275" s="194" t="s">
        <v>167</v>
      </c>
      <c r="E275" s="213" t="s">
        <v>19</v>
      </c>
      <c r="F275" s="214" t="s">
        <v>1551</v>
      </c>
      <c r="G275" s="212"/>
      <c r="H275" s="215">
        <v>3.5</v>
      </c>
      <c r="I275" s="216"/>
      <c r="J275" s="212"/>
      <c r="K275" s="212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167</v>
      </c>
      <c r="AU275" s="221" t="s">
        <v>86</v>
      </c>
      <c r="AV275" s="14" t="s">
        <v>86</v>
      </c>
      <c r="AW275" s="14" t="s">
        <v>36</v>
      </c>
      <c r="AX275" s="14" t="s">
        <v>84</v>
      </c>
      <c r="AY275" s="221" t="s">
        <v>154</v>
      </c>
    </row>
    <row r="276" spans="1:65" s="2" customFormat="1" ht="24.2" customHeight="1">
      <c r="A276" s="37"/>
      <c r="B276" s="38"/>
      <c r="C276" s="248" t="s">
        <v>943</v>
      </c>
      <c r="D276" s="248" t="s">
        <v>491</v>
      </c>
      <c r="E276" s="249" t="s">
        <v>1552</v>
      </c>
      <c r="F276" s="250" t="s">
        <v>1553</v>
      </c>
      <c r="G276" s="251" t="s">
        <v>208</v>
      </c>
      <c r="H276" s="252">
        <v>3.5</v>
      </c>
      <c r="I276" s="253"/>
      <c r="J276" s="254">
        <f>ROUND(I276*H276,2)</f>
        <v>0</v>
      </c>
      <c r="K276" s="250" t="s">
        <v>160</v>
      </c>
      <c r="L276" s="255"/>
      <c r="M276" s="256" t="s">
        <v>19</v>
      </c>
      <c r="N276" s="257" t="s">
        <v>47</v>
      </c>
      <c r="O276" s="67"/>
      <c r="P276" s="190">
        <f>O276*H276</f>
        <v>0</v>
      </c>
      <c r="Q276" s="190">
        <v>2.1000000000000001E-2</v>
      </c>
      <c r="R276" s="190">
        <f>Q276*H276</f>
        <v>7.350000000000001E-2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237</v>
      </c>
      <c r="AT276" s="192" t="s">
        <v>491</v>
      </c>
      <c r="AU276" s="192" t="s">
        <v>86</v>
      </c>
      <c r="AY276" s="20" t="s">
        <v>154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20" t="s">
        <v>84</v>
      </c>
      <c r="BK276" s="193">
        <f>ROUND(I276*H276,2)</f>
        <v>0</v>
      </c>
      <c r="BL276" s="20" t="s">
        <v>161</v>
      </c>
      <c r="BM276" s="192" t="s">
        <v>1554</v>
      </c>
    </row>
    <row r="277" spans="1:65" s="2" customFormat="1" ht="19.5">
      <c r="A277" s="37"/>
      <c r="B277" s="38"/>
      <c r="C277" s="39"/>
      <c r="D277" s="194" t="s">
        <v>163</v>
      </c>
      <c r="E277" s="39"/>
      <c r="F277" s="195" t="s">
        <v>1553</v>
      </c>
      <c r="G277" s="39"/>
      <c r="H277" s="39"/>
      <c r="I277" s="196"/>
      <c r="J277" s="39"/>
      <c r="K277" s="39"/>
      <c r="L277" s="42"/>
      <c r="M277" s="197"/>
      <c r="N277" s="19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163</v>
      </c>
      <c r="AU277" s="20" t="s">
        <v>86</v>
      </c>
    </row>
    <row r="278" spans="1:65" s="2" customFormat="1" ht="16.5" customHeight="1">
      <c r="A278" s="37"/>
      <c r="B278" s="38"/>
      <c r="C278" s="248" t="s">
        <v>1555</v>
      </c>
      <c r="D278" s="248" t="s">
        <v>491</v>
      </c>
      <c r="E278" s="249" t="s">
        <v>1556</v>
      </c>
      <c r="F278" s="250" t="s">
        <v>1557</v>
      </c>
      <c r="G278" s="251" t="s">
        <v>208</v>
      </c>
      <c r="H278" s="252">
        <v>3.5</v>
      </c>
      <c r="I278" s="253"/>
      <c r="J278" s="254">
        <f>ROUND(I278*H278,2)</f>
        <v>0</v>
      </c>
      <c r="K278" s="250" t="s">
        <v>160</v>
      </c>
      <c r="L278" s="255"/>
      <c r="M278" s="256" t="s">
        <v>19</v>
      </c>
      <c r="N278" s="257" t="s">
        <v>47</v>
      </c>
      <c r="O278" s="67"/>
      <c r="P278" s="190">
        <f>O278*H278</f>
        <v>0</v>
      </c>
      <c r="Q278" s="190">
        <v>3.0200000000000001E-3</v>
      </c>
      <c r="R278" s="190">
        <f>Q278*H278</f>
        <v>1.057E-2</v>
      </c>
      <c r="S278" s="190">
        <v>0</v>
      </c>
      <c r="T278" s="19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92" t="s">
        <v>237</v>
      </c>
      <c r="AT278" s="192" t="s">
        <v>491</v>
      </c>
      <c r="AU278" s="192" t="s">
        <v>86</v>
      </c>
      <c r="AY278" s="20" t="s">
        <v>154</v>
      </c>
      <c r="BE278" s="193">
        <f>IF(N278="základní",J278,0)</f>
        <v>0</v>
      </c>
      <c r="BF278" s="193">
        <f>IF(N278="snížená",J278,0)</f>
        <v>0</v>
      </c>
      <c r="BG278" s="193">
        <f>IF(N278="zákl. přenesená",J278,0)</f>
        <v>0</v>
      </c>
      <c r="BH278" s="193">
        <f>IF(N278="sníž. přenesená",J278,0)</f>
        <v>0</v>
      </c>
      <c r="BI278" s="193">
        <f>IF(N278="nulová",J278,0)</f>
        <v>0</v>
      </c>
      <c r="BJ278" s="20" t="s">
        <v>84</v>
      </c>
      <c r="BK278" s="193">
        <f>ROUND(I278*H278,2)</f>
        <v>0</v>
      </c>
      <c r="BL278" s="20" t="s">
        <v>161</v>
      </c>
      <c r="BM278" s="192" t="s">
        <v>1558</v>
      </c>
    </row>
    <row r="279" spans="1:65" s="2" customFormat="1" ht="11.25">
      <c r="A279" s="37"/>
      <c r="B279" s="38"/>
      <c r="C279" s="39"/>
      <c r="D279" s="194" t="s">
        <v>163</v>
      </c>
      <c r="E279" s="39"/>
      <c r="F279" s="195" t="s">
        <v>1557</v>
      </c>
      <c r="G279" s="39"/>
      <c r="H279" s="39"/>
      <c r="I279" s="196"/>
      <c r="J279" s="39"/>
      <c r="K279" s="39"/>
      <c r="L279" s="42"/>
      <c r="M279" s="197"/>
      <c r="N279" s="198"/>
      <c r="O279" s="67"/>
      <c r="P279" s="67"/>
      <c r="Q279" s="67"/>
      <c r="R279" s="67"/>
      <c r="S279" s="67"/>
      <c r="T279" s="68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20" t="s">
        <v>163</v>
      </c>
      <c r="AU279" s="20" t="s">
        <v>86</v>
      </c>
    </row>
    <row r="280" spans="1:65" s="2" customFormat="1" ht="24.2" customHeight="1">
      <c r="A280" s="37"/>
      <c r="B280" s="38"/>
      <c r="C280" s="181" t="s">
        <v>1559</v>
      </c>
      <c r="D280" s="181" t="s">
        <v>156</v>
      </c>
      <c r="E280" s="182" t="s">
        <v>1545</v>
      </c>
      <c r="F280" s="183" t="s">
        <v>1546</v>
      </c>
      <c r="G280" s="184" t="s">
        <v>208</v>
      </c>
      <c r="H280" s="185">
        <v>7</v>
      </c>
      <c r="I280" s="186"/>
      <c r="J280" s="187">
        <f>ROUND(I280*H280,2)</f>
        <v>0</v>
      </c>
      <c r="K280" s="183" t="s">
        <v>160</v>
      </c>
      <c r="L280" s="42"/>
      <c r="M280" s="188" t="s">
        <v>19</v>
      </c>
      <c r="N280" s="189" t="s">
        <v>47</v>
      </c>
      <c r="O280" s="67"/>
      <c r="P280" s="190">
        <f>O280*H280</f>
        <v>0</v>
      </c>
      <c r="Q280" s="190">
        <v>0.29221000000000003</v>
      </c>
      <c r="R280" s="190">
        <f>Q280*H280</f>
        <v>2.0454700000000003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161</v>
      </c>
      <c r="AT280" s="192" t="s">
        <v>156</v>
      </c>
      <c r="AU280" s="192" t="s">
        <v>86</v>
      </c>
      <c r="AY280" s="20" t="s">
        <v>154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84</v>
      </c>
      <c r="BK280" s="193">
        <f>ROUND(I280*H280,2)</f>
        <v>0</v>
      </c>
      <c r="BL280" s="20" t="s">
        <v>161</v>
      </c>
      <c r="BM280" s="192" t="s">
        <v>1560</v>
      </c>
    </row>
    <row r="281" spans="1:65" s="2" customFormat="1" ht="19.5">
      <c r="A281" s="37"/>
      <c r="B281" s="38"/>
      <c r="C281" s="39"/>
      <c r="D281" s="194" t="s">
        <v>163</v>
      </c>
      <c r="E281" s="39"/>
      <c r="F281" s="195" t="s">
        <v>1548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163</v>
      </c>
      <c r="AU281" s="20" t="s">
        <v>86</v>
      </c>
    </row>
    <row r="282" spans="1:65" s="2" customFormat="1" ht="11.25">
      <c r="A282" s="37"/>
      <c r="B282" s="38"/>
      <c r="C282" s="39"/>
      <c r="D282" s="199" t="s">
        <v>165</v>
      </c>
      <c r="E282" s="39"/>
      <c r="F282" s="200" t="s">
        <v>1549</v>
      </c>
      <c r="G282" s="39"/>
      <c r="H282" s="39"/>
      <c r="I282" s="196"/>
      <c r="J282" s="39"/>
      <c r="K282" s="39"/>
      <c r="L282" s="42"/>
      <c r="M282" s="197"/>
      <c r="N282" s="198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165</v>
      </c>
      <c r="AU282" s="20" t="s">
        <v>86</v>
      </c>
    </row>
    <row r="283" spans="1:65" s="13" customFormat="1" ht="11.25">
      <c r="B283" s="201"/>
      <c r="C283" s="202"/>
      <c r="D283" s="194" t="s">
        <v>167</v>
      </c>
      <c r="E283" s="203" t="s">
        <v>19</v>
      </c>
      <c r="F283" s="204" t="s">
        <v>1561</v>
      </c>
      <c r="G283" s="202"/>
      <c r="H283" s="203" t="s">
        <v>19</v>
      </c>
      <c r="I283" s="205"/>
      <c r="J283" s="202"/>
      <c r="K283" s="202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167</v>
      </c>
      <c r="AU283" s="210" t="s">
        <v>86</v>
      </c>
      <c r="AV283" s="13" t="s">
        <v>84</v>
      </c>
      <c r="AW283" s="13" t="s">
        <v>36</v>
      </c>
      <c r="AX283" s="13" t="s">
        <v>76</v>
      </c>
      <c r="AY283" s="210" t="s">
        <v>154</v>
      </c>
    </row>
    <row r="284" spans="1:65" s="14" customFormat="1" ht="11.25">
      <c r="B284" s="211"/>
      <c r="C284" s="212"/>
      <c r="D284" s="194" t="s">
        <v>167</v>
      </c>
      <c r="E284" s="213" t="s">
        <v>19</v>
      </c>
      <c r="F284" s="214" t="s">
        <v>1562</v>
      </c>
      <c r="G284" s="212"/>
      <c r="H284" s="215">
        <v>7</v>
      </c>
      <c r="I284" s="216"/>
      <c r="J284" s="212"/>
      <c r="K284" s="212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167</v>
      </c>
      <c r="AU284" s="221" t="s">
        <v>86</v>
      </c>
      <c r="AV284" s="14" t="s">
        <v>86</v>
      </c>
      <c r="AW284" s="14" t="s">
        <v>36</v>
      </c>
      <c r="AX284" s="14" t="s">
        <v>84</v>
      </c>
      <c r="AY284" s="221" t="s">
        <v>154</v>
      </c>
    </row>
    <row r="285" spans="1:65" s="2" customFormat="1" ht="37.9" customHeight="1">
      <c r="A285" s="37"/>
      <c r="B285" s="38"/>
      <c r="C285" s="248" t="s">
        <v>1563</v>
      </c>
      <c r="D285" s="248" t="s">
        <v>491</v>
      </c>
      <c r="E285" s="249" t="s">
        <v>1564</v>
      </c>
      <c r="F285" s="250" t="s">
        <v>1565</v>
      </c>
      <c r="G285" s="251" t="s">
        <v>208</v>
      </c>
      <c r="H285" s="252">
        <v>7</v>
      </c>
      <c r="I285" s="253"/>
      <c r="J285" s="254">
        <f>ROUND(I285*H285,2)</f>
        <v>0</v>
      </c>
      <c r="K285" s="250" t="s">
        <v>160</v>
      </c>
      <c r="L285" s="255"/>
      <c r="M285" s="256" t="s">
        <v>19</v>
      </c>
      <c r="N285" s="257" t="s">
        <v>47</v>
      </c>
      <c r="O285" s="67"/>
      <c r="P285" s="190">
        <f>O285*H285</f>
        <v>0</v>
      </c>
      <c r="Q285" s="190">
        <v>4.7E-2</v>
      </c>
      <c r="R285" s="190">
        <f>Q285*H285</f>
        <v>0.32900000000000001</v>
      </c>
      <c r="S285" s="190">
        <v>0</v>
      </c>
      <c r="T285" s="19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237</v>
      </c>
      <c r="AT285" s="192" t="s">
        <v>491</v>
      </c>
      <c r="AU285" s="192" t="s">
        <v>86</v>
      </c>
      <c r="AY285" s="20" t="s">
        <v>154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84</v>
      </c>
      <c r="BK285" s="193">
        <f>ROUND(I285*H285,2)</f>
        <v>0</v>
      </c>
      <c r="BL285" s="20" t="s">
        <v>161</v>
      </c>
      <c r="BM285" s="192" t="s">
        <v>1566</v>
      </c>
    </row>
    <row r="286" spans="1:65" s="2" customFormat="1" ht="19.5">
      <c r="A286" s="37"/>
      <c r="B286" s="38"/>
      <c r="C286" s="39"/>
      <c r="D286" s="194" t="s">
        <v>163</v>
      </c>
      <c r="E286" s="39"/>
      <c r="F286" s="195" t="s">
        <v>1565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163</v>
      </c>
      <c r="AU286" s="20" t="s">
        <v>86</v>
      </c>
    </row>
    <row r="287" spans="1:65" s="2" customFormat="1" ht="24.2" customHeight="1">
      <c r="A287" s="37"/>
      <c r="B287" s="38"/>
      <c r="C287" s="248" t="s">
        <v>1567</v>
      </c>
      <c r="D287" s="248" t="s">
        <v>491</v>
      </c>
      <c r="E287" s="249" t="s">
        <v>1568</v>
      </c>
      <c r="F287" s="250" t="s">
        <v>1569</v>
      </c>
      <c r="G287" s="251" t="s">
        <v>208</v>
      </c>
      <c r="H287" s="252">
        <v>7</v>
      </c>
      <c r="I287" s="253"/>
      <c r="J287" s="254">
        <f>ROUND(I287*H287,2)</f>
        <v>0</v>
      </c>
      <c r="K287" s="250" t="s">
        <v>160</v>
      </c>
      <c r="L287" s="255"/>
      <c r="M287" s="256" t="s">
        <v>19</v>
      </c>
      <c r="N287" s="257" t="s">
        <v>47</v>
      </c>
      <c r="O287" s="67"/>
      <c r="P287" s="190">
        <f>O287*H287</f>
        <v>0</v>
      </c>
      <c r="Q287" s="190">
        <v>1.4999999999999999E-2</v>
      </c>
      <c r="R287" s="190">
        <f>Q287*H287</f>
        <v>0.105</v>
      </c>
      <c r="S287" s="190">
        <v>0</v>
      </c>
      <c r="T287" s="19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2" t="s">
        <v>237</v>
      </c>
      <c r="AT287" s="192" t="s">
        <v>491</v>
      </c>
      <c r="AU287" s="192" t="s">
        <v>86</v>
      </c>
      <c r="AY287" s="20" t="s">
        <v>154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20" t="s">
        <v>84</v>
      </c>
      <c r="BK287" s="193">
        <f>ROUND(I287*H287,2)</f>
        <v>0</v>
      </c>
      <c r="BL287" s="20" t="s">
        <v>161</v>
      </c>
      <c r="BM287" s="192" t="s">
        <v>1570</v>
      </c>
    </row>
    <row r="288" spans="1:65" s="2" customFormat="1" ht="11.25">
      <c r="A288" s="37"/>
      <c r="B288" s="38"/>
      <c r="C288" s="39"/>
      <c r="D288" s="194" t="s">
        <v>163</v>
      </c>
      <c r="E288" s="39"/>
      <c r="F288" s="195" t="s">
        <v>1569</v>
      </c>
      <c r="G288" s="39"/>
      <c r="H288" s="39"/>
      <c r="I288" s="196"/>
      <c r="J288" s="39"/>
      <c r="K288" s="39"/>
      <c r="L288" s="42"/>
      <c r="M288" s="197"/>
      <c r="N288" s="198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20" t="s">
        <v>163</v>
      </c>
      <c r="AU288" s="20" t="s">
        <v>86</v>
      </c>
    </row>
    <row r="289" spans="1:65" s="2" customFormat="1" ht="33" customHeight="1">
      <c r="A289" s="37"/>
      <c r="B289" s="38"/>
      <c r="C289" s="181" t="s">
        <v>558</v>
      </c>
      <c r="D289" s="181" t="s">
        <v>156</v>
      </c>
      <c r="E289" s="182" t="s">
        <v>1571</v>
      </c>
      <c r="F289" s="183" t="s">
        <v>1572</v>
      </c>
      <c r="G289" s="184" t="s">
        <v>240</v>
      </c>
      <c r="H289" s="185">
        <v>1</v>
      </c>
      <c r="I289" s="186"/>
      <c r="J289" s="187">
        <f>ROUND(I289*H289,2)</f>
        <v>0</v>
      </c>
      <c r="K289" s="183" t="s">
        <v>160</v>
      </c>
      <c r="L289" s="42"/>
      <c r="M289" s="188" t="s">
        <v>19</v>
      </c>
      <c r="N289" s="189" t="s">
        <v>47</v>
      </c>
      <c r="O289" s="67"/>
      <c r="P289" s="190">
        <f>O289*H289</f>
        <v>0</v>
      </c>
      <c r="Q289" s="190">
        <v>0.27205000000000001</v>
      </c>
      <c r="R289" s="190">
        <f>Q289*H289</f>
        <v>0.27205000000000001</v>
      </c>
      <c r="S289" s="190">
        <v>0</v>
      </c>
      <c r="T289" s="19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161</v>
      </c>
      <c r="AT289" s="192" t="s">
        <v>156</v>
      </c>
      <c r="AU289" s="192" t="s">
        <v>86</v>
      </c>
      <c r="AY289" s="20" t="s">
        <v>154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84</v>
      </c>
      <c r="BK289" s="193">
        <f>ROUND(I289*H289,2)</f>
        <v>0</v>
      </c>
      <c r="BL289" s="20" t="s">
        <v>161</v>
      </c>
      <c r="BM289" s="192" t="s">
        <v>1573</v>
      </c>
    </row>
    <row r="290" spans="1:65" s="2" customFormat="1" ht="19.5">
      <c r="A290" s="37"/>
      <c r="B290" s="38"/>
      <c r="C290" s="39"/>
      <c r="D290" s="194" t="s">
        <v>163</v>
      </c>
      <c r="E290" s="39"/>
      <c r="F290" s="195" t="s">
        <v>1574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163</v>
      </c>
      <c r="AU290" s="20" t="s">
        <v>86</v>
      </c>
    </row>
    <row r="291" spans="1:65" s="2" customFormat="1" ht="11.25">
      <c r="A291" s="37"/>
      <c r="B291" s="38"/>
      <c r="C291" s="39"/>
      <c r="D291" s="199" t="s">
        <v>165</v>
      </c>
      <c r="E291" s="39"/>
      <c r="F291" s="200" t="s">
        <v>1575</v>
      </c>
      <c r="G291" s="39"/>
      <c r="H291" s="39"/>
      <c r="I291" s="196"/>
      <c r="J291" s="39"/>
      <c r="K291" s="39"/>
      <c r="L291" s="42"/>
      <c r="M291" s="197"/>
      <c r="N291" s="198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165</v>
      </c>
      <c r="AU291" s="20" t="s">
        <v>86</v>
      </c>
    </row>
    <row r="292" spans="1:65" s="2" customFormat="1" ht="37.9" customHeight="1">
      <c r="A292" s="37"/>
      <c r="B292" s="38"/>
      <c r="C292" s="248" t="s">
        <v>1576</v>
      </c>
      <c r="D292" s="248" t="s">
        <v>491</v>
      </c>
      <c r="E292" s="249" t="s">
        <v>1577</v>
      </c>
      <c r="F292" s="250" t="s">
        <v>1578</v>
      </c>
      <c r="G292" s="251" t="s">
        <v>240</v>
      </c>
      <c r="H292" s="252">
        <v>1</v>
      </c>
      <c r="I292" s="253"/>
      <c r="J292" s="254">
        <f>ROUND(I292*H292,2)</f>
        <v>0</v>
      </c>
      <c r="K292" s="250" t="s">
        <v>160</v>
      </c>
      <c r="L292" s="255"/>
      <c r="M292" s="256" t="s">
        <v>19</v>
      </c>
      <c r="N292" s="257" t="s">
        <v>47</v>
      </c>
      <c r="O292" s="67"/>
      <c r="P292" s="190">
        <f>O292*H292</f>
        <v>0</v>
      </c>
      <c r="Q292" s="190">
        <v>4.24E-2</v>
      </c>
      <c r="R292" s="190">
        <f>Q292*H292</f>
        <v>4.24E-2</v>
      </c>
      <c r="S292" s="190">
        <v>0</v>
      </c>
      <c r="T292" s="19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92" t="s">
        <v>237</v>
      </c>
      <c r="AT292" s="192" t="s">
        <v>491</v>
      </c>
      <c r="AU292" s="192" t="s">
        <v>86</v>
      </c>
      <c r="AY292" s="20" t="s">
        <v>154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20" t="s">
        <v>84</v>
      </c>
      <c r="BK292" s="193">
        <f>ROUND(I292*H292,2)</f>
        <v>0</v>
      </c>
      <c r="BL292" s="20" t="s">
        <v>161</v>
      </c>
      <c r="BM292" s="192" t="s">
        <v>1579</v>
      </c>
    </row>
    <row r="293" spans="1:65" s="2" customFormat="1" ht="19.5">
      <c r="A293" s="37"/>
      <c r="B293" s="38"/>
      <c r="C293" s="39"/>
      <c r="D293" s="194" t="s">
        <v>163</v>
      </c>
      <c r="E293" s="39"/>
      <c r="F293" s="195" t="s">
        <v>1578</v>
      </c>
      <c r="G293" s="39"/>
      <c r="H293" s="39"/>
      <c r="I293" s="196"/>
      <c r="J293" s="39"/>
      <c r="K293" s="39"/>
      <c r="L293" s="42"/>
      <c r="M293" s="197"/>
      <c r="N293" s="19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163</v>
      </c>
      <c r="AU293" s="20" t="s">
        <v>86</v>
      </c>
    </row>
    <row r="294" spans="1:65" s="2" customFormat="1" ht="24.2" customHeight="1">
      <c r="A294" s="37"/>
      <c r="B294" s="38"/>
      <c r="C294" s="181" t="s">
        <v>1580</v>
      </c>
      <c r="D294" s="181" t="s">
        <v>156</v>
      </c>
      <c r="E294" s="182" t="s">
        <v>1581</v>
      </c>
      <c r="F294" s="183" t="s">
        <v>1582</v>
      </c>
      <c r="G294" s="184" t="s">
        <v>208</v>
      </c>
      <c r="H294" s="185">
        <v>3.5</v>
      </c>
      <c r="I294" s="186"/>
      <c r="J294" s="187">
        <f>ROUND(I294*H294,2)</f>
        <v>0</v>
      </c>
      <c r="K294" s="183" t="s">
        <v>160</v>
      </c>
      <c r="L294" s="42"/>
      <c r="M294" s="188" t="s">
        <v>19</v>
      </c>
      <c r="N294" s="189" t="s">
        <v>47</v>
      </c>
      <c r="O294" s="67"/>
      <c r="P294" s="190">
        <f>O294*H294</f>
        <v>0</v>
      </c>
      <c r="Q294" s="190">
        <v>0</v>
      </c>
      <c r="R294" s="190">
        <f>Q294*H294</f>
        <v>0</v>
      </c>
      <c r="S294" s="190">
        <v>0.9</v>
      </c>
      <c r="T294" s="191">
        <f>S294*H294</f>
        <v>3.15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92" t="s">
        <v>161</v>
      </c>
      <c r="AT294" s="192" t="s">
        <v>156</v>
      </c>
      <c r="AU294" s="192" t="s">
        <v>86</v>
      </c>
      <c r="AY294" s="20" t="s">
        <v>154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20" t="s">
        <v>84</v>
      </c>
      <c r="BK294" s="193">
        <f>ROUND(I294*H294,2)</f>
        <v>0</v>
      </c>
      <c r="BL294" s="20" t="s">
        <v>161</v>
      </c>
      <c r="BM294" s="192" t="s">
        <v>1583</v>
      </c>
    </row>
    <row r="295" spans="1:65" s="2" customFormat="1" ht="39">
      <c r="A295" s="37"/>
      <c r="B295" s="38"/>
      <c r="C295" s="39"/>
      <c r="D295" s="194" t="s">
        <v>163</v>
      </c>
      <c r="E295" s="39"/>
      <c r="F295" s="195" t="s">
        <v>1584</v>
      </c>
      <c r="G295" s="39"/>
      <c r="H295" s="39"/>
      <c r="I295" s="196"/>
      <c r="J295" s="39"/>
      <c r="K295" s="39"/>
      <c r="L295" s="42"/>
      <c r="M295" s="197"/>
      <c r="N295" s="198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163</v>
      </c>
      <c r="AU295" s="20" t="s">
        <v>86</v>
      </c>
    </row>
    <row r="296" spans="1:65" s="2" customFormat="1" ht="11.25">
      <c r="A296" s="37"/>
      <c r="B296" s="38"/>
      <c r="C296" s="39"/>
      <c r="D296" s="199" t="s">
        <v>165</v>
      </c>
      <c r="E296" s="39"/>
      <c r="F296" s="200" t="s">
        <v>1585</v>
      </c>
      <c r="G296" s="39"/>
      <c r="H296" s="39"/>
      <c r="I296" s="196"/>
      <c r="J296" s="39"/>
      <c r="K296" s="39"/>
      <c r="L296" s="42"/>
      <c r="M296" s="197"/>
      <c r="N296" s="198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165</v>
      </c>
      <c r="AU296" s="20" t="s">
        <v>86</v>
      </c>
    </row>
    <row r="297" spans="1:65" s="13" customFormat="1" ht="22.5">
      <c r="B297" s="201"/>
      <c r="C297" s="202"/>
      <c r="D297" s="194" t="s">
        <v>167</v>
      </c>
      <c r="E297" s="203" t="s">
        <v>19</v>
      </c>
      <c r="F297" s="204" t="s">
        <v>1586</v>
      </c>
      <c r="G297" s="202"/>
      <c r="H297" s="203" t="s">
        <v>19</v>
      </c>
      <c r="I297" s="205"/>
      <c r="J297" s="202"/>
      <c r="K297" s="202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167</v>
      </c>
      <c r="AU297" s="210" t="s">
        <v>86</v>
      </c>
      <c r="AV297" s="13" t="s">
        <v>84</v>
      </c>
      <c r="AW297" s="13" t="s">
        <v>36</v>
      </c>
      <c r="AX297" s="13" t="s">
        <v>76</v>
      </c>
      <c r="AY297" s="210" t="s">
        <v>154</v>
      </c>
    </row>
    <row r="298" spans="1:65" s="14" customFormat="1" ht="11.25">
      <c r="B298" s="211"/>
      <c r="C298" s="212"/>
      <c r="D298" s="194" t="s">
        <v>167</v>
      </c>
      <c r="E298" s="213" t="s">
        <v>19</v>
      </c>
      <c r="F298" s="214" t="s">
        <v>1551</v>
      </c>
      <c r="G298" s="212"/>
      <c r="H298" s="215">
        <v>3.5</v>
      </c>
      <c r="I298" s="216"/>
      <c r="J298" s="212"/>
      <c r="K298" s="212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167</v>
      </c>
      <c r="AU298" s="221" t="s">
        <v>86</v>
      </c>
      <c r="AV298" s="14" t="s">
        <v>86</v>
      </c>
      <c r="AW298" s="14" t="s">
        <v>36</v>
      </c>
      <c r="AX298" s="14" t="s">
        <v>84</v>
      </c>
      <c r="AY298" s="221" t="s">
        <v>154</v>
      </c>
    </row>
    <row r="299" spans="1:65" s="2" customFormat="1" ht="24.2" customHeight="1">
      <c r="A299" s="37"/>
      <c r="B299" s="38"/>
      <c r="C299" s="181" t="s">
        <v>1587</v>
      </c>
      <c r="D299" s="181" t="s">
        <v>156</v>
      </c>
      <c r="E299" s="182" t="s">
        <v>1588</v>
      </c>
      <c r="F299" s="183" t="s">
        <v>1589</v>
      </c>
      <c r="G299" s="184" t="s">
        <v>240</v>
      </c>
      <c r="H299" s="185">
        <v>1</v>
      </c>
      <c r="I299" s="186"/>
      <c r="J299" s="187">
        <f>ROUND(I299*H299,2)</f>
        <v>0</v>
      </c>
      <c r="K299" s="183" t="s">
        <v>241</v>
      </c>
      <c r="L299" s="42"/>
      <c r="M299" s="188" t="s">
        <v>19</v>
      </c>
      <c r="N299" s="189" t="s">
        <v>47</v>
      </c>
      <c r="O299" s="67"/>
      <c r="P299" s="190">
        <f>O299*H299</f>
        <v>0</v>
      </c>
      <c r="Q299" s="190">
        <v>0</v>
      </c>
      <c r="R299" s="190">
        <f>Q299*H299</f>
        <v>0</v>
      </c>
      <c r="S299" s="190">
        <v>0.2</v>
      </c>
      <c r="T299" s="191">
        <f>S299*H299</f>
        <v>0.2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92" t="s">
        <v>161</v>
      </c>
      <c r="AT299" s="192" t="s">
        <v>156</v>
      </c>
      <c r="AU299" s="192" t="s">
        <v>86</v>
      </c>
      <c r="AY299" s="20" t="s">
        <v>154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20" t="s">
        <v>84</v>
      </c>
      <c r="BK299" s="193">
        <f>ROUND(I299*H299,2)</f>
        <v>0</v>
      </c>
      <c r="BL299" s="20" t="s">
        <v>161</v>
      </c>
      <c r="BM299" s="192" t="s">
        <v>1590</v>
      </c>
    </row>
    <row r="300" spans="1:65" s="2" customFormat="1" ht="19.5">
      <c r="A300" s="37"/>
      <c r="B300" s="38"/>
      <c r="C300" s="39"/>
      <c r="D300" s="194" t="s">
        <v>163</v>
      </c>
      <c r="E300" s="39"/>
      <c r="F300" s="195" t="s">
        <v>1589</v>
      </c>
      <c r="G300" s="39"/>
      <c r="H300" s="39"/>
      <c r="I300" s="196"/>
      <c r="J300" s="39"/>
      <c r="K300" s="39"/>
      <c r="L300" s="42"/>
      <c r="M300" s="197"/>
      <c r="N300" s="198"/>
      <c r="O300" s="67"/>
      <c r="P300" s="67"/>
      <c r="Q300" s="67"/>
      <c r="R300" s="67"/>
      <c r="S300" s="67"/>
      <c r="T300" s="68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20" t="s">
        <v>163</v>
      </c>
      <c r="AU300" s="20" t="s">
        <v>86</v>
      </c>
    </row>
    <row r="301" spans="1:65" s="13" customFormat="1" ht="11.25">
      <c r="B301" s="201"/>
      <c r="C301" s="202"/>
      <c r="D301" s="194" t="s">
        <v>167</v>
      </c>
      <c r="E301" s="203" t="s">
        <v>19</v>
      </c>
      <c r="F301" s="204" t="s">
        <v>1591</v>
      </c>
      <c r="G301" s="202"/>
      <c r="H301" s="203" t="s">
        <v>19</v>
      </c>
      <c r="I301" s="205"/>
      <c r="J301" s="202"/>
      <c r="K301" s="202"/>
      <c r="L301" s="206"/>
      <c r="M301" s="207"/>
      <c r="N301" s="208"/>
      <c r="O301" s="208"/>
      <c r="P301" s="208"/>
      <c r="Q301" s="208"/>
      <c r="R301" s="208"/>
      <c r="S301" s="208"/>
      <c r="T301" s="209"/>
      <c r="AT301" s="210" t="s">
        <v>167</v>
      </c>
      <c r="AU301" s="210" t="s">
        <v>86</v>
      </c>
      <c r="AV301" s="13" t="s">
        <v>84</v>
      </c>
      <c r="AW301" s="13" t="s">
        <v>36</v>
      </c>
      <c r="AX301" s="13" t="s">
        <v>76</v>
      </c>
      <c r="AY301" s="210" t="s">
        <v>154</v>
      </c>
    </row>
    <row r="302" spans="1:65" s="14" customFormat="1" ht="11.25">
      <c r="B302" s="211"/>
      <c r="C302" s="212"/>
      <c r="D302" s="194" t="s">
        <v>167</v>
      </c>
      <c r="E302" s="213" t="s">
        <v>19</v>
      </c>
      <c r="F302" s="214" t="s">
        <v>84</v>
      </c>
      <c r="G302" s="212"/>
      <c r="H302" s="215">
        <v>1</v>
      </c>
      <c r="I302" s="216"/>
      <c r="J302" s="212"/>
      <c r="K302" s="212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167</v>
      </c>
      <c r="AU302" s="221" t="s">
        <v>86</v>
      </c>
      <c r="AV302" s="14" t="s">
        <v>86</v>
      </c>
      <c r="AW302" s="14" t="s">
        <v>36</v>
      </c>
      <c r="AX302" s="14" t="s">
        <v>84</v>
      </c>
      <c r="AY302" s="221" t="s">
        <v>154</v>
      </c>
    </row>
    <row r="303" spans="1:65" s="12" customFormat="1" ht="22.9" customHeight="1">
      <c r="B303" s="165"/>
      <c r="C303" s="166"/>
      <c r="D303" s="167" t="s">
        <v>75</v>
      </c>
      <c r="E303" s="179" t="s">
        <v>258</v>
      </c>
      <c r="F303" s="179" t="s">
        <v>259</v>
      </c>
      <c r="G303" s="166"/>
      <c r="H303" s="166"/>
      <c r="I303" s="169"/>
      <c r="J303" s="180">
        <f>BK303</f>
        <v>0</v>
      </c>
      <c r="K303" s="166"/>
      <c r="L303" s="171"/>
      <c r="M303" s="172"/>
      <c r="N303" s="173"/>
      <c r="O303" s="173"/>
      <c r="P303" s="174">
        <f>SUM(P304:P326)</f>
        <v>0</v>
      </c>
      <c r="Q303" s="173"/>
      <c r="R303" s="174">
        <f>SUM(R304:R326)</f>
        <v>0</v>
      </c>
      <c r="S303" s="173"/>
      <c r="T303" s="175">
        <f>SUM(T304:T326)</f>
        <v>0</v>
      </c>
      <c r="AR303" s="176" t="s">
        <v>84</v>
      </c>
      <c r="AT303" s="177" t="s">
        <v>75</v>
      </c>
      <c r="AU303" s="177" t="s">
        <v>84</v>
      </c>
      <c r="AY303" s="176" t="s">
        <v>154</v>
      </c>
      <c r="BK303" s="178">
        <f>SUM(BK304:BK326)</f>
        <v>0</v>
      </c>
    </row>
    <row r="304" spans="1:65" s="2" customFormat="1" ht="21.75" customHeight="1">
      <c r="A304" s="37"/>
      <c r="B304" s="38"/>
      <c r="C304" s="181" t="s">
        <v>1592</v>
      </c>
      <c r="D304" s="181" t="s">
        <v>156</v>
      </c>
      <c r="E304" s="182" t="s">
        <v>279</v>
      </c>
      <c r="F304" s="183" t="s">
        <v>280</v>
      </c>
      <c r="G304" s="184" t="s">
        <v>263</v>
      </c>
      <c r="H304" s="185">
        <v>3.4</v>
      </c>
      <c r="I304" s="186"/>
      <c r="J304" s="187">
        <f>ROUND(I304*H304,2)</f>
        <v>0</v>
      </c>
      <c r="K304" s="183" t="s">
        <v>160</v>
      </c>
      <c r="L304" s="42"/>
      <c r="M304" s="188" t="s">
        <v>19</v>
      </c>
      <c r="N304" s="189" t="s">
        <v>47</v>
      </c>
      <c r="O304" s="67"/>
      <c r="P304" s="190">
        <f>O304*H304</f>
        <v>0</v>
      </c>
      <c r="Q304" s="190">
        <v>0</v>
      </c>
      <c r="R304" s="190">
        <f>Q304*H304</f>
        <v>0</v>
      </c>
      <c r="S304" s="190">
        <v>0</v>
      </c>
      <c r="T304" s="19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92" t="s">
        <v>161</v>
      </c>
      <c r="AT304" s="192" t="s">
        <v>156</v>
      </c>
      <c r="AU304" s="192" t="s">
        <v>86</v>
      </c>
      <c r="AY304" s="20" t="s">
        <v>154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20" t="s">
        <v>84</v>
      </c>
      <c r="BK304" s="193">
        <f>ROUND(I304*H304,2)</f>
        <v>0</v>
      </c>
      <c r="BL304" s="20" t="s">
        <v>161</v>
      </c>
      <c r="BM304" s="192" t="s">
        <v>1593</v>
      </c>
    </row>
    <row r="305" spans="1:65" s="2" customFormat="1" ht="19.5">
      <c r="A305" s="37"/>
      <c r="B305" s="38"/>
      <c r="C305" s="39"/>
      <c r="D305" s="194" t="s">
        <v>163</v>
      </c>
      <c r="E305" s="39"/>
      <c r="F305" s="195" t="s">
        <v>282</v>
      </c>
      <c r="G305" s="39"/>
      <c r="H305" s="39"/>
      <c r="I305" s="196"/>
      <c r="J305" s="39"/>
      <c r="K305" s="39"/>
      <c r="L305" s="42"/>
      <c r="M305" s="197"/>
      <c r="N305" s="198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163</v>
      </c>
      <c r="AU305" s="20" t="s">
        <v>86</v>
      </c>
    </row>
    <row r="306" spans="1:65" s="2" customFormat="1" ht="11.25">
      <c r="A306" s="37"/>
      <c r="B306" s="38"/>
      <c r="C306" s="39"/>
      <c r="D306" s="199" t="s">
        <v>165</v>
      </c>
      <c r="E306" s="39"/>
      <c r="F306" s="200" t="s">
        <v>283</v>
      </c>
      <c r="G306" s="39"/>
      <c r="H306" s="39"/>
      <c r="I306" s="196"/>
      <c r="J306" s="39"/>
      <c r="K306" s="39"/>
      <c r="L306" s="42"/>
      <c r="M306" s="197"/>
      <c r="N306" s="198"/>
      <c r="O306" s="67"/>
      <c r="P306" s="67"/>
      <c r="Q306" s="67"/>
      <c r="R306" s="67"/>
      <c r="S306" s="67"/>
      <c r="T306" s="68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20" t="s">
        <v>165</v>
      </c>
      <c r="AU306" s="20" t="s">
        <v>86</v>
      </c>
    </row>
    <row r="307" spans="1:65" s="14" customFormat="1" ht="22.5">
      <c r="B307" s="211"/>
      <c r="C307" s="212"/>
      <c r="D307" s="194" t="s">
        <v>167</v>
      </c>
      <c r="E307" s="213" t="s">
        <v>19</v>
      </c>
      <c r="F307" s="214" t="s">
        <v>1594</v>
      </c>
      <c r="G307" s="212"/>
      <c r="H307" s="215">
        <v>3.35</v>
      </c>
      <c r="I307" s="216"/>
      <c r="J307" s="212"/>
      <c r="K307" s="212"/>
      <c r="L307" s="217"/>
      <c r="M307" s="218"/>
      <c r="N307" s="219"/>
      <c r="O307" s="219"/>
      <c r="P307" s="219"/>
      <c r="Q307" s="219"/>
      <c r="R307" s="219"/>
      <c r="S307" s="219"/>
      <c r="T307" s="220"/>
      <c r="AT307" s="221" t="s">
        <v>167</v>
      </c>
      <c r="AU307" s="221" t="s">
        <v>86</v>
      </c>
      <c r="AV307" s="14" t="s">
        <v>86</v>
      </c>
      <c r="AW307" s="14" t="s">
        <v>36</v>
      </c>
      <c r="AX307" s="14" t="s">
        <v>76</v>
      </c>
      <c r="AY307" s="221" t="s">
        <v>154</v>
      </c>
    </row>
    <row r="308" spans="1:65" s="14" customFormat="1" ht="11.25">
      <c r="B308" s="211"/>
      <c r="C308" s="212"/>
      <c r="D308" s="194" t="s">
        <v>167</v>
      </c>
      <c r="E308" s="213" t="s">
        <v>19</v>
      </c>
      <c r="F308" s="214" t="s">
        <v>1595</v>
      </c>
      <c r="G308" s="212"/>
      <c r="H308" s="215">
        <v>0.05</v>
      </c>
      <c r="I308" s="216"/>
      <c r="J308" s="212"/>
      <c r="K308" s="212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167</v>
      </c>
      <c r="AU308" s="221" t="s">
        <v>86</v>
      </c>
      <c r="AV308" s="14" t="s">
        <v>86</v>
      </c>
      <c r="AW308" s="14" t="s">
        <v>36</v>
      </c>
      <c r="AX308" s="14" t="s">
        <v>76</v>
      </c>
      <c r="AY308" s="221" t="s">
        <v>154</v>
      </c>
    </row>
    <row r="309" spans="1:65" s="15" customFormat="1" ht="11.25">
      <c r="B309" s="223"/>
      <c r="C309" s="224"/>
      <c r="D309" s="194" t="s">
        <v>167</v>
      </c>
      <c r="E309" s="225" t="s">
        <v>19</v>
      </c>
      <c r="F309" s="226" t="s">
        <v>194</v>
      </c>
      <c r="G309" s="224"/>
      <c r="H309" s="227">
        <v>3.4</v>
      </c>
      <c r="I309" s="228"/>
      <c r="J309" s="224"/>
      <c r="K309" s="224"/>
      <c r="L309" s="229"/>
      <c r="M309" s="230"/>
      <c r="N309" s="231"/>
      <c r="O309" s="231"/>
      <c r="P309" s="231"/>
      <c r="Q309" s="231"/>
      <c r="R309" s="231"/>
      <c r="S309" s="231"/>
      <c r="T309" s="232"/>
      <c r="AT309" s="233" t="s">
        <v>167</v>
      </c>
      <c r="AU309" s="233" t="s">
        <v>86</v>
      </c>
      <c r="AV309" s="15" t="s">
        <v>161</v>
      </c>
      <c r="AW309" s="15" t="s">
        <v>36</v>
      </c>
      <c r="AX309" s="15" t="s">
        <v>84</v>
      </c>
      <c r="AY309" s="233" t="s">
        <v>154</v>
      </c>
    </row>
    <row r="310" spans="1:65" s="2" customFormat="1" ht="24.2" customHeight="1">
      <c r="A310" s="37"/>
      <c r="B310" s="38"/>
      <c r="C310" s="181" t="s">
        <v>1596</v>
      </c>
      <c r="D310" s="181" t="s">
        <v>156</v>
      </c>
      <c r="E310" s="182" t="s">
        <v>289</v>
      </c>
      <c r="F310" s="183" t="s">
        <v>290</v>
      </c>
      <c r="G310" s="184" t="s">
        <v>263</v>
      </c>
      <c r="H310" s="185">
        <v>63.85</v>
      </c>
      <c r="I310" s="186"/>
      <c r="J310" s="187">
        <f>ROUND(I310*H310,2)</f>
        <v>0</v>
      </c>
      <c r="K310" s="183" t="s">
        <v>160</v>
      </c>
      <c r="L310" s="42"/>
      <c r="M310" s="188" t="s">
        <v>19</v>
      </c>
      <c r="N310" s="189" t="s">
        <v>47</v>
      </c>
      <c r="O310" s="67"/>
      <c r="P310" s="190">
        <f>O310*H310</f>
        <v>0</v>
      </c>
      <c r="Q310" s="190">
        <v>0</v>
      </c>
      <c r="R310" s="190">
        <f>Q310*H310</f>
        <v>0</v>
      </c>
      <c r="S310" s="190">
        <v>0</v>
      </c>
      <c r="T310" s="191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92" t="s">
        <v>161</v>
      </c>
      <c r="AT310" s="192" t="s">
        <v>156</v>
      </c>
      <c r="AU310" s="192" t="s">
        <v>86</v>
      </c>
      <c r="AY310" s="20" t="s">
        <v>154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20" t="s">
        <v>84</v>
      </c>
      <c r="BK310" s="193">
        <f>ROUND(I310*H310,2)</f>
        <v>0</v>
      </c>
      <c r="BL310" s="20" t="s">
        <v>161</v>
      </c>
      <c r="BM310" s="192" t="s">
        <v>1597</v>
      </c>
    </row>
    <row r="311" spans="1:65" s="2" customFormat="1" ht="19.5">
      <c r="A311" s="37"/>
      <c r="B311" s="38"/>
      <c r="C311" s="39"/>
      <c r="D311" s="194" t="s">
        <v>163</v>
      </c>
      <c r="E311" s="39"/>
      <c r="F311" s="195" t="s">
        <v>272</v>
      </c>
      <c r="G311" s="39"/>
      <c r="H311" s="39"/>
      <c r="I311" s="196"/>
      <c r="J311" s="39"/>
      <c r="K311" s="39"/>
      <c r="L311" s="42"/>
      <c r="M311" s="197"/>
      <c r="N311" s="198"/>
      <c r="O311" s="67"/>
      <c r="P311" s="67"/>
      <c r="Q311" s="67"/>
      <c r="R311" s="67"/>
      <c r="S311" s="67"/>
      <c r="T311" s="68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20" t="s">
        <v>163</v>
      </c>
      <c r="AU311" s="20" t="s">
        <v>86</v>
      </c>
    </row>
    <row r="312" spans="1:65" s="2" customFormat="1" ht="11.25">
      <c r="A312" s="37"/>
      <c r="B312" s="38"/>
      <c r="C312" s="39"/>
      <c r="D312" s="199" t="s">
        <v>165</v>
      </c>
      <c r="E312" s="39"/>
      <c r="F312" s="200" t="s">
        <v>292</v>
      </c>
      <c r="G312" s="39"/>
      <c r="H312" s="39"/>
      <c r="I312" s="196"/>
      <c r="J312" s="39"/>
      <c r="K312" s="39"/>
      <c r="L312" s="42"/>
      <c r="M312" s="197"/>
      <c r="N312" s="198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165</v>
      </c>
      <c r="AU312" s="20" t="s">
        <v>86</v>
      </c>
    </row>
    <row r="313" spans="1:65" s="13" customFormat="1" ht="11.25">
      <c r="B313" s="201"/>
      <c r="C313" s="202"/>
      <c r="D313" s="194" t="s">
        <v>167</v>
      </c>
      <c r="E313" s="203" t="s">
        <v>19</v>
      </c>
      <c r="F313" s="204" t="s">
        <v>275</v>
      </c>
      <c r="G313" s="202"/>
      <c r="H313" s="203" t="s">
        <v>19</v>
      </c>
      <c r="I313" s="205"/>
      <c r="J313" s="202"/>
      <c r="K313" s="202"/>
      <c r="L313" s="206"/>
      <c r="M313" s="207"/>
      <c r="N313" s="208"/>
      <c r="O313" s="208"/>
      <c r="P313" s="208"/>
      <c r="Q313" s="208"/>
      <c r="R313" s="208"/>
      <c r="S313" s="208"/>
      <c r="T313" s="209"/>
      <c r="AT313" s="210" t="s">
        <v>167</v>
      </c>
      <c r="AU313" s="210" t="s">
        <v>86</v>
      </c>
      <c r="AV313" s="13" t="s">
        <v>84</v>
      </c>
      <c r="AW313" s="13" t="s">
        <v>36</v>
      </c>
      <c r="AX313" s="13" t="s">
        <v>76</v>
      </c>
      <c r="AY313" s="210" t="s">
        <v>154</v>
      </c>
    </row>
    <row r="314" spans="1:65" s="13" customFormat="1" ht="11.25">
      <c r="B314" s="201"/>
      <c r="C314" s="202"/>
      <c r="D314" s="194" t="s">
        <v>167</v>
      </c>
      <c r="E314" s="203" t="s">
        <v>19</v>
      </c>
      <c r="F314" s="204" t="s">
        <v>276</v>
      </c>
      <c r="G314" s="202"/>
      <c r="H314" s="203" t="s">
        <v>19</v>
      </c>
      <c r="I314" s="205"/>
      <c r="J314" s="202"/>
      <c r="K314" s="202"/>
      <c r="L314" s="206"/>
      <c r="M314" s="207"/>
      <c r="N314" s="208"/>
      <c r="O314" s="208"/>
      <c r="P314" s="208"/>
      <c r="Q314" s="208"/>
      <c r="R314" s="208"/>
      <c r="S314" s="208"/>
      <c r="T314" s="209"/>
      <c r="AT314" s="210" t="s">
        <v>167</v>
      </c>
      <c r="AU314" s="210" t="s">
        <v>86</v>
      </c>
      <c r="AV314" s="13" t="s">
        <v>84</v>
      </c>
      <c r="AW314" s="13" t="s">
        <v>36</v>
      </c>
      <c r="AX314" s="13" t="s">
        <v>76</v>
      </c>
      <c r="AY314" s="210" t="s">
        <v>154</v>
      </c>
    </row>
    <row r="315" spans="1:65" s="14" customFormat="1" ht="11.25">
      <c r="B315" s="211"/>
      <c r="C315" s="212"/>
      <c r="D315" s="194" t="s">
        <v>167</v>
      </c>
      <c r="E315" s="213" t="s">
        <v>19</v>
      </c>
      <c r="F315" s="214" t="s">
        <v>1598</v>
      </c>
      <c r="G315" s="212"/>
      <c r="H315" s="215">
        <v>63.65</v>
      </c>
      <c r="I315" s="216"/>
      <c r="J315" s="212"/>
      <c r="K315" s="212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167</v>
      </c>
      <c r="AU315" s="221" t="s">
        <v>86</v>
      </c>
      <c r="AV315" s="14" t="s">
        <v>86</v>
      </c>
      <c r="AW315" s="14" t="s">
        <v>36</v>
      </c>
      <c r="AX315" s="14" t="s">
        <v>76</v>
      </c>
      <c r="AY315" s="221" t="s">
        <v>154</v>
      </c>
    </row>
    <row r="316" spans="1:65" s="13" customFormat="1" ht="22.5">
      <c r="B316" s="201"/>
      <c r="C316" s="202"/>
      <c r="D316" s="194" t="s">
        <v>167</v>
      </c>
      <c r="E316" s="203" t="s">
        <v>19</v>
      </c>
      <c r="F316" s="204" t="s">
        <v>299</v>
      </c>
      <c r="G316" s="202"/>
      <c r="H316" s="203" t="s">
        <v>19</v>
      </c>
      <c r="I316" s="205"/>
      <c r="J316" s="202"/>
      <c r="K316" s="202"/>
      <c r="L316" s="206"/>
      <c r="M316" s="207"/>
      <c r="N316" s="208"/>
      <c r="O316" s="208"/>
      <c r="P316" s="208"/>
      <c r="Q316" s="208"/>
      <c r="R316" s="208"/>
      <c r="S316" s="208"/>
      <c r="T316" s="209"/>
      <c r="AT316" s="210" t="s">
        <v>167</v>
      </c>
      <c r="AU316" s="210" t="s">
        <v>86</v>
      </c>
      <c r="AV316" s="13" t="s">
        <v>84</v>
      </c>
      <c r="AW316" s="13" t="s">
        <v>36</v>
      </c>
      <c r="AX316" s="13" t="s">
        <v>76</v>
      </c>
      <c r="AY316" s="210" t="s">
        <v>154</v>
      </c>
    </row>
    <row r="317" spans="1:65" s="13" customFormat="1" ht="11.25">
      <c r="B317" s="201"/>
      <c r="C317" s="202"/>
      <c r="D317" s="194" t="s">
        <v>167</v>
      </c>
      <c r="E317" s="203" t="s">
        <v>19</v>
      </c>
      <c r="F317" s="204" t="s">
        <v>300</v>
      </c>
      <c r="G317" s="202"/>
      <c r="H317" s="203" t="s">
        <v>19</v>
      </c>
      <c r="I317" s="205"/>
      <c r="J317" s="202"/>
      <c r="K317" s="202"/>
      <c r="L317" s="206"/>
      <c r="M317" s="207"/>
      <c r="N317" s="208"/>
      <c r="O317" s="208"/>
      <c r="P317" s="208"/>
      <c r="Q317" s="208"/>
      <c r="R317" s="208"/>
      <c r="S317" s="208"/>
      <c r="T317" s="209"/>
      <c r="AT317" s="210" t="s">
        <v>167</v>
      </c>
      <c r="AU317" s="210" t="s">
        <v>86</v>
      </c>
      <c r="AV317" s="13" t="s">
        <v>84</v>
      </c>
      <c r="AW317" s="13" t="s">
        <v>36</v>
      </c>
      <c r="AX317" s="13" t="s">
        <v>76</v>
      </c>
      <c r="AY317" s="210" t="s">
        <v>154</v>
      </c>
    </row>
    <row r="318" spans="1:65" s="14" customFormat="1" ht="11.25">
      <c r="B318" s="211"/>
      <c r="C318" s="212"/>
      <c r="D318" s="194" t="s">
        <v>167</v>
      </c>
      <c r="E318" s="213" t="s">
        <v>19</v>
      </c>
      <c r="F318" s="214" t="s">
        <v>1599</v>
      </c>
      <c r="G318" s="212"/>
      <c r="H318" s="215">
        <v>0.2</v>
      </c>
      <c r="I318" s="216"/>
      <c r="J318" s="212"/>
      <c r="K318" s="212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167</v>
      </c>
      <c r="AU318" s="221" t="s">
        <v>86</v>
      </c>
      <c r="AV318" s="14" t="s">
        <v>86</v>
      </c>
      <c r="AW318" s="14" t="s">
        <v>36</v>
      </c>
      <c r="AX318" s="14" t="s">
        <v>76</v>
      </c>
      <c r="AY318" s="221" t="s">
        <v>154</v>
      </c>
    </row>
    <row r="319" spans="1:65" s="15" customFormat="1" ht="11.25">
      <c r="B319" s="223"/>
      <c r="C319" s="224"/>
      <c r="D319" s="194" t="s">
        <v>167</v>
      </c>
      <c r="E319" s="225" t="s">
        <v>19</v>
      </c>
      <c r="F319" s="226" t="s">
        <v>194</v>
      </c>
      <c r="G319" s="224"/>
      <c r="H319" s="227">
        <v>63.85</v>
      </c>
      <c r="I319" s="228"/>
      <c r="J319" s="224"/>
      <c r="K319" s="224"/>
      <c r="L319" s="229"/>
      <c r="M319" s="230"/>
      <c r="N319" s="231"/>
      <c r="O319" s="231"/>
      <c r="P319" s="231"/>
      <c r="Q319" s="231"/>
      <c r="R319" s="231"/>
      <c r="S319" s="231"/>
      <c r="T319" s="232"/>
      <c r="AT319" s="233" t="s">
        <v>167</v>
      </c>
      <c r="AU319" s="233" t="s">
        <v>86</v>
      </c>
      <c r="AV319" s="15" t="s">
        <v>161</v>
      </c>
      <c r="AW319" s="15" t="s">
        <v>36</v>
      </c>
      <c r="AX319" s="15" t="s">
        <v>84</v>
      </c>
      <c r="AY319" s="233" t="s">
        <v>154</v>
      </c>
    </row>
    <row r="320" spans="1:65" s="2" customFormat="1" ht="24.2" customHeight="1">
      <c r="A320" s="37"/>
      <c r="B320" s="38"/>
      <c r="C320" s="181" t="s">
        <v>1600</v>
      </c>
      <c r="D320" s="181" t="s">
        <v>156</v>
      </c>
      <c r="E320" s="182" t="s">
        <v>303</v>
      </c>
      <c r="F320" s="183" t="s">
        <v>304</v>
      </c>
      <c r="G320" s="184" t="s">
        <v>263</v>
      </c>
      <c r="H320" s="185">
        <v>3.4</v>
      </c>
      <c r="I320" s="186"/>
      <c r="J320" s="187">
        <f>ROUND(I320*H320,2)</f>
        <v>0</v>
      </c>
      <c r="K320" s="183" t="s">
        <v>160</v>
      </c>
      <c r="L320" s="42"/>
      <c r="M320" s="188" t="s">
        <v>19</v>
      </c>
      <c r="N320" s="189" t="s">
        <v>47</v>
      </c>
      <c r="O320" s="67"/>
      <c r="P320" s="190">
        <f>O320*H320</f>
        <v>0</v>
      </c>
      <c r="Q320" s="190">
        <v>0</v>
      </c>
      <c r="R320" s="190">
        <f>Q320*H320</f>
        <v>0</v>
      </c>
      <c r="S320" s="190">
        <v>0</v>
      </c>
      <c r="T320" s="191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92" t="s">
        <v>161</v>
      </c>
      <c r="AT320" s="192" t="s">
        <v>156</v>
      </c>
      <c r="AU320" s="192" t="s">
        <v>86</v>
      </c>
      <c r="AY320" s="20" t="s">
        <v>154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20" t="s">
        <v>84</v>
      </c>
      <c r="BK320" s="193">
        <f>ROUND(I320*H320,2)</f>
        <v>0</v>
      </c>
      <c r="BL320" s="20" t="s">
        <v>161</v>
      </c>
      <c r="BM320" s="192" t="s">
        <v>1601</v>
      </c>
    </row>
    <row r="321" spans="1:65" s="2" customFormat="1" ht="11.25">
      <c r="A321" s="37"/>
      <c r="B321" s="38"/>
      <c r="C321" s="39"/>
      <c r="D321" s="194" t="s">
        <v>163</v>
      </c>
      <c r="E321" s="39"/>
      <c r="F321" s="195" t="s">
        <v>306</v>
      </c>
      <c r="G321" s="39"/>
      <c r="H321" s="39"/>
      <c r="I321" s="196"/>
      <c r="J321" s="39"/>
      <c r="K321" s="39"/>
      <c r="L321" s="42"/>
      <c r="M321" s="197"/>
      <c r="N321" s="198"/>
      <c r="O321" s="67"/>
      <c r="P321" s="67"/>
      <c r="Q321" s="67"/>
      <c r="R321" s="67"/>
      <c r="S321" s="67"/>
      <c r="T321" s="68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20" t="s">
        <v>163</v>
      </c>
      <c r="AU321" s="20" t="s">
        <v>86</v>
      </c>
    </row>
    <row r="322" spans="1:65" s="2" customFormat="1" ht="11.25">
      <c r="A322" s="37"/>
      <c r="B322" s="38"/>
      <c r="C322" s="39"/>
      <c r="D322" s="199" t="s">
        <v>165</v>
      </c>
      <c r="E322" s="39"/>
      <c r="F322" s="200" t="s">
        <v>307</v>
      </c>
      <c r="G322" s="39"/>
      <c r="H322" s="39"/>
      <c r="I322" s="196"/>
      <c r="J322" s="39"/>
      <c r="K322" s="39"/>
      <c r="L322" s="42"/>
      <c r="M322" s="197"/>
      <c r="N322" s="198"/>
      <c r="O322" s="67"/>
      <c r="P322" s="67"/>
      <c r="Q322" s="67"/>
      <c r="R322" s="67"/>
      <c r="S322" s="67"/>
      <c r="T322" s="68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20" t="s">
        <v>165</v>
      </c>
      <c r="AU322" s="20" t="s">
        <v>86</v>
      </c>
    </row>
    <row r="323" spans="1:65" s="2" customFormat="1" ht="37.9" customHeight="1">
      <c r="A323" s="37"/>
      <c r="B323" s="38"/>
      <c r="C323" s="181" t="s">
        <v>1602</v>
      </c>
      <c r="D323" s="181" t="s">
        <v>156</v>
      </c>
      <c r="E323" s="182" t="s">
        <v>310</v>
      </c>
      <c r="F323" s="183" t="s">
        <v>311</v>
      </c>
      <c r="G323" s="184" t="s">
        <v>263</v>
      </c>
      <c r="H323" s="185">
        <v>3.35</v>
      </c>
      <c r="I323" s="186"/>
      <c r="J323" s="187">
        <f>ROUND(I323*H323,2)</f>
        <v>0</v>
      </c>
      <c r="K323" s="183" t="s">
        <v>160</v>
      </c>
      <c r="L323" s="42"/>
      <c r="M323" s="188" t="s">
        <v>19</v>
      </c>
      <c r="N323" s="189" t="s">
        <v>47</v>
      </c>
      <c r="O323" s="67"/>
      <c r="P323" s="190">
        <f>O323*H323</f>
        <v>0</v>
      </c>
      <c r="Q323" s="190">
        <v>0</v>
      </c>
      <c r="R323" s="190">
        <f>Q323*H323</f>
        <v>0</v>
      </c>
      <c r="S323" s="190">
        <v>0</v>
      </c>
      <c r="T323" s="191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92" t="s">
        <v>161</v>
      </c>
      <c r="AT323" s="192" t="s">
        <v>156</v>
      </c>
      <c r="AU323" s="192" t="s">
        <v>86</v>
      </c>
      <c r="AY323" s="20" t="s">
        <v>154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20" t="s">
        <v>84</v>
      </c>
      <c r="BK323" s="193">
        <f>ROUND(I323*H323,2)</f>
        <v>0</v>
      </c>
      <c r="BL323" s="20" t="s">
        <v>161</v>
      </c>
      <c r="BM323" s="192" t="s">
        <v>1603</v>
      </c>
    </row>
    <row r="324" spans="1:65" s="2" customFormat="1" ht="29.25">
      <c r="A324" s="37"/>
      <c r="B324" s="38"/>
      <c r="C324" s="39"/>
      <c r="D324" s="194" t="s">
        <v>163</v>
      </c>
      <c r="E324" s="39"/>
      <c r="F324" s="195" t="s">
        <v>313</v>
      </c>
      <c r="G324" s="39"/>
      <c r="H324" s="39"/>
      <c r="I324" s="196"/>
      <c r="J324" s="39"/>
      <c r="K324" s="39"/>
      <c r="L324" s="42"/>
      <c r="M324" s="197"/>
      <c r="N324" s="198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163</v>
      </c>
      <c r="AU324" s="20" t="s">
        <v>86</v>
      </c>
    </row>
    <row r="325" spans="1:65" s="2" customFormat="1" ht="11.25">
      <c r="A325" s="37"/>
      <c r="B325" s="38"/>
      <c r="C325" s="39"/>
      <c r="D325" s="199" t="s">
        <v>165</v>
      </c>
      <c r="E325" s="39"/>
      <c r="F325" s="200" t="s">
        <v>314</v>
      </c>
      <c r="G325" s="39"/>
      <c r="H325" s="39"/>
      <c r="I325" s="196"/>
      <c r="J325" s="39"/>
      <c r="K325" s="39"/>
      <c r="L325" s="42"/>
      <c r="M325" s="197"/>
      <c r="N325" s="19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165</v>
      </c>
      <c r="AU325" s="20" t="s">
        <v>86</v>
      </c>
    </row>
    <row r="326" spans="1:65" s="14" customFormat="1" ht="22.5">
      <c r="B326" s="211"/>
      <c r="C326" s="212"/>
      <c r="D326" s="194" t="s">
        <v>167</v>
      </c>
      <c r="E326" s="213" t="s">
        <v>19</v>
      </c>
      <c r="F326" s="214" t="s">
        <v>1594</v>
      </c>
      <c r="G326" s="212"/>
      <c r="H326" s="215">
        <v>3.35</v>
      </c>
      <c r="I326" s="216"/>
      <c r="J326" s="212"/>
      <c r="K326" s="212"/>
      <c r="L326" s="217"/>
      <c r="M326" s="218"/>
      <c r="N326" s="219"/>
      <c r="O326" s="219"/>
      <c r="P326" s="219"/>
      <c r="Q326" s="219"/>
      <c r="R326" s="219"/>
      <c r="S326" s="219"/>
      <c r="T326" s="220"/>
      <c r="AT326" s="221" t="s">
        <v>167</v>
      </c>
      <c r="AU326" s="221" t="s">
        <v>86</v>
      </c>
      <c r="AV326" s="14" t="s">
        <v>86</v>
      </c>
      <c r="AW326" s="14" t="s">
        <v>36</v>
      </c>
      <c r="AX326" s="14" t="s">
        <v>84</v>
      </c>
      <c r="AY326" s="221" t="s">
        <v>154</v>
      </c>
    </row>
    <row r="327" spans="1:65" s="12" customFormat="1" ht="22.9" customHeight="1">
      <c r="B327" s="165"/>
      <c r="C327" s="166"/>
      <c r="D327" s="167" t="s">
        <v>75</v>
      </c>
      <c r="E327" s="179" t="s">
        <v>629</v>
      </c>
      <c r="F327" s="179" t="s">
        <v>630</v>
      </c>
      <c r="G327" s="166"/>
      <c r="H327" s="166"/>
      <c r="I327" s="169"/>
      <c r="J327" s="180">
        <f>BK327</f>
        <v>0</v>
      </c>
      <c r="K327" s="166"/>
      <c r="L327" s="171"/>
      <c r="M327" s="172"/>
      <c r="N327" s="173"/>
      <c r="O327" s="173"/>
      <c r="P327" s="174">
        <f>SUM(P328:P330)</f>
        <v>0</v>
      </c>
      <c r="Q327" s="173"/>
      <c r="R327" s="174">
        <f>SUM(R328:R330)</f>
        <v>0</v>
      </c>
      <c r="S327" s="173"/>
      <c r="T327" s="175">
        <f>SUM(T328:T330)</f>
        <v>0</v>
      </c>
      <c r="AR327" s="176" t="s">
        <v>84</v>
      </c>
      <c r="AT327" s="177" t="s">
        <v>75</v>
      </c>
      <c r="AU327" s="177" t="s">
        <v>84</v>
      </c>
      <c r="AY327" s="176" t="s">
        <v>154</v>
      </c>
      <c r="BK327" s="178">
        <f>SUM(BK328:BK330)</f>
        <v>0</v>
      </c>
    </row>
    <row r="328" spans="1:65" s="2" customFormat="1" ht="24.2" customHeight="1">
      <c r="A328" s="37"/>
      <c r="B328" s="38"/>
      <c r="C328" s="181" t="s">
        <v>1604</v>
      </c>
      <c r="D328" s="181" t="s">
        <v>156</v>
      </c>
      <c r="E328" s="182" t="s">
        <v>1605</v>
      </c>
      <c r="F328" s="183" t="s">
        <v>1606</v>
      </c>
      <c r="G328" s="184" t="s">
        <v>263</v>
      </c>
      <c r="H328" s="185">
        <v>15.728</v>
      </c>
      <c r="I328" s="186"/>
      <c r="J328" s="187">
        <f>ROUND(I328*H328,2)</f>
        <v>0</v>
      </c>
      <c r="K328" s="183" t="s">
        <v>160</v>
      </c>
      <c r="L328" s="42"/>
      <c r="M328" s="188" t="s">
        <v>19</v>
      </c>
      <c r="N328" s="189" t="s">
        <v>47</v>
      </c>
      <c r="O328" s="67"/>
      <c r="P328" s="190">
        <f>O328*H328</f>
        <v>0</v>
      </c>
      <c r="Q328" s="190">
        <v>0</v>
      </c>
      <c r="R328" s="190">
        <f>Q328*H328</f>
        <v>0</v>
      </c>
      <c r="S328" s="190">
        <v>0</v>
      </c>
      <c r="T328" s="191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92" t="s">
        <v>161</v>
      </c>
      <c r="AT328" s="192" t="s">
        <v>156</v>
      </c>
      <c r="AU328" s="192" t="s">
        <v>86</v>
      </c>
      <c r="AY328" s="20" t="s">
        <v>154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20" t="s">
        <v>84</v>
      </c>
      <c r="BK328" s="193">
        <f>ROUND(I328*H328,2)</f>
        <v>0</v>
      </c>
      <c r="BL328" s="20" t="s">
        <v>161</v>
      </c>
      <c r="BM328" s="192" t="s">
        <v>1607</v>
      </c>
    </row>
    <row r="329" spans="1:65" s="2" customFormat="1" ht="29.25">
      <c r="A329" s="37"/>
      <c r="B329" s="38"/>
      <c r="C329" s="39"/>
      <c r="D329" s="194" t="s">
        <v>163</v>
      </c>
      <c r="E329" s="39"/>
      <c r="F329" s="195" t="s">
        <v>1608</v>
      </c>
      <c r="G329" s="39"/>
      <c r="H329" s="39"/>
      <c r="I329" s="196"/>
      <c r="J329" s="39"/>
      <c r="K329" s="39"/>
      <c r="L329" s="42"/>
      <c r="M329" s="197"/>
      <c r="N329" s="198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163</v>
      </c>
      <c r="AU329" s="20" t="s">
        <v>86</v>
      </c>
    </row>
    <row r="330" spans="1:65" s="2" customFormat="1" ht="11.25">
      <c r="A330" s="37"/>
      <c r="B330" s="38"/>
      <c r="C330" s="39"/>
      <c r="D330" s="199" t="s">
        <v>165</v>
      </c>
      <c r="E330" s="39"/>
      <c r="F330" s="200" t="s">
        <v>1609</v>
      </c>
      <c r="G330" s="39"/>
      <c r="H330" s="39"/>
      <c r="I330" s="196"/>
      <c r="J330" s="39"/>
      <c r="K330" s="39"/>
      <c r="L330" s="42"/>
      <c r="M330" s="262"/>
      <c r="N330" s="263"/>
      <c r="O330" s="264"/>
      <c r="P330" s="264"/>
      <c r="Q330" s="264"/>
      <c r="R330" s="264"/>
      <c r="S330" s="264"/>
      <c r="T330" s="265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165</v>
      </c>
      <c r="AU330" s="20" t="s">
        <v>86</v>
      </c>
    </row>
    <row r="331" spans="1:65" s="2" customFormat="1" ht="6.95" customHeight="1">
      <c r="A331" s="37"/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42"/>
      <c r="M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</row>
  </sheetData>
  <sheetProtection algorithmName="SHA-512" hashValue="En5SFUFTiQ0al/t5nT86h+jnEM4jOBj7GjLO+iov++4m4Ncr4khY/Q69Le9jTHMkGno8S/Au5lBtVwBefSFERg==" saltValue="FVMm4TIyGNl3iXvy6iWX4w90TJ9QtPiARJfDOe0g19dOSMboBEMKSNfW2U0RsL1glDTfahLIUssEYVt9tLOyUQ==" spinCount="100000" sheet="1" objects="1" scenarios="1" formatColumns="0" formatRows="0" autoFilter="0"/>
  <autoFilter ref="C86:K330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2" r:id="rId1"/>
    <hyperlink ref="F102" r:id="rId2"/>
    <hyperlink ref="F107" r:id="rId3"/>
    <hyperlink ref="F113" r:id="rId4"/>
    <hyperlink ref="F119" r:id="rId5"/>
    <hyperlink ref="F126" r:id="rId6"/>
    <hyperlink ref="F133" r:id="rId7"/>
    <hyperlink ref="F139" r:id="rId8"/>
    <hyperlink ref="F144" r:id="rId9"/>
    <hyperlink ref="F149" r:id="rId10"/>
    <hyperlink ref="F159" r:id="rId11"/>
    <hyperlink ref="F169" r:id="rId12"/>
    <hyperlink ref="F177" r:id="rId13"/>
    <hyperlink ref="F180" r:id="rId14"/>
    <hyperlink ref="F185" r:id="rId15"/>
    <hyperlink ref="F190" r:id="rId16"/>
    <hyperlink ref="F196" r:id="rId17"/>
    <hyperlink ref="F208" r:id="rId18"/>
    <hyperlink ref="F214" r:id="rId19"/>
    <hyperlink ref="F219" r:id="rId20"/>
    <hyperlink ref="F224" r:id="rId21"/>
    <hyperlink ref="F229" r:id="rId22"/>
    <hyperlink ref="F236" r:id="rId23"/>
    <hyperlink ref="F241" r:id="rId24"/>
    <hyperlink ref="F248" r:id="rId25"/>
    <hyperlink ref="F253" r:id="rId26"/>
    <hyperlink ref="F259" r:id="rId27"/>
    <hyperlink ref="F264" r:id="rId28"/>
    <hyperlink ref="F273" r:id="rId29"/>
    <hyperlink ref="F282" r:id="rId30"/>
    <hyperlink ref="F291" r:id="rId31"/>
    <hyperlink ref="F296" r:id="rId32"/>
    <hyperlink ref="F306" r:id="rId33"/>
    <hyperlink ref="F312" r:id="rId34"/>
    <hyperlink ref="F322" r:id="rId35"/>
    <hyperlink ref="F325" r:id="rId36"/>
    <hyperlink ref="F330" r:id="rId3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Rekapitulace stavby</vt:lpstr>
      <vt:lpstr>001 - Bourací práce, demo...</vt:lpstr>
      <vt:lpstr>002 - Zpevněné plochy</vt:lpstr>
      <vt:lpstr>301 - SO.01 - Přístřešek ...</vt:lpstr>
      <vt:lpstr>302 - SO.02 - Zábradlí</vt:lpstr>
      <vt:lpstr>303 - SO.03 - Dřevěné stu...</vt:lpstr>
      <vt:lpstr>304 - SO.04 - Stůl a sedátka</vt:lpstr>
      <vt:lpstr>305 - SO.05 - Půlkruhová ...</vt:lpstr>
      <vt:lpstr>004 - Odvodnění zpevněnýc...</vt:lpstr>
      <vt:lpstr>005 - Veřejné osvětlení, ...</vt:lpstr>
      <vt:lpstr>006 - Vegetace</vt:lpstr>
      <vt:lpstr>601 - Následná péče o vys...</vt:lpstr>
      <vt:lpstr>007 - Vedlejší náklady</vt:lpstr>
      <vt:lpstr>Pokyny pro vyplnění</vt:lpstr>
      <vt:lpstr>'001 - Bourací práce, demo...'!Názvy_tisku</vt:lpstr>
      <vt:lpstr>'002 - Zpevněné plochy'!Názvy_tisku</vt:lpstr>
      <vt:lpstr>'004 - Odvodnění zpevněnýc...'!Názvy_tisku</vt:lpstr>
      <vt:lpstr>'005 - Veřejné osvětlení, ...'!Názvy_tisku</vt:lpstr>
      <vt:lpstr>'006 - Vegetace'!Názvy_tisku</vt:lpstr>
      <vt:lpstr>'007 - Vedlejší náklady'!Názvy_tisku</vt:lpstr>
      <vt:lpstr>'301 - SO.01 - Přístřešek ...'!Názvy_tisku</vt:lpstr>
      <vt:lpstr>'302 - SO.02 - Zábradlí'!Názvy_tisku</vt:lpstr>
      <vt:lpstr>'303 - SO.03 - Dřevěné stu...'!Názvy_tisku</vt:lpstr>
      <vt:lpstr>'304 - SO.04 - Stůl a sedátka'!Názvy_tisku</vt:lpstr>
      <vt:lpstr>'305 - SO.05 - Půlkruhová ...'!Názvy_tisku</vt:lpstr>
      <vt:lpstr>'601 - Následná péče o vys...'!Názvy_tisku</vt:lpstr>
      <vt:lpstr>'Rekapitulace stavby'!Názvy_tisku</vt:lpstr>
      <vt:lpstr>'001 - Bourací práce, demo...'!Oblast_tisku</vt:lpstr>
      <vt:lpstr>'002 - Zpevněné plochy'!Oblast_tisku</vt:lpstr>
      <vt:lpstr>'004 - Odvodnění zpevněnýc...'!Oblast_tisku</vt:lpstr>
      <vt:lpstr>'005 - Veřejné osvětlení, ...'!Oblast_tisku</vt:lpstr>
      <vt:lpstr>'006 - Vegetace'!Oblast_tisku</vt:lpstr>
      <vt:lpstr>'007 - Vedlejší náklady'!Oblast_tisku</vt:lpstr>
      <vt:lpstr>'301 - SO.01 - Přístřešek ...'!Oblast_tisku</vt:lpstr>
      <vt:lpstr>'302 - SO.02 - Zábradlí'!Oblast_tisku</vt:lpstr>
      <vt:lpstr>'303 - SO.03 - Dřevěné stu...'!Oblast_tisku</vt:lpstr>
      <vt:lpstr>'304 - SO.04 - Stůl a sedátka'!Oblast_tisku</vt:lpstr>
      <vt:lpstr>'305 - SO.05 - Půlkruhová ...'!Oblast_tisku</vt:lpstr>
      <vt:lpstr>'601 - Následná péče o vys...'!Oblast_tisku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Vochozka</dc:creator>
  <cp:lastModifiedBy>Pavel Vochozka</cp:lastModifiedBy>
  <dcterms:created xsi:type="dcterms:W3CDTF">2025-04-29T15:43:19Z</dcterms:created>
  <dcterms:modified xsi:type="dcterms:W3CDTF">2025-04-29T16:09:20Z</dcterms:modified>
</cp:coreProperties>
</file>