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5\Odstranění závad z revizí elektro\I. etapa - školy\"/>
    </mc:Choice>
  </mc:AlternateContent>
  <xr:revisionPtr revIDLastSave="0" documentId="13_ncr:1_{6DFFC7E5-B4B9-454D-97BA-14BA512FC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zakázky" sheetId="1" r:id="rId1"/>
    <sheet name="01. - MŠ Hrubínova " sheetId="2" r:id="rId2"/>
    <sheet name="02. - MŠ Na Biřičce " sheetId="3" r:id="rId3"/>
    <sheet name="03. - MŠ Urxova" sheetId="4" r:id="rId4"/>
    <sheet name="04. - MŠ M. Horákové" sheetId="5" r:id="rId5"/>
    <sheet name="05. - MŠ Věkoše " sheetId="6" r:id="rId6"/>
    <sheet name="06. - MŠ Podzámčí" sheetId="7" r:id="rId7"/>
    <sheet name="07. - MŠ Štefánikova" sheetId="8" r:id="rId8"/>
    <sheet name="08. - MŠ Štechova" sheetId="9" r:id="rId9"/>
    <sheet name="09. - MŠ Slatina " sheetId="10" r:id="rId10"/>
    <sheet name="10. - MŠ Kampánova" sheetId="11" r:id="rId11"/>
    <sheet name="11. - MŠ Plačice " sheetId="12" r:id="rId12"/>
    <sheet name="12. - MŠ Plotiště " sheetId="13" r:id="rId13"/>
    <sheet name="13. - MŠ Mrštíkova" sheetId="14" r:id="rId14"/>
    <sheet name="14. - MŠ Švendova " sheetId="15" r:id="rId15"/>
  </sheets>
  <definedNames>
    <definedName name="_xlnm._FilterDatabase" localSheetId="1" hidden="1">'01. - MŠ Hrubínova '!$C$121:$K$164</definedName>
    <definedName name="_xlnm._FilterDatabase" localSheetId="2" hidden="1">'02. - MŠ Na Biřičce '!$C$122:$K$205</definedName>
    <definedName name="_xlnm._FilterDatabase" localSheetId="3" hidden="1">'03. - MŠ Urxova'!$C$121:$K$174</definedName>
    <definedName name="_xlnm._FilterDatabase" localSheetId="4" hidden="1">'04. - MŠ M. Horákové'!$C$122:$K$184</definedName>
    <definedName name="_xlnm._FilterDatabase" localSheetId="5" hidden="1">'05. - MŠ Věkoše '!$C$121:$K$171</definedName>
    <definedName name="_xlnm._FilterDatabase" localSheetId="6" hidden="1">'06. - MŠ Podzámčí'!$C$119:$K$150</definedName>
    <definedName name="_xlnm._FilterDatabase" localSheetId="7" hidden="1">'07. - MŠ Štefánikova'!$C$119:$K$149</definedName>
    <definedName name="_xlnm._FilterDatabase" localSheetId="8" hidden="1">'08. - MŠ Štechova'!$C$119:$K$141</definedName>
    <definedName name="_xlnm._FilterDatabase" localSheetId="9" hidden="1">'09. - MŠ Slatina '!$C$121:$K$192</definedName>
    <definedName name="_xlnm._FilterDatabase" localSheetId="10" hidden="1">'10. - MŠ Kampánova'!$C$123:$K$183</definedName>
    <definedName name="_xlnm._FilterDatabase" localSheetId="11" hidden="1">'11. - MŠ Plačice '!$C$123:$K$204</definedName>
    <definedName name="_xlnm._FilterDatabase" localSheetId="12" hidden="1">'12. - MŠ Plotiště '!$C$121:$K$215</definedName>
    <definedName name="_xlnm._FilterDatabase" localSheetId="13" hidden="1">'13. - MŠ Mrštíkova'!$C$123:$K$200</definedName>
    <definedName name="_xlnm._FilterDatabase" localSheetId="14" hidden="1">'14. - MŠ Švendova '!$C$121:$K$186</definedName>
    <definedName name="_xlnm.Print_Titles" localSheetId="1">'01. - MŠ Hrubínova '!$121:$121</definedName>
    <definedName name="_xlnm.Print_Titles" localSheetId="2">'02. - MŠ Na Biřičce '!$122:$122</definedName>
    <definedName name="_xlnm.Print_Titles" localSheetId="3">'03. - MŠ Urxova'!$121:$121</definedName>
    <definedName name="_xlnm.Print_Titles" localSheetId="4">'04. - MŠ M. Horákové'!$122:$122</definedName>
    <definedName name="_xlnm.Print_Titles" localSheetId="5">'05. - MŠ Věkoše '!$121:$121</definedName>
    <definedName name="_xlnm.Print_Titles" localSheetId="6">'06. - MŠ Podzámčí'!$119:$119</definedName>
    <definedName name="_xlnm.Print_Titles" localSheetId="7">'07. - MŠ Štefánikova'!$119:$119</definedName>
    <definedName name="_xlnm.Print_Titles" localSheetId="8">'08. - MŠ Štechova'!$119:$119</definedName>
    <definedName name="_xlnm.Print_Titles" localSheetId="9">'09. - MŠ Slatina '!$121:$121</definedName>
    <definedName name="_xlnm.Print_Titles" localSheetId="10">'10. - MŠ Kampánova'!$123:$123</definedName>
    <definedName name="_xlnm.Print_Titles" localSheetId="11">'11. - MŠ Plačice '!$123:$123</definedName>
    <definedName name="_xlnm.Print_Titles" localSheetId="12">'12. - MŠ Plotiště '!$121:$121</definedName>
    <definedName name="_xlnm.Print_Titles" localSheetId="13">'13. - MŠ Mrštíkova'!$123:$123</definedName>
    <definedName name="_xlnm.Print_Titles" localSheetId="14">'14. - MŠ Švendova '!$121:$121</definedName>
    <definedName name="_xlnm.Print_Titles" localSheetId="0">'Rekapitulace zakázky'!$92:$92</definedName>
    <definedName name="_xlnm.Print_Area" localSheetId="1">'01. - MŠ Hrubínova '!$C$4:$J$76,'01. - MŠ Hrubínova '!$C$109:$J$164</definedName>
    <definedName name="_xlnm.Print_Area" localSheetId="2">'02. - MŠ Na Biřičce '!$C$4:$J$76,'02. - MŠ Na Biřičce '!$C$110:$J$205</definedName>
    <definedName name="_xlnm.Print_Area" localSheetId="3">'03. - MŠ Urxova'!$C$4:$J$76,'03. - MŠ Urxova'!$C$109:$J$174</definedName>
    <definedName name="_xlnm.Print_Area" localSheetId="4">'04. - MŠ M. Horákové'!$C$4:$J$76,'04. - MŠ M. Horákové'!$C$110:$J$184</definedName>
    <definedName name="_xlnm.Print_Area" localSheetId="5">'05. - MŠ Věkoše '!$C$4:$J$76,'05. - MŠ Věkoše '!$C$109:$J$171</definedName>
    <definedName name="_xlnm.Print_Area" localSheetId="6">'06. - MŠ Podzámčí'!$C$4:$J$76,'06. - MŠ Podzámčí'!$C$107:$J$150</definedName>
    <definedName name="_xlnm.Print_Area" localSheetId="7">'07. - MŠ Štefánikova'!$C$4:$J$76,'07. - MŠ Štefánikova'!$C$107:$J$149</definedName>
    <definedName name="_xlnm.Print_Area" localSheetId="8">'08. - MŠ Štechova'!$C$4:$J$76,'08. - MŠ Štechova'!$C$107:$J$141</definedName>
    <definedName name="_xlnm.Print_Area" localSheetId="9">'09. - MŠ Slatina '!$C$4:$J$76,'09. - MŠ Slatina '!$C$109:$J$192</definedName>
    <definedName name="_xlnm.Print_Area" localSheetId="10">'10. - MŠ Kampánova'!$C$4:$J$76,'10. - MŠ Kampánova'!$C$111:$J$183</definedName>
    <definedName name="_xlnm.Print_Area" localSheetId="11">'11. - MŠ Plačice '!$C$4:$J$76,'11. - MŠ Plačice '!$C$111:$J$204</definedName>
    <definedName name="_xlnm.Print_Area" localSheetId="12">'12. - MŠ Plotiště '!$C$4:$J$76,'12. - MŠ Plotiště '!$C$109:$J$215</definedName>
    <definedName name="_xlnm.Print_Area" localSheetId="13">'13. - MŠ Mrštíkova'!$C$4:$J$76,'13. - MŠ Mrštíkova'!$C$111:$J$200</definedName>
    <definedName name="_xlnm.Print_Area" localSheetId="14">'14. - MŠ Švendova '!$C$4:$J$76,'14. - MŠ Švendova '!$C$109:$J$186</definedName>
    <definedName name="_xlnm.Print_Area" localSheetId="0">'Rekapitulace zakázky'!$D$4:$AO$76,'Rekapitulace zakázky'!$C$82:$AQ$109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5" l="1"/>
  <c r="J36" i="15"/>
  <c r="AY108" i="1"/>
  <c r="J35" i="15"/>
  <c r="AX108" i="1"/>
  <c r="BI184" i="15"/>
  <c r="BH184" i="15"/>
  <c r="BG184" i="15"/>
  <c r="BF184" i="15"/>
  <c r="T184" i="15"/>
  <c r="T183" i="15"/>
  <c r="T182" i="15" s="1"/>
  <c r="R184" i="15"/>
  <c r="R183" i="15"/>
  <c r="R182" i="15" s="1"/>
  <c r="P184" i="15"/>
  <c r="P183" i="15"/>
  <c r="P182" i="15" s="1"/>
  <c r="BI181" i="15"/>
  <c r="BH181" i="15"/>
  <c r="BG181" i="15"/>
  <c r="BF181" i="15"/>
  <c r="T181" i="15"/>
  <c r="R181" i="15"/>
  <c r="P181" i="15"/>
  <c r="BI179" i="15"/>
  <c r="BH179" i="15"/>
  <c r="BG179" i="15"/>
  <c r="BF179" i="15"/>
  <c r="T179" i="15"/>
  <c r="R179" i="15"/>
  <c r="P179" i="15"/>
  <c r="BI175" i="15"/>
  <c r="BH175" i="15"/>
  <c r="BG175" i="15"/>
  <c r="BF175" i="15"/>
  <c r="T175" i="15"/>
  <c r="T174" i="15"/>
  <c r="R175" i="15"/>
  <c r="R174" i="15" s="1"/>
  <c r="P175" i="15"/>
  <c r="P174" i="15"/>
  <c r="BI171" i="15"/>
  <c r="BH171" i="15"/>
  <c r="BG171" i="15"/>
  <c r="BF171" i="15"/>
  <c r="T171" i="15"/>
  <c r="R171" i="15"/>
  <c r="P171" i="15"/>
  <c r="BI168" i="15"/>
  <c r="BH168" i="15"/>
  <c r="BG168" i="15"/>
  <c r="BF168" i="15"/>
  <c r="T168" i="15"/>
  <c r="R168" i="15"/>
  <c r="P168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1" i="15"/>
  <c r="BH161" i="15"/>
  <c r="BG161" i="15"/>
  <c r="BF161" i="15"/>
  <c r="T161" i="15"/>
  <c r="R161" i="15"/>
  <c r="P161" i="15"/>
  <c r="BI159" i="15"/>
  <c r="BH159" i="15"/>
  <c r="BG159" i="15"/>
  <c r="BF159" i="15"/>
  <c r="T159" i="15"/>
  <c r="R159" i="15"/>
  <c r="P159" i="15"/>
  <c r="BI156" i="15"/>
  <c r="BH156" i="15"/>
  <c r="BG156" i="15"/>
  <c r="BF156" i="15"/>
  <c r="T156" i="15"/>
  <c r="R156" i="15"/>
  <c r="P156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49" i="15"/>
  <c r="BH149" i="15"/>
  <c r="BG149" i="15"/>
  <c r="BF149" i="15"/>
  <c r="T149" i="15"/>
  <c r="R149" i="15"/>
  <c r="P149" i="15"/>
  <c r="BI147" i="15"/>
  <c r="BH147" i="15"/>
  <c r="BG147" i="15"/>
  <c r="BF147" i="15"/>
  <c r="T147" i="15"/>
  <c r="R147" i="15"/>
  <c r="P147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1" i="15"/>
  <c r="BH141" i="15"/>
  <c r="BG141" i="15"/>
  <c r="BF141" i="15"/>
  <c r="T141" i="15"/>
  <c r="R141" i="15"/>
  <c r="P141" i="15"/>
  <c r="BI139" i="15"/>
  <c r="BH139" i="15"/>
  <c r="BG139" i="15"/>
  <c r="BF139" i="15"/>
  <c r="T139" i="15"/>
  <c r="R139" i="15"/>
  <c r="P139" i="15"/>
  <c r="BI136" i="15"/>
  <c r="BH136" i="15"/>
  <c r="BG136" i="15"/>
  <c r="BF136" i="15"/>
  <c r="T136" i="15"/>
  <c r="R136" i="15"/>
  <c r="P136" i="15"/>
  <c r="BI133" i="15"/>
  <c r="BH133" i="15"/>
  <c r="BG133" i="15"/>
  <c r="BF133" i="15"/>
  <c r="T133" i="15"/>
  <c r="R133" i="15"/>
  <c r="P133" i="15"/>
  <c r="BI130" i="15"/>
  <c r="BH130" i="15"/>
  <c r="BG130" i="15"/>
  <c r="BF130" i="15"/>
  <c r="T130" i="15"/>
  <c r="R130" i="15"/>
  <c r="P130" i="15"/>
  <c r="BI128" i="15"/>
  <c r="BH128" i="15"/>
  <c r="BG128" i="15"/>
  <c r="BF128" i="15"/>
  <c r="T128" i="15"/>
  <c r="R128" i="15"/>
  <c r="P128" i="15"/>
  <c r="BI125" i="15"/>
  <c r="BH125" i="15"/>
  <c r="BG125" i="15"/>
  <c r="BF125" i="15"/>
  <c r="T125" i="15"/>
  <c r="R125" i="15"/>
  <c r="P125" i="15"/>
  <c r="F118" i="15"/>
  <c r="F116" i="15"/>
  <c r="E114" i="15"/>
  <c r="F91" i="15"/>
  <c r="F89" i="15"/>
  <c r="E87" i="15"/>
  <c r="J24" i="15"/>
  <c r="E24" i="15"/>
  <c r="J92" i="15"/>
  <c r="J23" i="15"/>
  <c r="J21" i="15"/>
  <c r="E21" i="15"/>
  <c r="J118" i="15"/>
  <c r="J20" i="15"/>
  <c r="J18" i="15"/>
  <c r="E18" i="15"/>
  <c r="F119" i="15" s="1"/>
  <c r="J17" i="15"/>
  <c r="J12" i="15"/>
  <c r="J89" i="15"/>
  <c r="E7" i="15"/>
  <c r="E85" i="15"/>
  <c r="J37" i="14"/>
  <c r="J36" i="14"/>
  <c r="AY107" i="1"/>
  <c r="J35" i="14"/>
  <c r="AX107" i="1" s="1"/>
  <c r="BI198" i="14"/>
  <c r="BH198" i="14"/>
  <c r="BG198" i="14"/>
  <c r="BF198" i="14"/>
  <c r="T198" i="14"/>
  <c r="T197" i="14"/>
  <c r="T196" i="14"/>
  <c r="R198" i="14"/>
  <c r="R197" i="14"/>
  <c r="R196" i="14"/>
  <c r="P198" i="14"/>
  <c r="P197" i="14" s="1"/>
  <c r="P196" i="14" s="1"/>
  <c r="BI194" i="14"/>
  <c r="BH194" i="14"/>
  <c r="BG194" i="14"/>
  <c r="BF194" i="14"/>
  <c r="T194" i="14"/>
  <c r="T193" i="14"/>
  <c r="T192" i="14" s="1"/>
  <c r="R194" i="14"/>
  <c r="R193" i="14"/>
  <c r="R192" i="14" s="1"/>
  <c r="P194" i="14"/>
  <c r="P193" i="14"/>
  <c r="P192" i="14"/>
  <c r="BI190" i="14"/>
  <c r="BH190" i="14"/>
  <c r="BG190" i="14"/>
  <c r="BF190" i="14"/>
  <c r="T190" i="14"/>
  <c r="R190" i="14"/>
  <c r="P190" i="14"/>
  <c r="BI187" i="14"/>
  <c r="BH187" i="14"/>
  <c r="BG187" i="14"/>
  <c r="BF187" i="14"/>
  <c r="T187" i="14"/>
  <c r="R187" i="14"/>
  <c r="P187" i="14"/>
  <c r="BI184" i="14"/>
  <c r="BH184" i="14"/>
  <c r="BG184" i="14"/>
  <c r="BF184" i="14"/>
  <c r="T184" i="14"/>
  <c r="R184" i="14"/>
  <c r="P184" i="14"/>
  <c r="BI181" i="14"/>
  <c r="BH181" i="14"/>
  <c r="BG181" i="14"/>
  <c r="BF181" i="14"/>
  <c r="T181" i="14"/>
  <c r="R181" i="14"/>
  <c r="P181" i="14"/>
  <c r="BI178" i="14"/>
  <c r="BH178" i="14"/>
  <c r="BG178" i="14"/>
  <c r="BF178" i="14"/>
  <c r="T178" i="14"/>
  <c r="R178" i="14"/>
  <c r="P178" i="14"/>
  <c r="BI177" i="14"/>
  <c r="BH177" i="14"/>
  <c r="BG177" i="14"/>
  <c r="BF177" i="14"/>
  <c r="T177" i="14"/>
  <c r="R177" i="14"/>
  <c r="P177" i="14"/>
  <c r="BI174" i="14"/>
  <c r="BH174" i="14"/>
  <c r="BG174" i="14"/>
  <c r="BF174" i="14"/>
  <c r="T174" i="14"/>
  <c r="R174" i="14"/>
  <c r="P174" i="14"/>
  <c r="BI171" i="14"/>
  <c r="BH171" i="14"/>
  <c r="BG171" i="14"/>
  <c r="BF171" i="14"/>
  <c r="T171" i="14"/>
  <c r="R171" i="14"/>
  <c r="P171" i="14"/>
  <c r="BI168" i="14"/>
  <c r="BH168" i="14"/>
  <c r="BG168" i="14"/>
  <c r="BF168" i="14"/>
  <c r="T168" i="14"/>
  <c r="R168" i="14"/>
  <c r="P168" i="14"/>
  <c r="BI166" i="14"/>
  <c r="BH166" i="14"/>
  <c r="BG166" i="14"/>
  <c r="BF166" i="14"/>
  <c r="T166" i="14"/>
  <c r="R166" i="14"/>
  <c r="P166" i="14"/>
  <c r="BI164" i="14"/>
  <c r="BH164" i="14"/>
  <c r="BG164" i="14"/>
  <c r="BF164" i="14"/>
  <c r="T164" i="14"/>
  <c r="R164" i="14"/>
  <c r="P164" i="14"/>
  <c r="BI161" i="14"/>
  <c r="BH161" i="14"/>
  <c r="BG161" i="14"/>
  <c r="BF161" i="14"/>
  <c r="T161" i="14"/>
  <c r="R161" i="14"/>
  <c r="P161" i="14"/>
  <c r="BI158" i="14"/>
  <c r="BH158" i="14"/>
  <c r="BG158" i="14"/>
  <c r="BF158" i="14"/>
  <c r="T158" i="14"/>
  <c r="R158" i="14"/>
  <c r="P158" i="14"/>
  <c r="BI156" i="14"/>
  <c r="BH156" i="14"/>
  <c r="BG156" i="14"/>
  <c r="BF156" i="14"/>
  <c r="T156" i="14"/>
  <c r="R156" i="14"/>
  <c r="P156" i="14"/>
  <c r="BI153" i="14"/>
  <c r="BH153" i="14"/>
  <c r="BG153" i="14"/>
  <c r="BF153" i="14"/>
  <c r="T153" i="14"/>
  <c r="R153" i="14"/>
  <c r="P153" i="14"/>
  <c r="BI151" i="14"/>
  <c r="BH151" i="14"/>
  <c r="BG151" i="14"/>
  <c r="BF151" i="14"/>
  <c r="T151" i="14"/>
  <c r="R151" i="14"/>
  <c r="P151" i="14"/>
  <c r="BI148" i="14"/>
  <c r="BH148" i="14"/>
  <c r="BG148" i="14"/>
  <c r="BF148" i="14"/>
  <c r="T148" i="14"/>
  <c r="R148" i="14"/>
  <c r="P148" i="14"/>
  <c r="BI146" i="14"/>
  <c r="BH146" i="14"/>
  <c r="BG146" i="14"/>
  <c r="BF146" i="14"/>
  <c r="T146" i="14"/>
  <c r="R146" i="14"/>
  <c r="P146" i="14"/>
  <c r="BI143" i="14"/>
  <c r="BH143" i="14"/>
  <c r="BG143" i="14"/>
  <c r="BF143" i="14"/>
  <c r="T143" i="14"/>
  <c r="R143" i="14"/>
  <c r="P143" i="14"/>
  <c r="BI142" i="14"/>
  <c r="BH142" i="14"/>
  <c r="BG142" i="14"/>
  <c r="BF142" i="14"/>
  <c r="T142" i="14"/>
  <c r="R142" i="14"/>
  <c r="P142" i="14"/>
  <c r="BI139" i="14"/>
  <c r="BH139" i="14"/>
  <c r="BG139" i="14"/>
  <c r="BF139" i="14"/>
  <c r="T139" i="14"/>
  <c r="R139" i="14"/>
  <c r="P139" i="14"/>
  <c r="BI137" i="14"/>
  <c r="BH137" i="14"/>
  <c r="BG137" i="14"/>
  <c r="BF137" i="14"/>
  <c r="T137" i="14"/>
  <c r="R137" i="14"/>
  <c r="P137" i="14"/>
  <c r="BI135" i="14"/>
  <c r="BH135" i="14"/>
  <c r="BG135" i="14"/>
  <c r="BF135" i="14"/>
  <c r="T135" i="14"/>
  <c r="R135" i="14"/>
  <c r="P135" i="14"/>
  <c r="BI132" i="14"/>
  <c r="BH132" i="14"/>
  <c r="BG132" i="14"/>
  <c r="BF132" i="14"/>
  <c r="T132" i="14"/>
  <c r="R132" i="14"/>
  <c r="P132" i="14"/>
  <c r="BI127" i="14"/>
  <c r="BH127" i="14"/>
  <c r="BG127" i="14"/>
  <c r="BF127" i="14"/>
  <c r="T127" i="14"/>
  <c r="T126" i="14" s="1"/>
  <c r="T125" i="14" s="1"/>
  <c r="R127" i="14"/>
  <c r="R126" i="14" s="1"/>
  <c r="R125" i="14" s="1"/>
  <c r="P127" i="14"/>
  <c r="P126" i="14"/>
  <c r="P125" i="14" s="1"/>
  <c r="F120" i="14"/>
  <c r="F118" i="14"/>
  <c r="E116" i="14"/>
  <c r="F91" i="14"/>
  <c r="F89" i="14"/>
  <c r="E87" i="14"/>
  <c r="J24" i="14"/>
  <c r="E24" i="14"/>
  <c r="J92" i="14" s="1"/>
  <c r="J23" i="14"/>
  <c r="J21" i="14"/>
  <c r="E21" i="14"/>
  <c r="J120" i="14" s="1"/>
  <c r="J20" i="14"/>
  <c r="J18" i="14"/>
  <c r="E18" i="14"/>
  <c r="F121" i="14" s="1"/>
  <c r="J17" i="14"/>
  <c r="J12" i="14"/>
  <c r="J118" i="14" s="1"/>
  <c r="E7" i="14"/>
  <c r="E114" i="14"/>
  <c r="J37" i="13"/>
  <c r="J36" i="13"/>
  <c r="AY106" i="1" s="1"/>
  <c r="J35" i="13"/>
  <c r="AX106" i="1"/>
  <c r="BI213" i="13"/>
  <c r="BH213" i="13"/>
  <c r="BG213" i="13"/>
  <c r="BF213" i="13"/>
  <c r="T213" i="13"/>
  <c r="T212" i="13" s="1"/>
  <c r="T211" i="13" s="1"/>
  <c r="R213" i="13"/>
  <c r="R212" i="13" s="1"/>
  <c r="R211" i="13" s="1"/>
  <c r="P213" i="13"/>
  <c r="P212" i="13"/>
  <c r="P211" i="13"/>
  <c r="BI209" i="13"/>
  <c r="BH209" i="13"/>
  <c r="BG209" i="13"/>
  <c r="BF209" i="13"/>
  <c r="T209" i="13"/>
  <c r="R209" i="13"/>
  <c r="P209" i="13"/>
  <c r="BI206" i="13"/>
  <c r="BH206" i="13"/>
  <c r="BG206" i="13"/>
  <c r="BF206" i="13"/>
  <c r="T206" i="13"/>
  <c r="R206" i="13"/>
  <c r="P206" i="13"/>
  <c r="BI202" i="13"/>
  <c r="BH202" i="13"/>
  <c r="BG202" i="13"/>
  <c r="BF202" i="13"/>
  <c r="T202" i="13"/>
  <c r="R202" i="13"/>
  <c r="P202" i="13"/>
  <c r="BI200" i="13"/>
  <c r="BH200" i="13"/>
  <c r="BG200" i="13"/>
  <c r="BF200" i="13"/>
  <c r="T200" i="13"/>
  <c r="R200" i="13"/>
  <c r="P200" i="13"/>
  <c r="BI197" i="13"/>
  <c r="BH197" i="13"/>
  <c r="BG197" i="13"/>
  <c r="BF197" i="13"/>
  <c r="T197" i="13"/>
  <c r="R197" i="13"/>
  <c r="P197" i="13"/>
  <c r="BI195" i="13"/>
  <c r="BH195" i="13"/>
  <c r="BG195" i="13"/>
  <c r="BF195" i="13"/>
  <c r="T195" i="13"/>
  <c r="R195" i="13"/>
  <c r="P195" i="13"/>
  <c r="BI192" i="13"/>
  <c r="BH192" i="13"/>
  <c r="BG192" i="13"/>
  <c r="BF192" i="13"/>
  <c r="T192" i="13"/>
  <c r="R192" i="13"/>
  <c r="P192" i="13"/>
  <c r="BI190" i="13"/>
  <c r="BH190" i="13"/>
  <c r="BG190" i="13"/>
  <c r="BF190" i="13"/>
  <c r="T190" i="13"/>
  <c r="R190" i="13"/>
  <c r="P190" i="13"/>
  <c r="BI187" i="13"/>
  <c r="BH187" i="13"/>
  <c r="BG187" i="13"/>
  <c r="BF187" i="13"/>
  <c r="T187" i="13"/>
  <c r="R187" i="13"/>
  <c r="P187" i="13"/>
  <c r="BI184" i="13"/>
  <c r="BH184" i="13"/>
  <c r="BG184" i="13"/>
  <c r="BF184" i="13"/>
  <c r="T184" i="13"/>
  <c r="R184" i="13"/>
  <c r="P184" i="13"/>
  <c r="BI181" i="13"/>
  <c r="BH181" i="13"/>
  <c r="BG181" i="13"/>
  <c r="BF181" i="13"/>
  <c r="T181" i="13"/>
  <c r="R181" i="13"/>
  <c r="P181" i="13"/>
  <c r="BI178" i="13"/>
  <c r="BH178" i="13"/>
  <c r="BG178" i="13"/>
  <c r="BF178" i="13"/>
  <c r="T178" i="13"/>
  <c r="R178" i="13"/>
  <c r="P178" i="13"/>
  <c r="BI176" i="13"/>
  <c r="BH176" i="13"/>
  <c r="BG176" i="13"/>
  <c r="BF176" i="13"/>
  <c r="T176" i="13"/>
  <c r="R176" i="13"/>
  <c r="P176" i="13"/>
  <c r="BI173" i="13"/>
  <c r="BH173" i="13"/>
  <c r="BG173" i="13"/>
  <c r="BF173" i="13"/>
  <c r="T173" i="13"/>
  <c r="R173" i="13"/>
  <c r="P173" i="13"/>
  <c r="BI170" i="13"/>
  <c r="BH170" i="13"/>
  <c r="BG170" i="13"/>
  <c r="BF170" i="13"/>
  <c r="T170" i="13"/>
  <c r="R170" i="13"/>
  <c r="P170" i="13"/>
  <c r="BI168" i="13"/>
  <c r="BH168" i="13"/>
  <c r="BG168" i="13"/>
  <c r="BF168" i="13"/>
  <c r="T168" i="13"/>
  <c r="R168" i="13"/>
  <c r="P168" i="13"/>
  <c r="BI165" i="13"/>
  <c r="BH165" i="13"/>
  <c r="BG165" i="13"/>
  <c r="BF165" i="13"/>
  <c r="T165" i="13"/>
  <c r="R165" i="13"/>
  <c r="P165" i="13"/>
  <c r="BI163" i="13"/>
  <c r="BH163" i="13"/>
  <c r="BG163" i="13"/>
  <c r="BF163" i="13"/>
  <c r="T163" i="13"/>
  <c r="R163" i="13"/>
  <c r="P163" i="13"/>
  <c r="BI161" i="13"/>
  <c r="BH161" i="13"/>
  <c r="BG161" i="13"/>
  <c r="BF161" i="13"/>
  <c r="T161" i="13"/>
  <c r="R161" i="13"/>
  <c r="P161" i="13"/>
  <c r="BI159" i="13"/>
  <c r="BH159" i="13"/>
  <c r="BG159" i="13"/>
  <c r="BF159" i="13"/>
  <c r="T159" i="13"/>
  <c r="R159" i="13"/>
  <c r="P159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2" i="13"/>
  <c r="BH152" i="13"/>
  <c r="BG152" i="13"/>
  <c r="BF152" i="13"/>
  <c r="T152" i="13"/>
  <c r="R152" i="13"/>
  <c r="P152" i="13"/>
  <c r="BI149" i="13"/>
  <c r="BH149" i="13"/>
  <c r="BG149" i="13"/>
  <c r="BF149" i="13"/>
  <c r="T149" i="13"/>
  <c r="R149" i="13"/>
  <c r="P149" i="13"/>
  <c r="BI147" i="13"/>
  <c r="BH147" i="13"/>
  <c r="BG147" i="13"/>
  <c r="BF147" i="13"/>
  <c r="T147" i="13"/>
  <c r="R147" i="13"/>
  <c r="P147" i="13"/>
  <c r="BI145" i="13"/>
  <c r="BH145" i="13"/>
  <c r="BG145" i="13"/>
  <c r="BF145" i="13"/>
  <c r="T145" i="13"/>
  <c r="R145" i="13"/>
  <c r="P145" i="13"/>
  <c r="BI142" i="13"/>
  <c r="BH142" i="13"/>
  <c r="BG142" i="13"/>
  <c r="BF142" i="13"/>
  <c r="T142" i="13"/>
  <c r="R142" i="13"/>
  <c r="P142" i="13"/>
  <c r="BI140" i="13"/>
  <c r="BH140" i="13"/>
  <c r="BG140" i="13"/>
  <c r="BF140" i="13"/>
  <c r="T140" i="13"/>
  <c r="R140" i="13"/>
  <c r="P140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R130" i="13"/>
  <c r="P130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F118" i="13"/>
  <c r="F116" i="13"/>
  <c r="E114" i="13"/>
  <c r="F91" i="13"/>
  <c r="F89" i="13"/>
  <c r="E87" i="13"/>
  <c r="J24" i="13"/>
  <c r="E24" i="13"/>
  <c r="J119" i="13"/>
  <c r="J23" i="13"/>
  <c r="J21" i="13"/>
  <c r="E21" i="13"/>
  <c r="J91" i="13"/>
  <c r="J20" i="13"/>
  <c r="J18" i="13"/>
  <c r="E18" i="13"/>
  <c r="F119" i="13"/>
  <c r="J17" i="13"/>
  <c r="J12" i="13"/>
  <c r="J116" i="13"/>
  <c r="E7" i="13"/>
  <c r="E112" i="13" s="1"/>
  <c r="J37" i="12"/>
  <c r="J36" i="12"/>
  <c r="AY105" i="1"/>
  <c r="J35" i="12"/>
  <c r="AX105" i="1" s="1"/>
  <c r="BI202" i="12"/>
  <c r="BH202" i="12"/>
  <c r="BG202" i="12"/>
  <c r="BF202" i="12"/>
  <c r="T202" i="12"/>
  <c r="T201" i="12"/>
  <c r="T200" i="12" s="1"/>
  <c r="R202" i="12"/>
  <c r="R201" i="12" s="1"/>
  <c r="R200" i="12" s="1"/>
  <c r="P202" i="12"/>
  <c r="P201" i="12" s="1"/>
  <c r="P200" i="12" s="1"/>
  <c r="BI198" i="12"/>
  <c r="BH198" i="12"/>
  <c r="BG198" i="12"/>
  <c r="BF198" i="12"/>
  <c r="T198" i="12"/>
  <c r="T197" i="12"/>
  <c r="T196" i="12" s="1"/>
  <c r="R198" i="12"/>
  <c r="R197" i="12" s="1"/>
  <c r="R196" i="12" s="1"/>
  <c r="P198" i="12"/>
  <c r="P197" i="12" s="1"/>
  <c r="P196" i="12" s="1"/>
  <c r="BI193" i="12"/>
  <c r="BH193" i="12"/>
  <c r="BG193" i="12"/>
  <c r="BF193" i="12"/>
  <c r="T193" i="12"/>
  <c r="R193" i="12"/>
  <c r="P193" i="12"/>
  <c r="BI191" i="12"/>
  <c r="BH191" i="12"/>
  <c r="BG191" i="12"/>
  <c r="BF191" i="12"/>
  <c r="T191" i="12"/>
  <c r="R191" i="12"/>
  <c r="P191" i="12"/>
  <c r="BI188" i="12"/>
  <c r="BH188" i="12"/>
  <c r="BG188" i="12"/>
  <c r="BF188" i="12"/>
  <c r="T188" i="12"/>
  <c r="R188" i="12"/>
  <c r="P188" i="12"/>
  <c r="BI186" i="12"/>
  <c r="BH186" i="12"/>
  <c r="BG186" i="12"/>
  <c r="BF186" i="12"/>
  <c r="T186" i="12"/>
  <c r="R186" i="12"/>
  <c r="P186" i="12"/>
  <c r="BI183" i="12"/>
  <c r="BH183" i="12"/>
  <c r="BG183" i="12"/>
  <c r="BF183" i="12"/>
  <c r="T183" i="12"/>
  <c r="R183" i="12"/>
  <c r="P183" i="12"/>
  <c r="BI181" i="12"/>
  <c r="BH181" i="12"/>
  <c r="BG181" i="12"/>
  <c r="BF181" i="12"/>
  <c r="T181" i="12"/>
  <c r="R181" i="12"/>
  <c r="P181" i="12"/>
  <c r="BI178" i="12"/>
  <c r="BH178" i="12"/>
  <c r="BG178" i="12"/>
  <c r="BF178" i="12"/>
  <c r="T178" i="12"/>
  <c r="R178" i="12"/>
  <c r="P178" i="12"/>
  <c r="BI175" i="12"/>
  <c r="BH175" i="12"/>
  <c r="BG175" i="12"/>
  <c r="BF175" i="12"/>
  <c r="T175" i="12"/>
  <c r="R175" i="12"/>
  <c r="P175" i="12"/>
  <c r="BI172" i="12"/>
  <c r="BH172" i="12"/>
  <c r="BG172" i="12"/>
  <c r="BF172" i="12"/>
  <c r="T172" i="12"/>
  <c r="R172" i="12"/>
  <c r="P172" i="12"/>
  <c r="BI169" i="12"/>
  <c r="BH169" i="12"/>
  <c r="BG169" i="12"/>
  <c r="BF169" i="12"/>
  <c r="T169" i="12"/>
  <c r="R169" i="12"/>
  <c r="P169" i="12"/>
  <c r="BI166" i="12"/>
  <c r="BH166" i="12"/>
  <c r="BG166" i="12"/>
  <c r="BF166" i="12"/>
  <c r="T166" i="12"/>
  <c r="R166" i="12"/>
  <c r="P166" i="12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7" i="12"/>
  <c r="BH157" i="12"/>
  <c r="BG157" i="12"/>
  <c r="BF157" i="12"/>
  <c r="T157" i="12"/>
  <c r="R157" i="12"/>
  <c r="P157" i="12"/>
  <c r="BI155" i="12"/>
  <c r="BH155" i="12"/>
  <c r="BG155" i="12"/>
  <c r="BF155" i="12"/>
  <c r="T155" i="12"/>
  <c r="R155" i="12"/>
  <c r="P155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7" i="12"/>
  <c r="BH147" i="12"/>
  <c r="BG147" i="12"/>
  <c r="BF147" i="12"/>
  <c r="T147" i="12"/>
  <c r="R147" i="12"/>
  <c r="P147" i="12"/>
  <c r="BI145" i="12"/>
  <c r="BH145" i="12"/>
  <c r="BG145" i="12"/>
  <c r="BF145" i="12"/>
  <c r="T145" i="12"/>
  <c r="R145" i="12"/>
  <c r="P145" i="12"/>
  <c r="BI143" i="12"/>
  <c r="BH143" i="12"/>
  <c r="BG143" i="12"/>
  <c r="BF143" i="12"/>
  <c r="T143" i="12"/>
  <c r="R143" i="12"/>
  <c r="P143" i="12"/>
  <c r="BI140" i="12"/>
  <c r="BH140" i="12"/>
  <c r="BG140" i="12"/>
  <c r="BF140" i="12"/>
  <c r="T140" i="12"/>
  <c r="R140" i="12"/>
  <c r="P140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2" i="12"/>
  <c r="BH132" i="12"/>
  <c r="BG132" i="12"/>
  <c r="BF132" i="12"/>
  <c r="T132" i="12"/>
  <c r="R132" i="12"/>
  <c r="P132" i="12"/>
  <c r="BI127" i="12"/>
  <c r="BH127" i="12"/>
  <c r="BG127" i="12"/>
  <c r="BF127" i="12"/>
  <c r="T127" i="12"/>
  <c r="T126" i="12" s="1"/>
  <c r="T125" i="12" s="1"/>
  <c r="R127" i="12"/>
  <c r="R126" i="12"/>
  <c r="R125" i="12" s="1"/>
  <c r="P127" i="12"/>
  <c r="P126" i="12"/>
  <c r="P125" i="12" s="1"/>
  <c r="F120" i="12"/>
  <c r="F118" i="12"/>
  <c r="E116" i="12"/>
  <c r="F91" i="12"/>
  <c r="F89" i="12"/>
  <c r="E87" i="12"/>
  <c r="J24" i="12"/>
  <c r="E24" i="12"/>
  <c r="J92" i="12" s="1"/>
  <c r="J23" i="12"/>
  <c r="J21" i="12"/>
  <c r="E21" i="12"/>
  <c r="J120" i="12" s="1"/>
  <c r="J20" i="12"/>
  <c r="J18" i="12"/>
  <c r="E18" i="12"/>
  <c r="F92" i="12" s="1"/>
  <c r="J17" i="12"/>
  <c r="J12" i="12"/>
  <c r="J89" i="12"/>
  <c r="E7" i="12"/>
  <c r="E85" i="12" s="1"/>
  <c r="J37" i="11"/>
  <c r="J36" i="11"/>
  <c r="AY104" i="1" s="1"/>
  <c r="J35" i="11"/>
  <c r="AX104" i="1"/>
  <c r="BI181" i="11"/>
  <c r="BH181" i="11"/>
  <c r="BG181" i="11"/>
  <c r="BF181" i="11"/>
  <c r="T181" i="11"/>
  <c r="T180" i="11" s="1"/>
  <c r="T179" i="11" s="1"/>
  <c r="R181" i="11"/>
  <c r="R180" i="11" s="1"/>
  <c r="R179" i="11" s="1"/>
  <c r="P181" i="11"/>
  <c r="P180" i="11"/>
  <c r="P179" i="11" s="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58" i="11"/>
  <c r="BH158" i="11"/>
  <c r="BG158" i="11"/>
  <c r="BF158" i="11"/>
  <c r="T158" i="11"/>
  <c r="R158" i="11"/>
  <c r="P158" i="11"/>
  <c r="BI155" i="11"/>
  <c r="BH155" i="11"/>
  <c r="BG155" i="11"/>
  <c r="BF155" i="11"/>
  <c r="T155" i="11"/>
  <c r="R155" i="11"/>
  <c r="P155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5" i="11"/>
  <c r="BH145" i="11"/>
  <c r="BG145" i="11"/>
  <c r="BF145" i="11"/>
  <c r="T145" i="11"/>
  <c r="R145" i="11"/>
  <c r="P145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27" i="11"/>
  <c r="BH127" i="11"/>
  <c r="BG127" i="11"/>
  <c r="BF127" i="11"/>
  <c r="T127" i="11"/>
  <c r="T126" i="11"/>
  <c r="T125" i="11" s="1"/>
  <c r="R127" i="11"/>
  <c r="R126" i="11"/>
  <c r="R125" i="11"/>
  <c r="P127" i="11"/>
  <c r="P126" i="11" s="1"/>
  <c r="P125" i="11" s="1"/>
  <c r="F120" i="11"/>
  <c r="F118" i="11"/>
  <c r="E116" i="11"/>
  <c r="F91" i="11"/>
  <c r="F89" i="11"/>
  <c r="E87" i="11"/>
  <c r="J24" i="11"/>
  <c r="E24" i="11"/>
  <c r="J92" i="11"/>
  <c r="J23" i="11"/>
  <c r="J21" i="11"/>
  <c r="E21" i="11"/>
  <c r="J91" i="11" s="1"/>
  <c r="J20" i="11"/>
  <c r="J18" i="11"/>
  <c r="E18" i="11"/>
  <c r="F121" i="11" s="1"/>
  <c r="J17" i="11"/>
  <c r="J12" i="11"/>
  <c r="J118" i="11"/>
  <c r="E7" i="11"/>
  <c r="E85" i="11" s="1"/>
  <c r="J37" i="10"/>
  <c r="J36" i="10"/>
  <c r="AY103" i="1" s="1"/>
  <c r="J35" i="10"/>
  <c r="AX103" i="1"/>
  <c r="BI190" i="10"/>
  <c r="BH190" i="10"/>
  <c r="BG190" i="10"/>
  <c r="BF190" i="10"/>
  <c r="T190" i="10"/>
  <c r="T189" i="10"/>
  <c r="T188" i="10" s="1"/>
  <c r="R190" i="10"/>
  <c r="R189" i="10"/>
  <c r="R188" i="10" s="1"/>
  <c r="P190" i="10"/>
  <c r="P189" i="10"/>
  <c r="P188" i="10"/>
  <c r="BI186" i="10"/>
  <c r="BH186" i="10"/>
  <c r="BG186" i="10"/>
  <c r="BF186" i="10"/>
  <c r="T186" i="10"/>
  <c r="R186" i="10"/>
  <c r="P186" i="10"/>
  <c r="BI184" i="10"/>
  <c r="BH184" i="10"/>
  <c r="BG184" i="10"/>
  <c r="BF184" i="10"/>
  <c r="T184" i="10"/>
  <c r="R184" i="10"/>
  <c r="P184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4" i="10"/>
  <c r="BH164" i="10"/>
  <c r="BG164" i="10"/>
  <c r="BF164" i="10"/>
  <c r="T164" i="10"/>
  <c r="R164" i="10"/>
  <c r="P164" i="10"/>
  <c r="BI161" i="10"/>
  <c r="BH161" i="10"/>
  <c r="BG161" i="10"/>
  <c r="BF161" i="10"/>
  <c r="T161" i="10"/>
  <c r="R161" i="10"/>
  <c r="P161" i="10"/>
  <c r="BI158" i="10"/>
  <c r="BH158" i="10"/>
  <c r="BG158" i="10"/>
  <c r="BF158" i="10"/>
  <c r="T158" i="10"/>
  <c r="R158" i="10"/>
  <c r="P158" i="10"/>
  <c r="BI155" i="10"/>
  <c r="BH155" i="10"/>
  <c r="BG155" i="10"/>
  <c r="BF155" i="10"/>
  <c r="T155" i="10"/>
  <c r="R155" i="10"/>
  <c r="P155" i="10"/>
  <c r="BI152" i="10"/>
  <c r="BH152" i="10"/>
  <c r="BG152" i="10"/>
  <c r="BF152" i="10"/>
  <c r="T152" i="10"/>
  <c r="R152" i="10"/>
  <c r="P152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3" i="10"/>
  <c r="BH143" i="10"/>
  <c r="BG143" i="10"/>
  <c r="BF143" i="10"/>
  <c r="T143" i="10"/>
  <c r="R143" i="10"/>
  <c r="P143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5" i="10"/>
  <c r="BH125" i="10"/>
  <c r="BG125" i="10"/>
  <c r="BF125" i="10"/>
  <c r="T125" i="10"/>
  <c r="T124" i="10"/>
  <c r="T123" i="10"/>
  <c r="R125" i="10"/>
  <c r="R124" i="10" s="1"/>
  <c r="R123" i="10" s="1"/>
  <c r="P125" i="10"/>
  <c r="P124" i="10"/>
  <c r="P123" i="10" s="1"/>
  <c r="F118" i="10"/>
  <c r="F116" i="10"/>
  <c r="E114" i="10"/>
  <c r="F91" i="10"/>
  <c r="F89" i="10"/>
  <c r="E87" i="10"/>
  <c r="J24" i="10"/>
  <c r="E24" i="10"/>
  <c r="J92" i="10" s="1"/>
  <c r="J23" i="10"/>
  <c r="J21" i="10"/>
  <c r="E21" i="10"/>
  <c r="J91" i="10" s="1"/>
  <c r="J20" i="10"/>
  <c r="J18" i="10"/>
  <c r="E18" i="10"/>
  <c r="F119" i="10"/>
  <c r="J17" i="10"/>
  <c r="J12" i="10"/>
  <c r="J89" i="10" s="1"/>
  <c r="E7" i="10"/>
  <c r="E112" i="10" s="1"/>
  <c r="J37" i="9"/>
  <c r="J36" i="9"/>
  <c r="AY102" i="1" s="1"/>
  <c r="J35" i="9"/>
  <c r="AX102" i="1" s="1"/>
  <c r="BI139" i="9"/>
  <c r="BH139" i="9"/>
  <c r="BG139" i="9"/>
  <c r="BF139" i="9"/>
  <c r="T139" i="9"/>
  <c r="T138" i="9" s="1"/>
  <c r="T137" i="9" s="1"/>
  <c r="R139" i="9"/>
  <c r="R138" i="9" s="1"/>
  <c r="R137" i="9" s="1"/>
  <c r="P139" i="9"/>
  <c r="P138" i="9" s="1"/>
  <c r="P137" i="9" s="1"/>
  <c r="BI134" i="9"/>
  <c r="BH134" i="9"/>
  <c r="BG134" i="9"/>
  <c r="BF134" i="9"/>
  <c r="T134" i="9"/>
  <c r="R134" i="9"/>
  <c r="P134" i="9"/>
  <c r="BI131" i="9"/>
  <c r="BH131" i="9"/>
  <c r="BG131" i="9"/>
  <c r="BF131" i="9"/>
  <c r="T131" i="9"/>
  <c r="R131" i="9"/>
  <c r="P131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3" i="9"/>
  <c r="BH123" i="9"/>
  <c r="BG123" i="9"/>
  <c r="BF123" i="9"/>
  <c r="T123" i="9"/>
  <c r="R123" i="9"/>
  <c r="P123" i="9"/>
  <c r="F116" i="9"/>
  <c r="F114" i="9"/>
  <c r="E112" i="9"/>
  <c r="F91" i="9"/>
  <c r="F89" i="9"/>
  <c r="E87" i="9"/>
  <c r="J24" i="9"/>
  <c r="E24" i="9"/>
  <c r="J117" i="9" s="1"/>
  <c r="J23" i="9"/>
  <c r="J21" i="9"/>
  <c r="E21" i="9"/>
  <c r="J116" i="9" s="1"/>
  <c r="J20" i="9"/>
  <c r="J18" i="9"/>
  <c r="E18" i="9"/>
  <c r="F92" i="9" s="1"/>
  <c r="J17" i="9"/>
  <c r="J12" i="9"/>
  <c r="J89" i="9"/>
  <c r="E7" i="9"/>
  <c r="E110" i="9" s="1"/>
  <c r="J37" i="8"/>
  <c r="J36" i="8"/>
  <c r="AY101" i="1" s="1"/>
  <c r="J35" i="8"/>
  <c r="AX101" i="1"/>
  <c r="BI147" i="8"/>
  <c r="BH147" i="8"/>
  <c r="BG147" i="8"/>
  <c r="BF147" i="8"/>
  <c r="T147" i="8"/>
  <c r="T146" i="8"/>
  <c r="T145" i="8" s="1"/>
  <c r="R147" i="8"/>
  <c r="R146" i="8" s="1"/>
  <c r="R145" i="8" s="1"/>
  <c r="P147" i="8"/>
  <c r="P146" i="8"/>
  <c r="P145" i="8" s="1"/>
  <c r="BI142" i="8"/>
  <c r="BH142" i="8"/>
  <c r="BG142" i="8"/>
  <c r="BF142" i="8"/>
  <c r="T142" i="8"/>
  <c r="R142" i="8"/>
  <c r="P142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F116" i="8"/>
  <c r="F114" i="8"/>
  <c r="E112" i="8"/>
  <c r="F91" i="8"/>
  <c r="F89" i="8"/>
  <c r="E87" i="8"/>
  <c r="J24" i="8"/>
  <c r="E24" i="8"/>
  <c r="J92" i="8"/>
  <c r="J23" i="8"/>
  <c r="J21" i="8"/>
  <c r="E21" i="8"/>
  <c r="J91" i="8"/>
  <c r="J20" i="8"/>
  <c r="J18" i="8"/>
  <c r="E18" i="8"/>
  <c r="F117" i="8"/>
  <c r="J17" i="8"/>
  <c r="J12" i="8"/>
  <c r="J114" i="8" s="1"/>
  <c r="E7" i="8"/>
  <c r="E85" i="8" s="1"/>
  <c r="J37" i="7"/>
  <c r="J36" i="7"/>
  <c r="AY100" i="1"/>
  <c r="J35" i="7"/>
  <c r="AX100" i="1" s="1"/>
  <c r="BI148" i="7"/>
  <c r="BH148" i="7"/>
  <c r="BG148" i="7"/>
  <c r="BF148" i="7"/>
  <c r="T148" i="7"/>
  <c r="T147" i="7"/>
  <c r="T146" i="7" s="1"/>
  <c r="R148" i="7"/>
  <c r="R147" i="7"/>
  <c r="R146" i="7"/>
  <c r="P148" i="7"/>
  <c r="P147" i="7" s="1"/>
  <c r="P146" i="7" s="1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F116" i="7"/>
  <c r="F114" i="7"/>
  <c r="E112" i="7"/>
  <c r="F91" i="7"/>
  <c r="F89" i="7"/>
  <c r="E87" i="7"/>
  <c r="J24" i="7"/>
  <c r="E24" i="7"/>
  <c r="J92" i="7"/>
  <c r="J23" i="7"/>
  <c r="J21" i="7"/>
  <c r="E21" i="7"/>
  <c r="J116" i="7" s="1"/>
  <c r="J20" i="7"/>
  <c r="J18" i="7"/>
  <c r="E18" i="7"/>
  <c r="F117" i="7" s="1"/>
  <c r="J17" i="7"/>
  <c r="J12" i="7"/>
  <c r="J89" i="7" s="1"/>
  <c r="E7" i="7"/>
  <c r="E85" i="7" s="1"/>
  <c r="J37" i="6"/>
  <c r="J36" i="6"/>
  <c r="AY99" i="1" s="1"/>
  <c r="J35" i="6"/>
  <c r="AX99" i="1" s="1"/>
  <c r="BI169" i="6"/>
  <c r="BH169" i="6"/>
  <c r="BG169" i="6"/>
  <c r="BF169" i="6"/>
  <c r="T169" i="6"/>
  <c r="T168" i="6" s="1"/>
  <c r="T167" i="6" s="1"/>
  <c r="R169" i="6"/>
  <c r="R168" i="6"/>
  <c r="R167" i="6" s="1"/>
  <c r="P169" i="6"/>
  <c r="P168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F118" i="6"/>
  <c r="F116" i="6"/>
  <c r="E114" i="6"/>
  <c r="F91" i="6"/>
  <c r="F89" i="6"/>
  <c r="E87" i="6"/>
  <c r="J24" i="6"/>
  <c r="E24" i="6"/>
  <c r="J92" i="6"/>
  <c r="J23" i="6"/>
  <c r="J21" i="6"/>
  <c r="E21" i="6"/>
  <c r="J118" i="6"/>
  <c r="J20" i="6"/>
  <c r="J18" i="6"/>
  <c r="E18" i="6"/>
  <c r="F92" i="6"/>
  <c r="J17" i="6"/>
  <c r="J12" i="6"/>
  <c r="J116" i="6" s="1"/>
  <c r="E7" i="6"/>
  <c r="E112" i="6" s="1"/>
  <c r="J37" i="5"/>
  <c r="J36" i="5"/>
  <c r="AY98" i="1"/>
  <c r="J35" i="5"/>
  <c r="AX98" i="1" s="1"/>
  <c r="BI182" i="5"/>
  <c r="BH182" i="5"/>
  <c r="BG182" i="5"/>
  <c r="BF182" i="5"/>
  <c r="T182" i="5"/>
  <c r="T181" i="5"/>
  <c r="T180" i="5" s="1"/>
  <c r="R182" i="5"/>
  <c r="R181" i="5" s="1"/>
  <c r="R180" i="5" s="1"/>
  <c r="P182" i="5"/>
  <c r="P181" i="5" s="1"/>
  <c r="P180" i="5" s="1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6" i="5"/>
  <c r="BH126" i="5"/>
  <c r="BG126" i="5"/>
  <c r="BF126" i="5"/>
  <c r="T126" i="5"/>
  <c r="T125" i="5" s="1"/>
  <c r="T124" i="5" s="1"/>
  <c r="R126" i="5"/>
  <c r="R125" i="5"/>
  <c r="R124" i="5" s="1"/>
  <c r="P126" i="5"/>
  <c r="P125" i="5" s="1"/>
  <c r="P124" i="5" s="1"/>
  <c r="F119" i="5"/>
  <c r="F117" i="5"/>
  <c r="E115" i="5"/>
  <c r="F91" i="5"/>
  <c r="F89" i="5"/>
  <c r="E87" i="5"/>
  <c r="J24" i="5"/>
  <c r="E24" i="5"/>
  <c r="J120" i="5" s="1"/>
  <c r="J23" i="5"/>
  <c r="J21" i="5"/>
  <c r="E21" i="5"/>
  <c r="J119" i="5" s="1"/>
  <c r="J20" i="5"/>
  <c r="J18" i="5"/>
  <c r="E18" i="5"/>
  <c r="F120" i="5" s="1"/>
  <c r="J17" i="5"/>
  <c r="J12" i="5"/>
  <c r="J89" i="5"/>
  <c r="E7" i="5"/>
  <c r="E113" i="5" s="1"/>
  <c r="J37" i="4"/>
  <c r="J36" i="4"/>
  <c r="AY97" i="1" s="1"/>
  <c r="J35" i="4"/>
  <c r="AX97" i="1" s="1"/>
  <c r="BI172" i="4"/>
  <c r="BH172" i="4"/>
  <c r="BG172" i="4"/>
  <c r="BF172" i="4"/>
  <c r="T172" i="4"/>
  <c r="T171" i="4" s="1"/>
  <c r="T170" i="4" s="1"/>
  <c r="R172" i="4"/>
  <c r="R171" i="4"/>
  <c r="R170" i="4" s="1"/>
  <c r="P172" i="4"/>
  <c r="P171" i="4" s="1"/>
  <c r="P170" i="4" s="1"/>
  <c r="BI168" i="4"/>
  <c r="BH168" i="4"/>
  <c r="BG168" i="4"/>
  <c r="BF168" i="4"/>
  <c r="T168" i="4"/>
  <c r="T167" i="4" s="1"/>
  <c r="T166" i="4" s="1"/>
  <c r="R168" i="4"/>
  <c r="R167" i="4" s="1"/>
  <c r="R166" i="4" s="1"/>
  <c r="P168" i="4"/>
  <c r="P167" i="4"/>
  <c r="P166" i="4" s="1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F118" i="4"/>
  <c r="F116" i="4"/>
  <c r="E114" i="4"/>
  <c r="F91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92" i="4" s="1"/>
  <c r="J17" i="4"/>
  <c r="J12" i="4"/>
  <c r="J116" i="4" s="1"/>
  <c r="E7" i="4"/>
  <c r="E112" i="4" s="1"/>
  <c r="J37" i="3"/>
  <c r="J36" i="3"/>
  <c r="AY96" i="1" s="1"/>
  <c r="J35" i="3"/>
  <c r="AX96" i="1"/>
  <c r="BI203" i="3"/>
  <c r="BH203" i="3"/>
  <c r="BG203" i="3"/>
  <c r="BF203" i="3"/>
  <c r="T203" i="3"/>
  <c r="T202" i="3"/>
  <c r="T201" i="3" s="1"/>
  <c r="R203" i="3"/>
  <c r="R202" i="3" s="1"/>
  <c r="R201" i="3" s="1"/>
  <c r="P203" i="3"/>
  <c r="P202" i="3"/>
  <c r="P201" i="3" s="1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F119" i="3"/>
  <c r="F117" i="3"/>
  <c r="E115" i="3"/>
  <c r="F91" i="3"/>
  <c r="F89" i="3"/>
  <c r="E87" i="3"/>
  <c r="J24" i="3"/>
  <c r="E24" i="3"/>
  <c r="J120" i="3" s="1"/>
  <c r="J23" i="3"/>
  <c r="J21" i="3"/>
  <c r="E21" i="3"/>
  <c r="J91" i="3"/>
  <c r="J20" i="3"/>
  <c r="J18" i="3"/>
  <c r="E18" i="3"/>
  <c r="F120" i="3"/>
  <c r="J17" i="3"/>
  <c r="J12" i="3"/>
  <c r="J117" i="3" s="1"/>
  <c r="E7" i="3"/>
  <c r="E113" i="3"/>
  <c r="J37" i="2"/>
  <c r="J36" i="2"/>
  <c r="AY95" i="1"/>
  <c r="J35" i="2"/>
  <c r="AX95" i="1" s="1"/>
  <c r="BI162" i="2"/>
  <c r="BH162" i="2"/>
  <c r="BG162" i="2"/>
  <c r="BF162" i="2"/>
  <c r="T162" i="2"/>
  <c r="T161" i="2" s="1"/>
  <c r="T160" i="2" s="1"/>
  <c r="R162" i="2"/>
  <c r="R161" i="2"/>
  <c r="R160" i="2"/>
  <c r="P162" i="2"/>
  <c r="P161" i="2" s="1"/>
  <c r="P160" i="2" s="1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119" i="2" s="1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BK154" i="2"/>
  <c r="J132" i="2"/>
  <c r="J158" i="2"/>
  <c r="J143" i="2"/>
  <c r="BK147" i="2"/>
  <c r="BK162" i="2"/>
  <c r="BK138" i="2"/>
  <c r="BK133" i="2"/>
  <c r="J186" i="3"/>
  <c r="BK176" i="3"/>
  <c r="BK155" i="3"/>
  <c r="BK183" i="3"/>
  <c r="J203" i="3"/>
  <c r="J167" i="3"/>
  <c r="J148" i="3"/>
  <c r="BK150" i="3"/>
  <c r="BK134" i="3"/>
  <c r="J158" i="3"/>
  <c r="BK181" i="3"/>
  <c r="J143" i="3"/>
  <c r="J168" i="4"/>
  <c r="J128" i="4"/>
  <c r="J141" i="4"/>
  <c r="J161" i="4"/>
  <c r="J137" i="4"/>
  <c r="BK172" i="4"/>
  <c r="BK157" i="4"/>
  <c r="BK125" i="4"/>
  <c r="BK155" i="5"/>
  <c r="J139" i="5"/>
  <c r="J173" i="5"/>
  <c r="BK144" i="5"/>
  <c r="J142" i="5"/>
  <c r="J182" i="5"/>
  <c r="BK173" i="5"/>
  <c r="BK142" i="5"/>
  <c r="BK168" i="5"/>
  <c r="BK171" i="5"/>
  <c r="BK139" i="5"/>
  <c r="J139" i="6"/>
  <c r="BK125" i="6"/>
  <c r="BK148" i="6"/>
  <c r="J142" i="6"/>
  <c r="BK128" i="6"/>
  <c r="BK140" i="7"/>
  <c r="BK145" i="7"/>
  <c r="J126" i="7"/>
  <c r="J127" i="8"/>
  <c r="J126" i="8"/>
  <c r="J135" i="8"/>
  <c r="BK135" i="8"/>
  <c r="J134" i="9"/>
  <c r="BK123" i="9"/>
  <c r="BK177" i="10"/>
  <c r="J164" i="10"/>
  <c r="BK172" i="10"/>
  <c r="BK143" i="10"/>
  <c r="BK174" i="10"/>
  <c r="BK140" i="10"/>
  <c r="J167" i="10"/>
  <c r="J161" i="10"/>
  <c r="BK163" i="11"/>
  <c r="BK152" i="11"/>
  <c r="J148" i="11"/>
  <c r="BK132" i="11"/>
  <c r="J168" i="11"/>
  <c r="J188" i="12"/>
  <c r="BK135" i="12"/>
  <c r="BK198" i="12"/>
  <c r="BK169" i="12"/>
  <c r="J152" i="12"/>
  <c r="J193" i="12"/>
  <c r="BK186" i="12"/>
  <c r="J143" i="12"/>
  <c r="J181" i="13"/>
  <c r="BK161" i="13"/>
  <c r="BK137" i="13"/>
  <c r="BK156" i="13"/>
  <c r="BK209" i="13"/>
  <c r="J165" i="13"/>
  <c r="J209" i="13"/>
  <c r="J152" i="13"/>
  <c r="J154" i="13"/>
  <c r="J198" i="14"/>
  <c r="J158" i="14"/>
  <c r="BK178" i="14"/>
  <c r="J148" i="14"/>
  <c r="J181" i="14"/>
  <c r="BK139" i="14"/>
  <c r="BK184" i="14"/>
  <c r="J153" i="14"/>
  <c r="J143" i="14"/>
  <c r="J164" i="15"/>
  <c r="J184" i="15"/>
  <c r="AS94" i="1"/>
  <c r="F34" i="2"/>
  <c r="J178" i="3"/>
  <c r="J191" i="3"/>
  <c r="BK161" i="3"/>
  <c r="J134" i="3"/>
  <c r="J161" i="3"/>
  <c r="BK164" i="3"/>
  <c r="BK199" i="3"/>
  <c r="BK148" i="3"/>
  <c r="BK152" i="4"/>
  <c r="J147" i="4"/>
  <c r="BK159" i="4"/>
  <c r="BK128" i="4"/>
  <c r="BK131" i="4"/>
  <c r="BK135" i="5"/>
  <c r="J176" i="5"/>
  <c r="J135" i="5"/>
  <c r="BK151" i="6"/>
  <c r="J129" i="6"/>
  <c r="J147" i="6"/>
  <c r="BK134" i="7"/>
  <c r="J134" i="7"/>
  <c r="J137" i="7"/>
  <c r="BK126" i="8"/>
  <c r="J138" i="8"/>
  <c r="BK139" i="8"/>
  <c r="J130" i="8"/>
  <c r="BK134" i="9"/>
  <c r="J146" i="10"/>
  <c r="J158" i="10"/>
  <c r="J149" i="10"/>
  <c r="BK167" i="10"/>
  <c r="BK180" i="10"/>
  <c r="J181" i="11"/>
  <c r="J137" i="11"/>
  <c r="J166" i="11"/>
  <c r="J163" i="11"/>
  <c r="J161" i="11"/>
  <c r="BK140" i="11"/>
  <c r="BK191" i="12"/>
  <c r="J166" i="12"/>
  <c r="J178" i="12"/>
  <c r="J169" i="12"/>
  <c r="J183" i="12"/>
  <c r="J132" i="12"/>
  <c r="J150" i="12"/>
  <c r="J155" i="12"/>
  <c r="J170" i="13"/>
  <c r="BK145" i="13"/>
  <c r="BK159" i="13"/>
  <c r="J161" i="13"/>
  <c r="J176" i="13"/>
  <c r="BK213" i="13"/>
  <c r="BK132" i="13"/>
  <c r="BK125" i="13"/>
  <c r="BK190" i="14"/>
  <c r="J194" i="14"/>
  <c r="BK164" i="14"/>
  <c r="J164" i="14"/>
  <c r="J132" i="14"/>
  <c r="J135" i="14"/>
  <c r="J142" i="14"/>
  <c r="BK159" i="15"/>
  <c r="BK147" i="15"/>
  <c r="J159" i="15"/>
  <c r="J161" i="15"/>
  <c r="BK181" i="15"/>
  <c r="J141" i="15"/>
  <c r="J181" i="15"/>
  <c r="BK144" i="15"/>
  <c r="J152" i="2"/>
  <c r="J128" i="2"/>
  <c r="BK143" i="2"/>
  <c r="F37" i="2"/>
  <c r="J150" i="3"/>
  <c r="J181" i="3"/>
  <c r="J155" i="3"/>
  <c r="BK173" i="3"/>
  <c r="BK178" i="3"/>
  <c r="J131" i="3"/>
  <c r="J155" i="5"/>
  <c r="J131" i="5"/>
  <c r="BK176" i="5"/>
  <c r="BK152" i="5"/>
  <c r="J161" i="5"/>
  <c r="BK163" i="6"/>
  <c r="J169" i="6"/>
  <c r="BK169" i="6"/>
  <c r="J163" i="6"/>
  <c r="BK129" i="6"/>
  <c r="J148" i="7"/>
  <c r="BK137" i="7"/>
  <c r="BK136" i="7"/>
  <c r="J131" i="8"/>
  <c r="J134" i="8"/>
  <c r="BK138" i="8"/>
  <c r="BK131" i="9"/>
  <c r="BK190" i="10"/>
  <c r="J180" i="10"/>
  <c r="J184" i="10"/>
  <c r="BK152" i="10"/>
  <c r="BK164" i="10"/>
  <c r="BK133" i="10"/>
  <c r="J125" i="10"/>
  <c r="BK175" i="11"/>
  <c r="BK145" i="11"/>
  <c r="BK137" i="11"/>
  <c r="J173" i="11"/>
  <c r="J132" i="11"/>
  <c r="J135" i="12"/>
  <c r="J160" i="12"/>
  <c r="BK183" i="12"/>
  <c r="J186" i="12"/>
  <c r="J198" i="12"/>
  <c r="J137" i="12"/>
  <c r="BK178" i="12"/>
  <c r="J213" i="13"/>
  <c r="J156" i="13"/>
  <c r="J192" i="13"/>
  <c r="J197" i="13"/>
  <c r="J127" i="13"/>
  <c r="BK190" i="13"/>
  <c r="BK135" i="13"/>
  <c r="J178" i="13"/>
  <c r="BK147" i="13"/>
  <c r="BK135" i="14"/>
  <c r="J168" i="14"/>
  <c r="J174" i="14"/>
  <c r="BK137" i="14"/>
  <c r="BK142" i="14"/>
  <c r="J161" i="14"/>
  <c r="BK158" i="14"/>
  <c r="BK184" i="15"/>
  <c r="J133" i="15"/>
  <c r="J154" i="15"/>
  <c r="BK175" i="15"/>
  <c r="J139" i="15"/>
  <c r="J145" i="15"/>
  <c r="J175" i="15"/>
  <c r="J154" i="2"/>
  <c r="J133" i="2"/>
  <c r="BK125" i="2"/>
  <c r="BK156" i="2"/>
  <c r="F36" i="2"/>
  <c r="BK158" i="3"/>
  <c r="BK161" i="5"/>
  <c r="BK166" i="5"/>
  <c r="BK134" i="5"/>
  <c r="J144" i="5"/>
  <c r="BK160" i="6"/>
  <c r="BK165" i="6"/>
  <c r="J138" i="6"/>
  <c r="BK144" i="6"/>
  <c r="J143" i="7"/>
  <c r="BK127" i="7"/>
  <c r="J127" i="7"/>
  <c r="BK123" i="8"/>
  <c r="J147" i="8"/>
  <c r="BK130" i="8"/>
  <c r="BK126" i="9"/>
  <c r="BK139" i="9"/>
  <c r="J181" i="10"/>
  <c r="J186" i="10"/>
  <c r="J177" i="10"/>
  <c r="BK138" i="10"/>
  <c r="BK171" i="10"/>
  <c r="J174" i="10"/>
  <c r="BK184" i="10"/>
  <c r="J171" i="10"/>
  <c r="J140" i="10"/>
  <c r="J127" i="11"/>
  <c r="J135" i="11"/>
  <c r="BK170" i="13"/>
  <c r="BK197" i="13"/>
  <c r="J125" i="13"/>
  <c r="J173" i="13"/>
  <c r="J190" i="13"/>
  <c r="J140" i="13"/>
  <c r="BK163" i="13"/>
  <c r="BK165" i="13"/>
  <c r="J190" i="14"/>
  <c r="BK153" i="14"/>
  <c r="BK127" i="14"/>
  <c r="J178" i="14"/>
  <c r="BK161" i="14"/>
  <c r="BK198" i="14"/>
  <c r="BK187" i="14"/>
  <c r="BK168" i="14"/>
  <c r="BK128" i="15"/>
  <c r="J128" i="15"/>
  <c r="BK149" i="15"/>
  <c r="BK164" i="15"/>
  <c r="J179" i="15"/>
  <c r="J147" i="15"/>
  <c r="J168" i="15"/>
  <c r="J149" i="15"/>
  <c r="BK152" i="2"/>
  <c r="BK136" i="2"/>
  <c r="BK128" i="2"/>
  <c r="J156" i="2"/>
  <c r="J34" i="2"/>
  <c r="J126" i="3"/>
  <c r="BK186" i="3"/>
  <c r="BK153" i="3"/>
  <c r="J199" i="3"/>
  <c r="BK168" i="3"/>
  <c r="BK141" i="3"/>
  <c r="J129" i="3"/>
  <c r="J197" i="3"/>
  <c r="BK146" i="3"/>
  <c r="BK191" i="3"/>
  <c r="BK136" i="3"/>
  <c r="J163" i="4"/>
  <c r="J131" i="4"/>
  <c r="J152" i="4"/>
  <c r="J125" i="4"/>
  <c r="BK155" i="4"/>
  <c r="BK163" i="4"/>
  <c r="J138" i="4"/>
  <c r="BK131" i="5"/>
  <c r="J126" i="5"/>
  <c r="J138" i="5"/>
  <c r="J163" i="5"/>
  <c r="BK126" i="5"/>
  <c r="J144" i="6"/>
  <c r="BK132" i="6"/>
  <c r="J154" i="6"/>
  <c r="J135" i="6"/>
  <c r="J128" i="6"/>
  <c r="J145" i="7"/>
  <c r="J140" i="7"/>
  <c r="J158" i="11"/>
  <c r="BK142" i="11"/>
  <c r="J142" i="11"/>
  <c r="BK173" i="11"/>
  <c r="BK155" i="11"/>
  <c r="BK127" i="11"/>
  <c r="J172" i="12"/>
  <c r="J127" i="12"/>
  <c r="BK150" i="12"/>
  <c r="BK157" i="12"/>
  <c r="J181" i="12"/>
  <c r="BK160" i="12"/>
  <c r="J147" i="12"/>
  <c r="J145" i="12"/>
  <c r="BK188" i="12"/>
  <c r="BK200" i="13"/>
  <c r="J149" i="13"/>
  <c r="J142" i="13"/>
  <c r="BK187" i="13"/>
  <c r="J130" i="13"/>
  <c r="J202" i="13"/>
  <c r="BK140" i="13"/>
  <c r="BK195" i="13"/>
  <c r="BK176" i="13"/>
  <c r="BK142" i="13"/>
  <c r="J163" i="13"/>
  <c r="J187" i="14"/>
  <c r="J151" i="14"/>
  <c r="BK171" i="14"/>
  <c r="BK146" i="14"/>
  <c r="J137" i="14"/>
  <c r="J127" i="14"/>
  <c r="J166" i="14"/>
  <c r="J171" i="14"/>
  <c r="BK161" i="15"/>
  <c r="BK168" i="15"/>
  <c r="J152" i="15"/>
  <c r="BK136" i="15"/>
  <c r="J156" i="15"/>
  <c r="J165" i="15"/>
  <c r="BK139" i="15"/>
  <c r="J130" i="15"/>
  <c r="BK154" i="15"/>
  <c r="BK133" i="15"/>
  <c r="J147" i="2"/>
  <c r="J138" i="2"/>
  <c r="J129" i="2"/>
  <c r="F35" i="2"/>
  <c r="J164" i="3"/>
  <c r="J193" i="3"/>
  <c r="BK143" i="3"/>
  <c r="J141" i="3"/>
  <c r="J149" i="4"/>
  <c r="BK161" i="4"/>
  <c r="BK149" i="4"/>
  <c r="J172" i="4"/>
  <c r="BK147" i="4"/>
  <c r="J155" i="4"/>
  <c r="J134" i="4"/>
  <c r="J166" i="5"/>
  <c r="J178" i="5"/>
  <c r="BK146" i="5"/>
  <c r="J149" i="5"/>
  <c r="BK158" i="5"/>
  <c r="J148" i="6"/>
  <c r="BK135" i="6"/>
  <c r="BK157" i="6"/>
  <c r="J157" i="6"/>
  <c r="BK139" i="6"/>
  <c r="BK142" i="6"/>
  <c r="BK147" i="6"/>
  <c r="J130" i="7"/>
  <c r="BK143" i="7"/>
  <c r="BK130" i="7"/>
  <c r="J136" i="7"/>
  <c r="J142" i="8"/>
  <c r="J123" i="8"/>
  <c r="BK147" i="8"/>
  <c r="J128" i="9"/>
  <c r="BK128" i="9"/>
  <c r="J138" i="10"/>
  <c r="BK161" i="10"/>
  <c r="J155" i="10"/>
  <c r="BK181" i="10"/>
  <c r="J168" i="10"/>
  <c r="J135" i="10"/>
  <c r="BK158" i="10"/>
  <c r="BK125" i="10"/>
  <c r="BK181" i="11"/>
  <c r="J175" i="11"/>
  <c r="BK148" i="11"/>
  <c r="BK161" i="11"/>
  <c r="J155" i="11"/>
  <c r="BK132" i="12"/>
  <c r="BK143" i="12"/>
  <c r="J175" i="12"/>
  <c r="BK181" i="12"/>
  <c r="BK166" i="12"/>
  <c r="BK175" i="12"/>
  <c r="J202" i="12"/>
  <c r="BK152" i="12"/>
  <c r="BK140" i="12"/>
  <c r="J187" i="13"/>
  <c r="J147" i="13"/>
  <c r="BK168" i="13"/>
  <c r="J206" i="13"/>
  <c r="BK178" i="13"/>
  <c r="BK206" i="13"/>
  <c r="J184" i="13"/>
  <c r="J132" i="13"/>
  <c r="BK181" i="13"/>
  <c r="BK149" i="13"/>
  <c r="BK152" i="13"/>
  <c r="J184" i="14"/>
  <c r="J146" i="14"/>
  <c r="BK166" i="14"/>
  <c r="BK132" i="14"/>
  <c r="J177" i="14"/>
  <c r="BK174" i="14"/>
  <c r="BK143" i="14"/>
  <c r="J156" i="14"/>
  <c r="BK179" i="15"/>
  <c r="BK171" i="15"/>
  <c r="J144" i="15"/>
  <c r="BK141" i="15"/>
  <c r="BK145" i="15"/>
  <c r="BK165" i="15"/>
  <c r="BK156" i="15"/>
  <c r="BK129" i="2"/>
  <c r="BK158" i="2"/>
  <c r="J162" i="2"/>
  <c r="BK146" i="2"/>
  <c r="J136" i="2"/>
  <c r="BK193" i="3"/>
  <c r="BK171" i="3"/>
  <c r="BK188" i="3"/>
  <c r="J136" i="3"/>
  <c r="J171" i="3"/>
  <c r="BK139" i="3"/>
  <c r="J146" i="3"/>
  <c r="J188" i="3"/>
  <c r="BK126" i="3"/>
  <c r="J176" i="3"/>
  <c r="BK129" i="3"/>
  <c r="BK138" i="4"/>
  <c r="J157" i="4"/>
  <c r="BK168" i="4"/>
  <c r="BK134" i="4"/>
  <c r="BK141" i="4"/>
  <c r="F36" i="5"/>
  <c r="BK163" i="5"/>
  <c r="BK149" i="5"/>
  <c r="J134" i="5"/>
  <c r="J168" i="5"/>
  <c r="BK138" i="5"/>
  <c r="BK178" i="5"/>
  <c r="J171" i="5"/>
  <c r="J158" i="5"/>
  <c r="J152" i="5"/>
  <c r="F35" i="5"/>
  <c r="BB98" i="1"/>
  <c r="BK154" i="6"/>
  <c r="BK123" i="7"/>
  <c r="BK126" i="7"/>
  <c r="J131" i="7"/>
  <c r="BK142" i="8"/>
  <c r="BK131" i="8"/>
  <c r="BK134" i="8"/>
  <c r="J131" i="9"/>
  <c r="J123" i="9"/>
  <c r="J190" i="10"/>
  <c r="J130" i="10"/>
  <c r="BK149" i="10"/>
  <c r="BK186" i="10"/>
  <c r="BK135" i="10"/>
  <c r="BK146" i="10"/>
  <c r="J152" i="10"/>
  <c r="J145" i="11"/>
  <c r="BK150" i="11"/>
  <c r="J152" i="11"/>
  <c r="BK158" i="11"/>
  <c r="J140" i="11"/>
  <c r="J140" i="12"/>
  <c r="BK155" i="12"/>
  <c r="BK137" i="12"/>
  <c r="BK202" i="12"/>
  <c r="BK127" i="12"/>
  <c r="BK163" i="12"/>
  <c r="J159" i="13"/>
  <c r="BK184" i="13"/>
  <c r="BK192" i="13"/>
  <c r="J200" i="13"/>
  <c r="J125" i="15"/>
  <c r="BK125" i="15"/>
  <c r="BK130" i="15"/>
  <c r="BK152" i="15"/>
  <c r="J136" i="15"/>
  <c r="J171" i="15"/>
  <c r="BK140" i="2"/>
  <c r="J125" i="2"/>
  <c r="J146" i="2"/>
  <c r="J140" i="2"/>
  <c r="BK132" i="2"/>
  <c r="J183" i="3"/>
  <c r="BK203" i="3"/>
  <c r="J168" i="3"/>
  <c r="J173" i="3"/>
  <c r="J153" i="3"/>
  <c r="BK131" i="3"/>
  <c r="BK167" i="3"/>
  <c r="BK197" i="3"/>
  <c r="J139" i="3"/>
  <c r="J144" i="4"/>
  <c r="BK144" i="4"/>
  <c r="BK137" i="4"/>
  <c r="J159" i="4"/>
  <c r="J146" i="5"/>
  <c r="BK182" i="5"/>
  <c r="J151" i="6"/>
  <c r="BK138" i="6"/>
  <c r="J165" i="6"/>
  <c r="J125" i="6"/>
  <c r="J160" i="6"/>
  <c r="J132" i="6"/>
  <c r="BK131" i="7"/>
  <c r="BK148" i="7"/>
  <c r="J123" i="7"/>
  <c r="J139" i="8"/>
  <c r="BK127" i="8"/>
  <c r="J139" i="9"/>
  <c r="J126" i="9"/>
  <c r="BK155" i="10"/>
  <c r="J143" i="10"/>
  <c r="BK168" i="10"/>
  <c r="BK130" i="10"/>
  <c r="J172" i="10"/>
  <c r="J133" i="10"/>
  <c r="BK166" i="11"/>
  <c r="BK168" i="11"/>
  <c r="BK177" i="11"/>
  <c r="J177" i="11"/>
  <c r="J150" i="11"/>
  <c r="BK135" i="11"/>
  <c r="BK145" i="12"/>
  <c r="J157" i="12"/>
  <c r="BK147" i="12"/>
  <c r="J191" i="12"/>
  <c r="J163" i="12"/>
  <c r="BK172" i="12"/>
  <c r="BK193" i="12"/>
  <c r="BK202" i="13"/>
  <c r="J135" i="13"/>
  <c r="J195" i="13"/>
  <c r="J145" i="13"/>
  <c r="J168" i="13"/>
  <c r="BK173" i="13"/>
  <c r="BK154" i="13"/>
  <c r="BK130" i="13"/>
  <c r="J137" i="13"/>
  <c r="BK127" i="13"/>
  <c r="BK148" i="14"/>
  <c r="BK156" i="14"/>
  <c r="BK181" i="14"/>
  <c r="BK177" i="14"/>
  <c r="BK194" i="14"/>
  <c r="BK151" i="14"/>
  <c r="J139" i="14"/>
  <c r="R124" i="2" l="1"/>
  <c r="R123" i="2" s="1"/>
  <c r="P125" i="3"/>
  <c r="T190" i="3"/>
  <c r="BK196" i="3"/>
  <c r="BK195" i="3"/>
  <c r="J195" i="3"/>
  <c r="J100" i="3" s="1"/>
  <c r="R124" i="4"/>
  <c r="R123" i="4"/>
  <c r="R122" i="4"/>
  <c r="T130" i="5"/>
  <c r="BK124" i="6"/>
  <c r="BK123" i="6" s="1"/>
  <c r="J123" i="6" s="1"/>
  <c r="J97" i="6" s="1"/>
  <c r="T162" i="6"/>
  <c r="T161" i="6"/>
  <c r="P122" i="8"/>
  <c r="P121" i="8" s="1"/>
  <c r="P120" i="8" s="1"/>
  <c r="AU101" i="1" s="1"/>
  <c r="T122" i="9"/>
  <c r="T121" i="9"/>
  <c r="T120" i="9" s="1"/>
  <c r="BK124" i="13"/>
  <c r="J124" i="13"/>
  <c r="J98" i="13" s="1"/>
  <c r="T124" i="2"/>
  <c r="T123" i="2"/>
  <c r="R196" i="3"/>
  <c r="R195" i="3" s="1"/>
  <c r="T175" i="5"/>
  <c r="P124" i="6"/>
  <c r="P123" i="6"/>
  <c r="R122" i="7"/>
  <c r="R121" i="7" s="1"/>
  <c r="R120" i="7" s="1"/>
  <c r="P122" i="9"/>
  <c r="P121" i="9"/>
  <c r="P120" i="9" s="1"/>
  <c r="AU102" i="1" s="1"/>
  <c r="R131" i="11"/>
  <c r="R130" i="11" s="1"/>
  <c r="P205" i="13"/>
  <c r="P204" i="13"/>
  <c r="R151" i="2"/>
  <c r="R150" i="2"/>
  <c r="BK130" i="5"/>
  <c r="J130" i="5" s="1"/>
  <c r="J100" i="5" s="1"/>
  <c r="P175" i="5"/>
  <c r="R124" i="6"/>
  <c r="R123" i="6"/>
  <c r="T122" i="7"/>
  <c r="T121" i="7" s="1"/>
  <c r="T120" i="7" s="1"/>
  <c r="R122" i="9"/>
  <c r="R121" i="9"/>
  <c r="R120" i="9"/>
  <c r="P129" i="10"/>
  <c r="P128" i="10" s="1"/>
  <c r="P122" i="10" s="1"/>
  <c r="AU103" i="1" s="1"/>
  <c r="T131" i="12"/>
  <c r="T130" i="12"/>
  <c r="R131" i="14"/>
  <c r="R130" i="14" s="1"/>
  <c r="R124" i="14" s="1"/>
  <c r="T124" i="13"/>
  <c r="T123" i="13"/>
  <c r="BK124" i="2"/>
  <c r="J124" i="2" s="1"/>
  <c r="J98" i="2" s="1"/>
  <c r="P151" i="2"/>
  <c r="P150" i="2"/>
  <c r="BK125" i="3"/>
  <c r="J125" i="3"/>
  <c r="J98" i="3"/>
  <c r="R190" i="3"/>
  <c r="P196" i="3"/>
  <c r="P195" i="3"/>
  <c r="BK124" i="4"/>
  <c r="BK123" i="4"/>
  <c r="J123" i="4" s="1"/>
  <c r="J97" i="4" s="1"/>
  <c r="BK175" i="5"/>
  <c r="J175" i="5" s="1"/>
  <c r="J101" i="5" s="1"/>
  <c r="R162" i="6"/>
  <c r="R161" i="6"/>
  <c r="BK122" i="8"/>
  <c r="J122" i="8"/>
  <c r="J98" i="8"/>
  <c r="T131" i="11"/>
  <c r="T130" i="11"/>
  <c r="P124" i="13"/>
  <c r="P123" i="13" s="1"/>
  <c r="P122" i="13" s="1"/>
  <c r="AU106" i="1" s="1"/>
  <c r="R205" i="13"/>
  <c r="R204" i="13"/>
  <c r="BK131" i="14"/>
  <c r="BK130" i="14" s="1"/>
  <c r="J130" i="14" s="1"/>
  <c r="J99" i="14" s="1"/>
  <c r="BK205" i="13"/>
  <c r="J205" i="13"/>
  <c r="J100" i="13"/>
  <c r="BK124" i="15"/>
  <c r="J124" i="15" s="1"/>
  <c r="J98" i="15" s="1"/>
  <c r="T124" i="15"/>
  <c r="R172" i="11"/>
  <c r="R171" i="11"/>
  <c r="P131" i="12"/>
  <c r="P130" i="12" s="1"/>
  <c r="P124" i="12" s="1"/>
  <c r="AU105" i="1" s="1"/>
  <c r="T125" i="3"/>
  <c r="T124" i="3"/>
  <c r="T124" i="4"/>
  <c r="T123" i="4" s="1"/>
  <c r="T122" i="4" s="1"/>
  <c r="R175" i="5"/>
  <c r="T122" i="8"/>
  <c r="T121" i="8"/>
  <c r="T120" i="8"/>
  <c r="BK122" i="9"/>
  <c r="J122" i="9"/>
  <c r="J98" i="9"/>
  <c r="R129" i="10"/>
  <c r="R128" i="10"/>
  <c r="R122" i="10" s="1"/>
  <c r="BK172" i="11"/>
  <c r="J172" i="11"/>
  <c r="J102" i="11"/>
  <c r="P124" i="2"/>
  <c r="P123" i="2"/>
  <c r="P122" i="2"/>
  <c r="AU95" i="1" s="1"/>
  <c r="T151" i="2"/>
  <c r="T150" i="2"/>
  <c r="R125" i="3"/>
  <c r="R124" i="3"/>
  <c r="P130" i="5"/>
  <c r="P129" i="5"/>
  <c r="P123" i="5"/>
  <c r="AU98" i="1"/>
  <c r="P162" i="6"/>
  <c r="P161" i="6"/>
  <c r="BK122" i="7"/>
  <c r="BK121" i="7" s="1"/>
  <c r="J121" i="7" s="1"/>
  <c r="J97" i="7" s="1"/>
  <c r="R124" i="13"/>
  <c r="R123" i="13" s="1"/>
  <c r="R122" i="13" s="1"/>
  <c r="P131" i="14"/>
  <c r="P130" i="14"/>
  <c r="P124" i="14"/>
  <c r="AU107" i="1"/>
  <c r="P124" i="15"/>
  <c r="P123" i="15" s="1"/>
  <c r="P122" i="15" s="1"/>
  <c r="AU108" i="1" s="1"/>
  <c r="P178" i="15"/>
  <c r="BK151" i="2"/>
  <c r="J151" i="2" s="1"/>
  <c r="J100" i="2" s="1"/>
  <c r="P190" i="3"/>
  <c r="T196" i="3"/>
  <c r="T195" i="3"/>
  <c r="P124" i="4"/>
  <c r="P123" i="4"/>
  <c r="P122" i="4" s="1"/>
  <c r="AU97" i="1" s="1"/>
  <c r="BK162" i="6"/>
  <c r="J162" i="6"/>
  <c r="J100" i="6"/>
  <c r="P122" i="7"/>
  <c r="P121" i="7" s="1"/>
  <c r="P120" i="7" s="1"/>
  <c r="AU100" i="1" s="1"/>
  <c r="BK129" i="10"/>
  <c r="J129" i="10"/>
  <c r="J100" i="10"/>
  <c r="BK131" i="11"/>
  <c r="J131" i="11" s="1"/>
  <c r="J100" i="11" s="1"/>
  <c r="T172" i="11"/>
  <c r="T171" i="11"/>
  <c r="BK131" i="12"/>
  <c r="J131" i="12" s="1"/>
  <c r="J100" i="12" s="1"/>
  <c r="T205" i="13"/>
  <c r="T204" i="13"/>
  <c r="R178" i="15"/>
  <c r="BK190" i="3"/>
  <c r="J190" i="3" s="1"/>
  <c r="J99" i="3" s="1"/>
  <c r="R130" i="5"/>
  <c r="R129" i="5"/>
  <c r="R123" i="5"/>
  <c r="T124" i="6"/>
  <c r="T123" i="6" s="1"/>
  <c r="T122" i="6" s="1"/>
  <c r="R122" i="8"/>
  <c r="R121" i="8"/>
  <c r="R120" i="8"/>
  <c r="T129" i="10"/>
  <c r="T128" i="10" s="1"/>
  <c r="T122" i="10" s="1"/>
  <c r="P131" i="11"/>
  <c r="P130" i="11"/>
  <c r="P124" i="11"/>
  <c r="AU104" i="1"/>
  <c r="P172" i="11"/>
  <c r="P171" i="11"/>
  <c r="R131" i="12"/>
  <c r="R130" i="12"/>
  <c r="T131" i="14"/>
  <c r="T130" i="14"/>
  <c r="T124" i="14" s="1"/>
  <c r="R124" i="15"/>
  <c r="R123" i="15"/>
  <c r="R122" i="15"/>
  <c r="BK178" i="15"/>
  <c r="J178" i="15"/>
  <c r="J100" i="15" s="1"/>
  <c r="T178" i="15"/>
  <c r="BK189" i="10"/>
  <c r="J189" i="10"/>
  <c r="J102" i="10"/>
  <c r="BK161" i="2"/>
  <c r="J161" i="2" s="1"/>
  <c r="J102" i="2" s="1"/>
  <c r="BK124" i="10"/>
  <c r="J124" i="10"/>
  <c r="J98" i="10"/>
  <c r="BK180" i="11"/>
  <c r="BK179" i="11" s="1"/>
  <c r="J179" i="11" s="1"/>
  <c r="J103" i="11" s="1"/>
  <c r="BK197" i="12"/>
  <c r="BK196" i="12" s="1"/>
  <c r="J196" i="12" s="1"/>
  <c r="J101" i="12" s="1"/>
  <c r="J197" i="12"/>
  <c r="J102" i="12"/>
  <c r="BK126" i="14"/>
  <c r="J126" i="14" s="1"/>
  <c r="J98" i="14" s="1"/>
  <c r="BK202" i="3"/>
  <c r="J202" i="3"/>
  <c r="J103" i="3"/>
  <c r="BK167" i="4"/>
  <c r="J167" i="4"/>
  <c r="J100" i="4" s="1"/>
  <c r="BK125" i="5"/>
  <c r="J125" i="5"/>
  <c r="J98" i="5"/>
  <c r="BK126" i="12"/>
  <c r="J126" i="12" s="1"/>
  <c r="J98" i="12" s="1"/>
  <c r="BK126" i="11"/>
  <c r="J126" i="11"/>
  <c r="J98" i="11" s="1"/>
  <c r="BK201" i="12"/>
  <c r="J201" i="12" s="1"/>
  <c r="J104" i="12" s="1"/>
  <c r="BK147" i="7"/>
  <c r="J147" i="7"/>
  <c r="J100" i="7" s="1"/>
  <c r="BK138" i="9"/>
  <c r="J138" i="9"/>
  <c r="J100" i="9"/>
  <c r="BK212" i="13"/>
  <c r="BK211" i="13" s="1"/>
  <c r="J211" i="13" s="1"/>
  <c r="J101" i="13" s="1"/>
  <c r="J212" i="13"/>
  <c r="J102" i="13" s="1"/>
  <c r="BK193" i="14"/>
  <c r="J193" i="14" s="1"/>
  <c r="J102" i="14" s="1"/>
  <c r="BK171" i="4"/>
  <c r="J171" i="4"/>
  <c r="J102" i="4" s="1"/>
  <c r="BK181" i="5"/>
  <c r="BK180" i="5"/>
  <c r="J180" i="5"/>
  <c r="J102" i="5"/>
  <c r="BK146" i="8"/>
  <c r="J146" i="8" s="1"/>
  <c r="J100" i="8" s="1"/>
  <c r="BK168" i="6"/>
  <c r="J168" i="6"/>
  <c r="J102" i="6"/>
  <c r="BK197" i="14"/>
  <c r="BK196" i="14" s="1"/>
  <c r="J196" i="14" s="1"/>
  <c r="J103" i="14" s="1"/>
  <c r="BK174" i="15"/>
  <c r="J174" i="15"/>
  <c r="J99" i="15"/>
  <c r="BK183" i="15"/>
  <c r="J183" i="15"/>
  <c r="J102" i="15" s="1"/>
  <c r="BE125" i="15"/>
  <c r="BE156" i="15"/>
  <c r="BE159" i="15"/>
  <c r="BE164" i="15"/>
  <c r="J91" i="15"/>
  <c r="BE161" i="15"/>
  <c r="BK125" i="14"/>
  <c r="J125" i="14" s="1"/>
  <c r="J97" i="14" s="1"/>
  <c r="BE171" i="15"/>
  <c r="F92" i="15"/>
  <c r="BE128" i="15"/>
  <c r="BE130" i="15"/>
  <c r="BE136" i="15"/>
  <c r="BE144" i="15"/>
  <c r="BE145" i="15"/>
  <c r="BE149" i="15"/>
  <c r="J116" i="15"/>
  <c r="J119" i="15"/>
  <c r="BE141" i="15"/>
  <c r="BE147" i="15"/>
  <c r="E112" i="15"/>
  <c r="BE179" i="15"/>
  <c r="BE133" i="15"/>
  <c r="BE154" i="15"/>
  <c r="BE181" i="15"/>
  <c r="BE184" i="15"/>
  <c r="BE139" i="15"/>
  <c r="BE152" i="15"/>
  <c r="BE165" i="15"/>
  <c r="BE168" i="15"/>
  <c r="BE175" i="15"/>
  <c r="BE153" i="14"/>
  <c r="BE132" i="14"/>
  <c r="F92" i="14"/>
  <c r="BE161" i="14"/>
  <c r="BE164" i="14"/>
  <c r="E85" i="14"/>
  <c r="J91" i="14"/>
  <c r="BE139" i="14"/>
  <c r="BE137" i="14"/>
  <c r="BE187" i="14"/>
  <c r="BK123" i="13"/>
  <c r="J123" i="13" s="1"/>
  <c r="J97" i="13" s="1"/>
  <c r="J121" i="14"/>
  <c r="BE127" i="14"/>
  <c r="BE171" i="14"/>
  <c r="J89" i="14"/>
  <c r="BE143" i="14"/>
  <c r="BE148" i="14"/>
  <c r="BE151" i="14"/>
  <c r="BE158" i="14"/>
  <c r="BE190" i="14"/>
  <c r="BE166" i="14"/>
  <c r="BE168" i="14"/>
  <c r="BE177" i="14"/>
  <c r="BE178" i="14"/>
  <c r="BE181" i="14"/>
  <c r="BE184" i="14"/>
  <c r="BE198" i="14"/>
  <c r="BE135" i="14"/>
  <c r="BE142" i="14"/>
  <c r="BE146" i="14"/>
  <c r="BE174" i="14"/>
  <c r="BE156" i="14"/>
  <c r="BE194" i="14"/>
  <c r="T124" i="12"/>
  <c r="R124" i="12"/>
  <c r="J89" i="13"/>
  <c r="BE130" i="13"/>
  <c r="BE159" i="13"/>
  <c r="BE168" i="13"/>
  <c r="BE147" i="13"/>
  <c r="BE156" i="13"/>
  <c r="BE187" i="13"/>
  <c r="BE200" i="13"/>
  <c r="E85" i="13"/>
  <c r="J118" i="13"/>
  <c r="BE149" i="13"/>
  <c r="BE152" i="13"/>
  <c r="F92" i="13"/>
  <c r="BE170" i="13"/>
  <c r="BE125" i="13"/>
  <c r="BE127" i="13"/>
  <c r="BE161" i="13"/>
  <c r="BE184" i="13"/>
  <c r="BE192" i="13"/>
  <c r="BE202" i="13"/>
  <c r="BE209" i="13"/>
  <c r="BE132" i="13"/>
  <c r="BE135" i="13"/>
  <c r="BE137" i="13"/>
  <c r="BE140" i="13"/>
  <c r="BE142" i="13"/>
  <c r="BE145" i="13"/>
  <c r="BE197" i="13"/>
  <c r="BE154" i="13"/>
  <c r="BE176" i="13"/>
  <c r="BE181" i="13"/>
  <c r="BE165" i="13"/>
  <c r="BE173" i="13"/>
  <c r="BE178" i="13"/>
  <c r="BE195" i="13"/>
  <c r="BE206" i="13"/>
  <c r="J92" i="13"/>
  <c r="BE163" i="13"/>
  <c r="BE190" i="13"/>
  <c r="BE213" i="13"/>
  <c r="BE202" i="12"/>
  <c r="BE186" i="12"/>
  <c r="BK130" i="11"/>
  <c r="J130" i="11" s="1"/>
  <c r="J99" i="11" s="1"/>
  <c r="E114" i="12"/>
  <c r="BE132" i="12"/>
  <c r="BE166" i="12"/>
  <c r="BE188" i="12"/>
  <c r="J121" i="12"/>
  <c r="BE140" i="12"/>
  <c r="BE193" i="12"/>
  <c r="J118" i="12"/>
  <c r="BE135" i="12"/>
  <c r="BE145" i="12"/>
  <c r="BE147" i="12"/>
  <c r="BE150" i="12"/>
  <c r="BE157" i="12"/>
  <c r="BE198" i="12"/>
  <c r="F121" i="12"/>
  <c r="BE155" i="12"/>
  <c r="BE175" i="12"/>
  <c r="BE127" i="12"/>
  <c r="BE143" i="12"/>
  <c r="BE152" i="12"/>
  <c r="BE183" i="12"/>
  <c r="BE191" i="12"/>
  <c r="BE137" i="12"/>
  <c r="BE163" i="12"/>
  <c r="BE169" i="12"/>
  <c r="BE172" i="12"/>
  <c r="BE178" i="12"/>
  <c r="BK171" i="11"/>
  <c r="J171" i="11" s="1"/>
  <c r="J101" i="11" s="1"/>
  <c r="BE160" i="12"/>
  <c r="BE181" i="12"/>
  <c r="J91" i="12"/>
  <c r="BE158" i="11"/>
  <c r="F92" i="11"/>
  <c r="J120" i="11"/>
  <c r="BE145" i="11"/>
  <c r="BE148" i="11"/>
  <c r="BE127" i="11"/>
  <c r="BE181" i="11"/>
  <c r="J121" i="11"/>
  <c r="BE155" i="11"/>
  <c r="BE135" i="11"/>
  <c r="BE142" i="11"/>
  <c r="BK128" i="10"/>
  <c r="J128" i="10"/>
  <c r="J99" i="10"/>
  <c r="BE137" i="11"/>
  <c r="BE168" i="11"/>
  <c r="J89" i="11"/>
  <c r="BE132" i="11"/>
  <c r="BE173" i="11"/>
  <c r="E114" i="11"/>
  <c r="BE161" i="11"/>
  <c r="BE163" i="11"/>
  <c r="BE166" i="11"/>
  <c r="BE177" i="11"/>
  <c r="BE140" i="11"/>
  <c r="BE150" i="11"/>
  <c r="BE152" i="11"/>
  <c r="BE175" i="11"/>
  <c r="BK137" i="9"/>
  <c r="BK120" i="9" s="1"/>
  <c r="J120" i="9" s="1"/>
  <c r="J96" i="9" s="1"/>
  <c r="J137" i="9"/>
  <c r="J99" i="9"/>
  <c r="E85" i="10"/>
  <c r="J116" i="10"/>
  <c r="BE155" i="10"/>
  <c r="BE164" i="10"/>
  <c r="BE143" i="10"/>
  <c r="F92" i="10"/>
  <c r="J118" i="10"/>
  <c r="BE138" i="10"/>
  <c r="BE181" i="10"/>
  <c r="BE130" i="10"/>
  <c r="J119" i="10"/>
  <c r="BE174" i="10"/>
  <c r="BE177" i="10"/>
  <c r="BE161" i="10"/>
  <c r="BE171" i="10"/>
  <c r="BE180" i="10"/>
  <c r="BK121" i="9"/>
  <c r="BE135" i="10"/>
  <c r="BE190" i="10"/>
  <c r="BE146" i="10"/>
  <c r="BE149" i="10"/>
  <c r="BE158" i="10"/>
  <c r="BE172" i="10"/>
  <c r="BE125" i="10"/>
  <c r="BE133" i="10"/>
  <c r="BE140" i="10"/>
  <c r="BE152" i="10"/>
  <c r="BE167" i="10"/>
  <c r="BE168" i="10"/>
  <c r="BE184" i="10"/>
  <c r="BE186" i="10"/>
  <c r="BK121" i="8"/>
  <c r="BE126" i="9"/>
  <c r="J91" i="9"/>
  <c r="F117" i="9"/>
  <c r="J114" i="9"/>
  <c r="BE123" i="9"/>
  <c r="BE128" i="9"/>
  <c r="BE131" i="9"/>
  <c r="BE139" i="9"/>
  <c r="E85" i="9"/>
  <c r="J92" i="9"/>
  <c r="BE134" i="9"/>
  <c r="BE131" i="8"/>
  <c r="BE142" i="8"/>
  <c r="BE127" i="8"/>
  <c r="J122" i="7"/>
  <c r="J98" i="7" s="1"/>
  <c r="BE138" i="8"/>
  <c r="BE139" i="8"/>
  <c r="BE147" i="8"/>
  <c r="BE135" i="8"/>
  <c r="BK146" i="7"/>
  <c r="J146" i="7" s="1"/>
  <c r="J99" i="7" s="1"/>
  <c r="J89" i="8"/>
  <c r="F92" i="8"/>
  <c r="E110" i="8"/>
  <c r="J116" i="8"/>
  <c r="J117" i="8"/>
  <c r="BE123" i="8"/>
  <c r="BE126" i="8"/>
  <c r="BE130" i="8"/>
  <c r="BE134" i="8"/>
  <c r="F92" i="7"/>
  <c r="J91" i="7"/>
  <c r="BE137" i="7"/>
  <c r="J124" i="6"/>
  <c r="J98" i="6"/>
  <c r="BK167" i="6"/>
  <c r="J167" i="6"/>
  <c r="J101" i="6" s="1"/>
  <c r="J114" i="7"/>
  <c r="BE126" i="7"/>
  <c r="E110" i="7"/>
  <c r="BE123" i="7"/>
  <c r="BE127" i="7"/>
  <c r="BE140" i="7"/>
  <c r="J117" i="7"/>
  <c r="BE145" i="7"/>
  <c r="BE143" i="7"/>
  <c r="BE134" i="7"/>
  <c r="BK161" i="6"/>
  <c r="J161" i="6" s="1"/>
  <c r="J99" i="6" s="1"/>
  <c r="BE130" i="7"/>
  <c r="BE131" i="7"/>
  <c r="BE136" i="7"/>
  <c r="BE148" i="7"/>
  <c r="BK129" i="5"/>
  <c r="J129" i="5"/>
  <c r="J99" i="5"/>
  <c r="J181" i="5"/>
  <c r="J103" i="5" s="1"/>
  <c r="F119" i="6"/>
  <c r="J91" i="6"/>
  <c r="J119" i="6"/>
  <c r="E85" i="6"/>
  <c r="BE125" i="6"/>
  <c r="BE160" i="6"/>
  <c r="BE138" i="6"/>
  <c r="BE147" i="6"/>
  <c r="BE163" i="6"/>
  <c r="J89" i="6"/>
  <c r="BE139" i="6"/>
  <c r="BE142" i="6"/>
  <c r="BE154" i="6"/>
  <c r="BE165" i="6"/>
  <c r="BE128" i="6"/>
  <c r="BE132" i="6"/>
  <c r="BE135" i="6"/>
  <c r="BE148" i="6"/>
  <c r="BE151" i="6"/>
  <c r="BE129" i="6"/>
  <c r="BE169" i="6"/>
  <c r="BE144" i="6"/>
  <c r="BE157" i="6"/>
  <c r="J117" i="5"/>
  <c r="BE131" i="5"/>
  <c r="BE135" i="5"/>
  <c r="BE139" i="5"/>
  <c r="BE166" i="5"/>
  <c r="J91" i="5"/>
  <c r="BE158" i="5"/>
  <c r="BE168" i="5"/>
  <c r="BE178" i="5"/>
  <c r="E85" i="5"/>
  <c r="BE155" i="5"/>
  <c r="BE171" i="5"/>
  <c r="BE182" i="5"/>
  <c r="BE126" i="5"/>
  <c r="BE144" i="5"/>
  <c r="BE146" i="5"/>
  <c r="BE149" i="5"/>
  <c r="BE161" i="5"/>
  <c r="BE163" i="5"/>
  <c r="F92" i="5"/>
  <c r="BE152" i="5"/>
  <c r="J124" i="4"/>
  <c r="J98" i="4"/>
  <c r="BE173" i="5"/>
  <c r="BE176" i="5"/>
  <c r="BE142" i="5"/>
  <c r="J92" i="5"/>
  <c r="BE134" i="5"/>
  <c r="BE138" i="5"/>
  <c r="BC98" i="1"/>
  <c r="BK124" i="3"/>
  <c r="J124" i="3"/>
  <c r="J97" i="3" s="1"/>
  <c r="J196" i="3"/>
  <c r="J101" i="3"/>
  <c r="E85" i="4"/>
  <c r="J92" i="4"/>
  <c r="F119" i="4"/>
  <c r="BE128" i="4"/>
  <c r="J91" i="4"/>
  <c r="BE125" i="4"/>
  <c r="BE147" i="4"/>
  <c r="BE152" i="4"/>
  <c r="BE161" i="4"/>
  <c r="BE163" i="4"/>
  <c r="BE144" i="4"/>
  <c r="BE149" i="4"/>
  <c r="BE157" i="4"/>
  <c r="BE131" i="4"/>
  <c r="BE134" i="4"/>
  <c r="BE141" i="4"/>
  <c r="J89" i="4"/>
  <c r="BE138" i="4"/>
  <c r="BE155" i="4"/>
  <c r="BE159" i="4"/>
  <c r="BE168" i="4"/>
  <c r="BE137" i="4"/>
  <c r="BE172" i="4"/>
  <c r="BK150" i="2"/>
  <c r="J150" i="2"/>
  <c r="J99" i="2" s="1"/>
  <c r="BE136" i="3"/>
  <c r="BE139" i="3"/>
  <c r="BE143" i="3"/>
  <c r="BK160" i="2"/>
  <c r="J160" i="2"/>
  <c r="J101" i="2"/>
  <c r="F92" i="3"/>
  <c r="BE126" i="3"/>
  <c r="BE129" i="3"/>
  <c r="BE146" i="3"/>
  <c r="BE155" i="3"/>
  <c r="BE173" i="3"/>
  <c r="BE197" i="3"/>
  <c r="J89" i="3"/>
  <c r="J92" i="3"/>
  <c r="J119" i="3"/>
  <c r="BE148" i="3"/>
  <c r="BE164" i="3"/>
  <c r="BE167" i="3"/>
  <c r="BE168" i="3"/>
  <c r="BE183" i="3"/>
  <c r="E85" i="3"/>
  <c r="BE158" i="3"/>
  <c r="BE150" i="3"/>
  <c r="BE178" i="3"/>
  <c r="BE188" i="3"/>
  <c r="BE191" i="3"/>
  <c r="BE193" i="3"/>
  <c r="BE131" i="3"/>
  <c r="BE134" i="3"/>
  <c r="BE141" i="3"/>
  <c r="BE171" i="3"/>
  <c r="BE176" i="3"/>
  <c r="BE199" i="3"/>
  <c r="BE153" i="3"/>
  <c r="BE161" i="3"/>
  <c r="BE181" i="3"/>
  <c r="BE186" i="3"/>
  <c r="BE203" i="3"/>
  <c r="BE132" i="2"/>
  <c r="BE133" i="2"/>
  <c r="BE136" i="2"/>
  <c r="BE138" i="2"/>
  <c r="AW95" i="1"/>
  <c r="BE147" i="2"/>
  <c r="BE162" i="2"/>
  <c r="BE143" i="2"/>
  <c r="BE156" i="2"/>
  <c r="BE158" i="2"/>
  <c r="BA95" i="1"/>
  <c r="E85" i="2"/>
  <c r="J89" i="2"/>
  <c r="J91" i="2"/>
  <c r="F92" i="2"/>
  <c r="J92" i="2"/>
  <c r="BE125" i="2"/>
  <c r="BE128" i="2"/>
  <c r="BE129" i="2"/>
  <c r="BE140" i="2"/>
  <c r="BE152" i="2"/>
  <c r="BE154" i="2"/>
  <c r="BB95" i="1"/>
  <c r="BE146" i="2"/>
  <c r="BC95" i="1"/>
  <c r="BD95" i="1"/>
  <c r="J34" i="4"/>
  <c r="AW97" i="1"/>
  <c r="F35" i="6"/>
  <c r="BB99" i="1" s="1"/>
  <c r="F34" i="8"/>
  <c r="BA101" i="1" s="1"/>
  <c r="F37" i="11"/>
  <c r="BD104" i="1" s="1"/>
  <c r="F37" i="13"/>
  <c r="BD106" i="1"/>
  <c r="J34" i="15"/>
  <c r="AW108" i="1"/>
  <c r="F34" i="4"/>
  <c r="BA97" i="1"/>
  <c r="F34" i="6"/>
  <c r="BA99" i="1"/>
  <c r="J34" i="9"/>
  <c r="AW102" i="1"/>
  <c r="F37" i="10"/>
  <c r="BD103" i="1"/>
  <c r="F35" i="15"/>
  <c r="BB108" i="1"/>
  <c r="F35" i="4"/>
  <c r="BB97" i="1"/>
  <c r="J34" i="6"/>
  <c r="AW99" i="1"/>
  <c r="F34" i="9"/>
  <c r="BA102" i="1"/>
  <c r="F35" i="10"/>
  <c r="BB103" i="1"/>
  <c r="F36" i="13"/>
  <c r="BC106" i="1"/>
  <c r="F37" i="15"/>
  <c r="BD108" i="1"/>
  <c r="F37" i="4"/>
  <c r="BD97" i="1"/>
  <c r="J34" i="5"/>
  <c r="AW98" i="1" s="1"/>
  <c r="F35" i="7"/>
  <c r="BB100" i="1" s="1"/>
  <c r="F34" i="10"/>
  <c r="BA103" i="1" s="1"/>
  <c r="F37" i="14"/>
  <c r="BD107" i="1"/>
  <c r="F35" i="3"/>
  <c r="BB96" i="1" s="1"/>
  <c r="J34" i="7"/>
  <c r="AW100" i="1"/>
  <c r="F37" i="8"/>
  <c r="BD101" i="1" s="1"/>
  <c r="F35" i="11"/>
  <c r="BB104" i="1" s="1"/>
  <c r="F35" i="12"/>
  <c r="BB105" i="1" s="1"/>
  <c r="F36" i="14"/>
  <c r="BC107" i="1"/>
  <c r="F34" i="5"/>
  <c r="BA98" i="1" s="1"/>
  <c r="F35" i="9"/>
  <c r="BB102" i="1"/>
  <c r="J34" i="10"/>
  <c r="AW103" i="1" s="1"/>
  <c r="F36" i="15"/>
  <c r="BC108" i="1" s="1"/>
  <c r="J34" i="3"/>
  <c r="AW96" i="1" s="1"/>
  <c r="F37" i="6"/>
  <c r="BD99" i="1"/>
  <c r="F36" i="8"/>
  <c r="BC101" i="1" s="1"/>
  <c r="F34" i="11"/>
  <c r="BA104" i="1"/>
  <c r="J34" i="13"/>
  <c r="AW106" i="1" s="1"/>
  <c r="F34" i="15"/>
  <c r="BA108" i="1" s="1"/>
  <c r="F34" i="3"/>
  <c r="BA96" i="1" s="1"/>
  <c r="F34" i="7"/>
  <c r="BA100" i="1"/>
  <c r="J34" i="8"/>
  <c r="AW101" i="1" s="1"/>
  <c r="J34" i="11"/>
  <c r="AW104" i="1"/>
  <c r="J34" i="12"/>
  <c r="AW105" i="1" s="1"/>
  <c r="F34" i="13"/>
  <c r="BA106" i="1" s="1"/>
  <c r="J34" i="14"/>
  <c r="AW107" i="1" s="1"/>
  <c r="F37" i="3"/>
  <c r="BD96" i="1"/>
  <c r="F36" i="6"/>
  <c r="BC99" i="1" s="1"/>
  <c r="F37" i="7"/>
  <c r="BD100" i="1"/>
  <c r="F37" i="9"/>
  <c r="BD102" i="1" s="1"/>
  <c r="F36" i="10"/>
  <c r="BC103" i="1" s="1"/>
  <c r="F35" i="13"/>
  <c r="BB106" i="1" s="1"/>
  <c r="F36" i="3"/>
  <c r="BC96" i="1"/>
  <c r="F36" i="7"/>
  <c r="BC100" i="1" s="1"/>
  <c r="F36" i="9"/>
  <c r="BC102" i="1"/>
  <c r="F34" i="12"/>
  <c r="BA105" i="1" s="1"/>
  <c r="F37" i="12"/>
  <c r="BD105" i="1" s="1"/>
  <c r="F35" i="14"/>
  <c r="BB107" i="1" s="1"/>
  <c r="F36" i="4"/>
  <c r="BC97" i="1"/>
  <c r="F37" i="5"/>
  <c r="BD98" i="1" s="1"/>
  <c r="F35" i="8"/>
  <c r="BB101" i="1"/>
  <c r="F36" i="11"/>
  <c r="BC104" i="1" s="1"/>
  <c r="F36" i="12"/>
  <c r="BC105" i="1" s="1"/>
  <c r="F34" i="14"/>
  <c r="BA107" i="1" s="1"/>
  <c r="R123" i="3" l="1"/>
  <c r="BK130" i="12"/>
  <c r="J130" i="12" s="1"/>
  <c r="J99" i="12" s="1"/>
  <c r="J197" i="14"/>
  <c r="J104" i="14" s="1"/>
  <c r="BK125" i="12"/>
  <c r="J131" i="14"/>
  <c r="J100" i="14" s="1"/>
  <c r="J180" i="11"/>
  <c r="J104" i="11" s="1"/>
  <c r="BK123" i="2"/>
  <c r="BK122" i="2" s="1"/>
  <c r="J122" i="2" s="1"/>
  <c r="J30" i="2" s="1"/>
  <c r="BK200" i="12"/>
  <c r="J200" i="12" s="1"/>
  <c r="J103" i="12" s="1"/>
  <c r="T123" i="15"/>
  <c r="T122" i="15"/>
  <c r="T123" i="3"/>
  <c r="R124" i="11"/>
  <c r="T129" i="5"/>
  <c r="T123" i="5"/>
  <c r="T122" i="13"/>
  <c r="T122" i="2"/>
  <c r="T124" i="11"/>
  <c r="R122" i="6"/>
  <c r="P122" i="6"/>
  <c r="AU99" i="1"/>
  <c r="P124" i="3"/>
  <c r="P123" i="3"/>
  <c r="AU96" i="1" s="1"/>
  <c r="AU94" i="1" s="1"/>
  <c r="R122" i="2"/>
  <c r="BK201" i="3"/>
  <c r="J201" i="3"/>
  <c r="J102" i="3" s="1"/>
  <c r="BK124" i="5"/>
  <c r="J124" i="5"/>
  <c r="J97" i="5" s="1"/>
  <c r="BK145" i="8"/>
  <c r="J145" i="8"/>
  <c r="J99" i="8"/>
  <c r="BK192" i="14"/>
  <c r="BK124" i="14" s="1"/>
  <c r="J124" i="14" s="1"/>
  <c r="J30" i="14" s="1"/>
  <c r="AG107" i="1" s="1"/>
  <c r="BK123" i="15"/>
  <c r="J123" i="15"/>
  <c r="J97" i="15" s="1"/>
  <c r="BK125" i="11"/>
  <c r="J125" i="11"/>
  <c r="J97" i="11" s="1"/>
  <c r="BK188" i="10"/>
  <c r="J188" i="10"/>
  <c r="J101" i="10"/>
  <c r="BK170" i="4"/>
  <c r="J170" i="4"/>
  <c r="J101" i="4" s="1"/>
  <c r="BK123" i="10"/>
  <c r="J123" i="10"/>
  <c r="J97" i="10" s="1"/>
  <c r="BK204" i="13"/>
  <c r="BK122" i="13" s="1"/>
  <c r="J122" i="13" s="1"/>
  <c r="J96" i="13" s="1"/>
  <c r="J204" i="13"/>
  <c r="J99" i="13" s="1"/>
  <c r="BK166" i="4"/>
  <c r="J166" i="4"/>
  <c r="J99" i="4"/>
  <c r="BK182" i="15"/>
  <c r="J182" i="15"/>
  <c r="J101" i="15" s="1"/>
  <c r="BK124" i="11"/>
  <c r="J124" i="11"/>
  <c r="J96" i="11"/>
  <c r="BK122" i="10"/>
  <c r="J122" i="10" s="1"/>
  <c r="J30" i="10" s="1"/>
  <c r="AG103" i="1" s="1"/>
  <c r="J121" i="9"/>
  <c r="J97" i="9"/>
  <c r="J121" i="8"/>
  <c r="J97" i="8"/>
  <c r="BK120" i="7"/>
  <c r="J120" i="7" s="1"/>
  <c r="J96" i="7" s="1"/>
  <c r="BK122" i="6"/>
  <c r="J122" i="6"/>
  <c r="BK123" i="5"/>
  <c r="J123" i="5"/>
  <c r="J30" i="5" s="1"/>
  <c r="AG98" i="1" s="1"/>
  <c r="BK123" i="3"/>
  <c r="J123" i="3" s="1"/>
  <c r="J30" i="3" s="1"/>
  <c r="AG96" i="1" s="1"/>
  <c r="AG95" i="1"/>
  <c r="J123" i="2"/>
  <c r="J97" i="2"/>
  <c r="BD94" i="1"/>
  <c r="W33" i="1"/>
  <c r="J33" i="11"/>
  <c r="AV104" i="1" s="1"/>
  <c r="AT104" i="1" s="1"/>
  <c r="BB94" i="1"/>
  <c r="AX94" i="1" s="1"/>
  <c r="J33" i="3"/>
  <c r="AV96" i="1" s="1"/>
  <c r="AT96" i="1" s="1"/>
  <c r="F33" i="7"/>
  <c r="AZ100" i="1"/>
  <c r="J33" i="13"/>
  <c r="AV106" i="1"/>
  <c r="AT106" i="1"/>
  <c r="F33" i="3"/>
  <c r="AZ96" i="1" s="1"/>
  <c r="J33" i="7"/>
  <c r="AV100" i="1" s="1"/>
  <c r="AT100" i="1" s="1"/>
  <c r="J33" i="12"/>
  <c r="AV105" i="1" s="1"/>
  <c r="AT105" i="1" s="1"/>
  <c r="F33" i="6"/>
  <c r="AZ99" i="1"/>
  <c r="F33" i="14"/>
  <c r="AZ107" i="1" s="1"/>
  <c r="F33" i="4"/>
  <c r="AZ97" i="1"/>
  <c r="J33" i="8"/>
  <c r="AV101" i="1" s="1"/>
  <c r="AT101" i="1" s="1"/>
  <c r="F33" i="15"/>
  <c r="AZ108" i="1"/>
  <c r="F33" i="10"/>
  <c r="AZ103" i="1" s="1"/>
  <c r="J33" i="15"/>
  <c r="AV108" i="1" s="1"/>
  <c r="AT108" i="1" s="1"/>
  <c r="J33" i="5"/>
  <c r="AV98" i="1" s="1"/>
  <c r="AT98" i="1" s="1"/>
  <c r="J33" i="9"/>
  <c r="AV102" i="1"/>
  <c r="AT102" i="1"/>
  <c r="F33" i="12"/>
  <c r="AZ105" i="1" s="1"/>
  <c r="F33" i="2"/>
  <c r="AZ95" i="1"/>
  <c r="J33" i="6"/>
  <c r="AV99" i="1" s="1"/>
  <c r="AT99" i="1" s="1"/>
  <c r="F33" i="13"/>
  <c r="AZ106" i="1"/>
  <c r="J33" i="2"/>
  <c r="AV95" i="1"/>
  <c r="AT95" i="1"/>
  <c r="AN95" i="1"/>
  <c r="J30" i="6"/>
  <c r="AG99" i="1" s="1"/>
  <c r="F33" i="9"/>
  <c r="AZ102" i="1"/>
  <c r="F33" i="11"/>
  <c r="AZ104" i="1" s="1"/>
  <c r="BA94" i="1"/>
  <c r="AW94" i="1"/>
  <c r="AK30" i="1"/>
  <c r="J33" i="4"/>
  <c r="AV97" i="1"/>
  <c r="AT97" i="1"/>
  <c r="F33" i="8"/>
  <c r="AZ101" i="1" s="1"/>
  <c r="J33" i="14"/>
  <c r="AV107" i="1"/>
  <c r="AT107" i="1"/>
  <c r="F33" i="5"/>
  <c r="AZ98" i="1" s="1"/>
  <c r="J30" i="9"/>
  <c r="AG102" i="1"/>
  <c r="J33" i="10"/>
  <c r="AV103" i="1"/>
  <c r="AT103" i="1"/>
  <c r="BC94" i="1"/>
  <c r="AY94" i="1" s="1"/>
  <c r="J192" i="14" l="1"/>
  <c r="J101" i="14" s="1"/>
  <c r="BK124" i="12"/>
  <c r="J124" i="12" s="1"/>
  <c r="J125" i="12"/>
  <c r="J97" i="12" s="1"/>
  <c r="J96" i="2"/>
  <c r="BK122" i="4"/>
  <c r="J122" i="4"/>
  <c r="J96" i="4"/>
  <c r="BK120" i="8"/>
  <c r="J120" i="8"/>
  <c r="J96" i="8"/>
  <c r="BK122" i="15"/>
  <c r="J122" i="15" s="1"/>
  <c r="J96" i="15" s="1"/>
  <c r="AN107" i="1"/>
  <c r="J96" i="14"/>
  <c r="J39" i="14"/>
  <c r="AN103" i="1"/>
  <c r="J96" i="10"/>
  <c r="AN102" i="1"/>
  <c r="J39" i="10"/>
  <c r="J39" i="9"/>
  <c r="AN99" i="1"/>
  <c r="J96" i="6"/>
  <c r="AN98" i="1"/>
  <c r="J96" i="5"/>
  <c r="J39" i="6"/>
  <c r="J39" i="5"/>
  <c r="AN96" i="1"/>
  <c r="J96" i="3"/>
  <c r="J39" i="3"/>
  <c r="J39" i="2"/>
  <c r="W31" i="1"/>
  <c r="W32" i="1"/>
  <c r="J30" i="11"/>
  <c r="AG104" i="1" s="1"/>
  <c r="AN104" i="1" s="1"/>
  <c r="J30" i="7"/>
  <c r="AG100" i="1"/>
  <c r="AN100" i="1"/>
  <c r="J30" i="13"/>
  <c r="AG106" i="1"/>
  <c r="AN106" i="1"/>
  <c r="W30" i="1"/>
  <c r="AZ94" i="1"/>
  <c r="AV94" i="1"/>
  <c r="AK29" i="1"/>
  <c r="J30" i="12" l="1"/>
  <c r="J96" i="12"/>
  <c r="J39" i="13"/>
  <c r="J39" i="11"/>
  <c r="J39" i="7"/>
  <c r="J30" i="15"/>
  <c r="AG108" i="1" s="1"/>
  <c r="J30" i="8"/>
  <c r="AG101" i="1" s="1"/>
  <c r="AN101" i="1" s="1"/>
  <c r="J30" i="4"/>
  <c r="AG97" i="1"/>
  <c r="AN97" i="1" s="1"/>
  <c r="AT94" i="1"/>
  <c r="W29" i="1"/>
  <c r="AG105" i="1" l="1"/>
  <c r="AN105" i="1" s="1"/>
  <c r="J39" i="12"/>
  <c r="J39" i="15"/>
  <c r="J39" i="4"/>
  <c r="J39" i="8"/>
  <c r="AN108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<sst xmlns="http://schemas.openxmlformats.org/spreadsheetml/2006/main" count="8152" uniqueCount="994">
  <si>
    <t>Export Komplet</t>
  </si>
  <si>
    <t/>
  </si>
  <si>
    <t>2.0</t>
  </si>
  <si>
    <t>ZAMOK</t>
  </si>
  <si>
    <t>False</t>
  </si>
  <si>
    <t>{fd827b34-0384-4452-a935-d1673cbfbd59}</t>
  </si>
  <si>
    <t>0,01</t>
  </si>
  <si>
    <t>21</t>
  </si>
  <si>
    <t>1</t>
  </si>
  <si>
    <t>12</t>
  </si>
  <si>
    <t>REKAPITULACE ZAKÁZKY</t>
  </si>
  <si>
    <t>v ---  níže se nacházejí doplnkové a pomocné údaje k sestavám  --- v</t>
  </si>
  <si>
    <t>Návod na vyplnění</t>
  </si>
  <si>
    <t>Kód:</t>
  </si>
  <si>
    <t>09/2025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</si>
  <si>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</si>
  <si>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</si>
  <si>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revizí elektro - I. etapa</t>
  </si>
  <si>
    <t>KSO:</t>
  </si>
  <si>
    <t>CC-CZ:</t>
  </si>
  <si>
    <t>Místo:</t>
  </si>
  <si>
    <t xml:space="preserve"> </t>
  </si>
  <si>
    <t>Datum: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</si>
  <si>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</si>
  <si>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</si>
  <si>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</si>
  <si>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</si>
  <si>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</si>
  <si>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</si>
  <si>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</si>
  <si>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</si>
  <si>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</si>
  <si>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</si>
  <si>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0,1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</si>
  <si>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</si>
  <si>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</si>
  <si>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</si>
  <si>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</si>
  <si>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</si>
  <si>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</si>
  <si>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</si>
  <si>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</si>
  <si>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</si>
  <si>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</si>
  <si>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</si>
  <si>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</si>
  <si>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</si>
  <si>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</si>
  <si>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</si>
  <si>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</si>
  <si>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</si>
  <si>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</si>
  <si>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</si>
  <si>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</si>
  <si>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</si>
  <si>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</si>
  <si>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</si>
  <si>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</si>
  <si>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</si>
  <si>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</si>
  <si>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</si>
  <si>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</si>
  <si>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</si>
  <si>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</si>
  <si>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</si>
  <si>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</si>
  <si>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</si>
  <si>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</si>
  <si>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</si>
  <si>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</si>
  <si>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</si>
  <si>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</si>
  <si>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</si>
  <si>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</si>
  <si>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</si>
  <si>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</si>
  <si>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</si>
  <si>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</si>
  <si>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</si>
  <si>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</si>
  <si>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</si>
  <si>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</t>
  </si>
  <si>
    <t xml:space="preserve">MŠ Hrubínova </t>
  </si>
  <si>
    <t>STA</t>
  </si>
  <si>
    <t>{5c807b69-2c22-4037-be60-909369a5d0a5}</t>
  </si>
  <si>
    <t>2</t>
  </si>
  <si>
    <t>02.</t>
  </si>
  <si>
    <t xml:space="preserve">MŠ Na Biřičce </t>
  </si>
  <si>
    <t>{1d915308-8b27-4d18-bf69-00ba68b89a0f}</t>
  </si>
  <si>
    <t>03.</t>
  </si>
  <si>
    <t>MŠ Urxova</t>
  </si>
  <si>
    <t>{b6cd9be8-5030-4e7b-bd58-d87466cbdc14}</t>
  </si>
  <si>
    <t>04.</t>
  </si>
  <si>
    <t>MŠ M. Horákové</t>
  </si>
  <si>
    <t>{7f70bfab-b6cc-46b5-a1c2-a12d02ed00bf}</t>
  </si>
  <si>
    <t>05.</t>
  </si>
  <si>
    <t xml:space="preserve">MŠ Věkoše </t>
  </si>
  <si>
    <t>{4ca99f57-2312-4277-80cb-c1c77deb80d5}</t>
  </si>
  <si>
    <t>06.</t>
  </si>
  <si>
    <t>MŠ Podzámčí</t>
  </si>
  <si>
    <t>{29ac182f-ece4-4b53-9be3-463aae17e9fd}</t>
  </si>
  <si>
    <t>07.</t>
  </si>
  <si>
    <t>MŠ Štefánikova</t>
  </si>
  <si>
    <t>{bd32f71d-7051-470f-a126-c261e17cc214}</t>
  </si>
  <si>
    <t>08.</t>
  </si>
  <si>
    <t>MŠ Štechova</t>
  </si>
  <si>
    <t>{039ffe52-40a4-4ef2-b5eb-29e8fd66879b}</t>
  </si>
  <si>
    <t>09.</t>
  </si>
  <si>
    <t xml:space="preserve">MŠ Slatina </t>
  </si>
  <si>
    <t>{2c572cbd-3d7c-4e4f-9166-e5605e294bef}</t>
  </si>
  <si>
    <t>10.</t>
  </si>
  <si>
    <t>MŠ Kampánova</t>
  </si>
  <si>
    <t>{8b10deb5-6dd0-474e-ab3b-f0fee3199500}</t>
  </si>
  <si>
    <t>11.</t>
  </si>
  <si>
    <t xml:space="preserve">MŠ Plačice </t>
  </si>
  <si>
    <t>{d6d4cb45-9305-4bd4-b884-1df6f0592e46}</t>
  </si>
  <si>
    <t>12.</t>
  </si>
  <si>
    <t xml:space="preserve">MŠ Plotiště </t>
  </si>
  <si>
    <t>{7d782d92-b931-4948-946f-367e0f3901a5}</t>
  </si>
  <si>
    <t>13.</t>
  </si>
  <si>
    <t>MŠ Mrštíkova</t>
  </si>
  <si>
    <t>{ddacf9bf-b362-405f-b422-7eb8961c22d1}</t>
  </si>
  <si>
    <t>14.</t>
  </si>
  <si>
    <t xml:space="preserve">MŠ Švendova </t>
  </si>
  <si>
    <t>{6df67c8e-6bb4-49a6-b9e3-29b423a7ba14}</t>
  </si>
  <si>
    <t>KRYCÍ LIST SOUPISU PRACÍ</t>
  </si>
  <si>
    <t>Objekt:</t>
  </si>
  <si>
    <t xml:space="preserve">01. - MŠ Hrubínova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</si>
  <si>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</si>
  <si>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</si>
  <si>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</si>
  <si>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</si>
  <si>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</si>
  <si>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</si>
  <si>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</si>
  <si>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</si>
  <si>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</si>
  <si>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</si>
  <si>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</si>
  <si>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</si>
  <si>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</si>
  <si>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</si>
  <si>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</si>
  <si>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</si>
  <si>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</si>
  <si>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</si>
  <si>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</si>
  <si>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</si>
  <si>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</si>
  <si>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</si>
  <si>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</si>
  <si>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</si>
  <si>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</si>
  <si>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</si>
  <si>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</si>
  <si>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</si>
  <si>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</si>
  <si>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</si>
  <si>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</si>
  <si>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</si>
  <si>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kus</t>
  </si>
  <si>
    <t>16</t>
  </si>
  <si>
    <t>1711434481</t>
  </si>
  <si>
    <t>Online PSC</t>
  </si>
  <si>
    <t>https://podminky.urs.cz/item/CS_URS_2025_01/741112021</t>
  </si>
  <si>
    <t>P</t>
  </si>
  <si>
    <t>Poznámka k položce:_x000D_
závada 8</t>
  </si>
  <si>
    <t>M</t>
  </si>
  <si>
    <t>1177009</t>
  </si>
  <si>
    <t>KRABICE SD 7-L 75X75 IP54 33290701</t>
  </si>
  <si>
    <t>32</t>
  </si>
  <si>
    <t>-675816451</t>
  </si>
  <si>
    <t>3</t>
  </si>
  <si>
    <t>741112352</t>
  </si>
  <si>
    <t>Montáž krabic pancéřových bez napojení na trubky a lišty a demontáže a montáže víčka otevření nebo uzavření krabic víčkem na 2 šrouby</t>
  </si>
  <si>
    <t>-936601212</t>
  </si>
  <si>
    <t>https://podminky.urs.cz/item/CS_URS_2025_01/741112352</t>
  </si>
  <si>
    <t>Poznámka k položce:_x000D_
závada 16</t>
  </si>
  <si>
    <t>4</t>
  </si>
  <si>
    <t>1188875</t>
  </si>
  <si>
    <t>VICKO Z PH V 68 HA NA SROUBKY 83MM</t>
  </si>
  <si>
    <t>-1047931530</t>
  </si>
  <si>
    <t>5</t>
  </si>
  <si>
    <t>741130001</t>
  </si>
  <si>
    <t>Ukončení vodičů izolovaných s označením a zapojením v rozváděči nebo na přístroji, průřezu žíly do 2,5 mm2</t>
  </si>
  <si>
    <t>666110185</t>
  </si>
  <si>
    <t>https://podminky.urs.cz/item/CS_URS_2025_01/741130001</t>
  </si>
  <si>
    <t>Poznámka k položce:_x000D_
závada 5</t>
  </si>
  <si>
    <t>6</t>
  </si>
  <si>
    <t>741313082</t>
  </si>
  <si>
    <t>Montáž zásuvek domovních se zapojením vodičů šroubové připojení venkovní nebo mokré, provedení 2P + PE</t>
  </si>
  <si>
    <t>1375531247</t>
  </si>
  <si>
    <t>https://podminky.urs.cz/item/CS_URS_2025_01/741313082</t>
  </si>
  <si>
    <t>7</t>
  </si>
  <si>
    <t>34555229</t>
  </si>
  <si>
    <t xml:space="preserve">zásuvka nástěnná jednonásobná s víčkem, IP44, šroubové svorky, barva šedá </t>
  </si>
  <si>
    <t>1374388191</t>
  </si>
  <si>
    <t>Poznámka k položce:_x000D_
závada 7</t>
  </si>
  <si>
    <t>8</t>
  </si>
  <si>
    <t>741315863</t>
  </si>
  <si>
    <t>Demontáž zásuvek bez zachování funkčnosti (do suti) průmyslových nástěnných, pro prostředí venkovní nebo mokré, připojení šroubové 2P+PE</t>
  </si>
  <si>
    <t>188171166</t>
  </si>
  <si>
    <t>https://podminky.urs.cz/item/CS_URS_2025_01/741315863</t>
  </si>
  <si>
    <t>9</t>
  </si>
  <si>
    <t>741330822</t>
  </si>
  <si>
    <t xml:space="preserve">Montáž relé doplňkových prvků universálního zdroje pro relé včetně montáže nosné části </t>
  </si>
  <si>
    <t>310535791</t>
  </si>
  <si>
    <t>https://podminky.urs.cz/item/CS_URS_2025_01/741330822</t>
  </si>
  <si>
    <t>Poznámka k položce:_x000D_
závada 1</t>
  </si>
  <si>
    <t>10</t>
  </si>
  <si>
    <t>1188585</t>
  </si>
  <si>
    <t>DIN LISTA TS35 DZN0.3 S SENDZIMIR /30CM/</t>
  </si>
  <si>
    <t>-817701874</t>
  </si>
  <si>
    <t>11</t>
  </si>
  <si>
    <t>741850933</t>
  </si>
  <si>
    <t>Zjištění závad a poruch silnoproudé instalace v objektech ve školách, školkách, hotelech apod., s příslušenstvím podle počtu místností připojených na 1 okruh a vyřazených z provozu přes 5 místností</t>
  </si>
  <si>
    <t>-1963155904</t>
  </si>
  <si>
    <t>https://podminky.urs.cz/item/CS_URS_2025_01/741850933</t>
  </si>
  <si>
    <t xml:space="preserve">Poznámka k položce:_x000D_
závada 15_x000D_
</t>
  </si>
  <si>
    <t>Práce a dodávky M</t>
  </si>
  <si>
    <t>21-M</t>
  </si>
  <si>
    <t>Elektromontáže</t>
  </si>
  <si>
    <t>R1</t>
  </si>
  <si>
    <t xml:space="preserve">Odstranění závady č.6  - přemístění routeru, montáž větracích mřížek 2 ks </t>
  </si>
  <si>
    <t>kpl</t>
  </si>
  <si>
    <t>64</t>
  </si>
  <si>
    <t>1582543141</t>
  </si>
  <si>
    <t xml:space="preserve">Poznámka k položce:_x000D_
popis v príloze </t>
  </si>
  <si>
    <t>13</t>
  </si>
  <si>
    <t>RM01</t>
  </si>
  <si>
    <t xml:space="preserve">včetně potřebného materiálu </t>
  </si>
  <si>
    <t>1849015978</t>
  </si>
  <si>
    <t xml:space="preserve">Poznámka k položce:_x000D_
závada 3;4;10;12;14_x000D_
_x000D_
</t>
  </si>
  <si>
    <t>14</t>
  </si>
  <si>
    <t>RM03</t>
  </si>
  <si>
    <t>Údržba rozvaděče - doplnění bezpečnostního značení</t>
  </si>
  <si>
    <t>2077602541</t>
  </si>
  <si>
    <t>Poznámka k položce:_x000D_
závada 2;10;11;14</t>
  </si>
  <si>
    <t>15</t>
  </si>
  <si>
    <t>RM03.1</t>
  </si>
  <si>
    <t>Údržba rozvaděče - doplnění výrobního štítku</t>
  </si>
  <si>
    <t>1153797670</t>
  </si>
  <si>
    <t xml:space="preserve">Poznámka k položce:_x000D_
závada 2;9;11;13;_x000D_
</t>
  </si>
  <si>
    <t>VRN</t>
  </si>
  <si>
    <t>Vedlejší rozpočtové náklady</t>
  </si>
  <si>
    <t>VRN9</t>
  </si>
  <si>
    <t>Ostatní náklady</t>
  </si>
  <si>
    <t>091002000</t>
  </si>
  <si>
    <t>Ostatní náklady související s objektem</t>
  </si>
  <si>
    <t>1024</t>
  </si>
  <si>
    <t>-1297356547</t>
  </si>
  <si>
    <t>https://podminky.urs.cz/item/CS_URS_2023_01/091002000</t>
  </si>
  <si>
    <t>Poznámka k položce:_x000D_
zařízení staveniště, doprava zaměstnanců,drobný spojovací mat. a pod..</t>
  </si>
  <si>
    <t xml:space="preserve">02. - MŠ Na Biřičce </t>
  </si>
  <si>
    <t xml:space="preserve">    766 - Konstrukce truhlářské</t>
  </si>
  <si>
    <t>741110511</t>
  </si>
  <si>
    <t>Montáž lišt a kanálků elektroinstalačních se spojkami, ohyby a rohy a s nasunutím do krabic vkládacích s víčkem, šířky do 60 mm</t>
  </si>
  <si>
    <t>m</t>
  </si>
  <si>
    <t>-1762127491</t>
  </si>
  <si>
    <t>https://podminky.urs.cz/item/CS_URS_2025_01/741110511</t>
  </si>
  <si>
    <t>34571009</t>
  </si>
  <si>
    <t>lišta elektroinstalační vkládací 11x10mm</t>
  </si>
  <si>
    <t>-2102845789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</si>
  <si>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</si>
  <si>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</si>
  <si>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-1039710530</t>
  </si>
  <si>
    <t>https://podminky.urs.cz/item/CS_URS_2025_01/741120101</t>
  </si>
  <si>
    <t>34141043</t>
  </si>
  <si>
    <t>vodič propojovací jádro Cu plné dvojitá izolace PVC 450/750V (CYY) 1x4mm2</t>
  </si>
  <si>
    <t>-1512908308</t>
  </si>
  <si>
    <t>741130022</t>
  </si>
  <si>
    <t>Ukončení vodičů izolovaných s označením a zapojením na svorkovnici s otevřením a uzavřením krytu, průřezu žíly do 4 mm2</t>
  </si>
  <si>
    <t>-1711249554</t>
  </si>
  <si>
    <t>https://podminky.urs.cz/item/CS_URS_2025_01/741130022</t>
  </si>
  <si>
    <t>Poznámka k položce:_x000D_
závada 5;8;11</t>
  </si>
  <si>
    <t>1359506</t>
  </si>
  <si>
    <t>UPEVNOVACI ADAPTER WAGO COMPACT 221-500</t>
  </si>
  <si>
    <t>-14412972</t>
  </si>
  <si>
    <t>Poznámka k položce:_x000D_
závada 11</t>
  </si>
  <si>
    <t>1246909</t>
  </si>
  <si>
    <t>SVORKA WAGO 221-415 5X4 ORANZ. PACKA</t>
  </si>
  <si>
    <t>-2103666769</t>
  </si>
  <si>
    <t>741231012</t>
  </si>
  <si>
    <t>Montáž svorkovnic do rozváděčů s popisnými štítky se zapojením vodičů na jedné straně ochranných</t>
  </si>
  <si>
    <t>-1138024200</t>
  </si>
  <si>
    <t>https://podminky.urs.cz/item/CS_URS_2025_01/741231012</t>
  </si>
  <si>
    <t>Poznámka k položce:_x000D_
závada 5;8;</t>
  </si>
  <si>
    <t>1188347</t>
  </si>
  <si>
    <t>ZEMNICI SVORKA ZSA 16 I131307</t>
  </si>
  <si>
    <t>1085392618</t>
  </si>
  <si>
    <t>Poznámka k položce:_x000D_
závada 5;8</t>
  </si>
  <si>
    <t>1202892</t>
  </si>
  <si>
    <t>ZEMNICI NEREZ PASEK ZSA 16</t>
  </si>
  <si>
    <t>1651439418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</si>
  <si>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</si>
  <si>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</si>
  <si>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1475477651</t>
  </si>
  <si>
    <t>https://podminky.urs.cz/item/CS_URS_2025_01/741310201</t>
  </si>
  <si>
    <t>Poznámka k položce:_x000D_
závada 13</t>
  </si>
  <si>
    <t>34535000</t>
  </si>
  <si>
    <t>spínač kompletní, zapuštěný, jednopólový, řazení 1, šroubové svorky</t>
  </si>
  <si>
    <t>-1856980510</t>
  </si>
  <si>
    <t>741311873</t>
  </si>
  <si>
    <t>Demontáž spínačů bez zachování funkčnosti (do suti) polozapuštěných nebo zapuštěných, pro prostředí normální do 10 A, připojení šroubové do 2 svorek</t>
  </si>
  <si>
    <t>-1309725509</t>
  </si>
  <si>
    <t>https://podminky.urs.cz/item/CS_URS_2025_01/741311873</t>
  </si>
  <si>
    <t>741313041</t>
  </si>
  <si>
    <t>Montáž zásuvek domovních se zapojením vodičů šroubové připojení polozapuštěných nebo zapuštěných 10/16 A, provedení 2P + PE</t>
  </si>
  <si>
    <t>1892929597</t>
  </si>
  <si>
    <t>https://podminky.urs.cz/item/CS_URS_2025_01/741313041</t>
  </si>
  <si>
    <t>Poznámka k položce:_x000D_
závada 2</t>
  </si>
  <si>
    <t>741316823</t>
  </si>
  <si>
    <t>Demontáž zásuvek se zachováním funkčnosti domovních polozapuštěných nebo zapuštěných, pro prostředí normální do 16 A, připojení šroubové 2P+PE</t>
  </si>
  <si>
    <t>397295898</t>
  </si>
  <si>
    <t>https://podminky.urs.cz/item/CS_URS_2025_01/741316823</t>
  </si>
  <si>
    <t>741370002</t>
  </si>
  <si>
    <t>Montáž svítidel žárovkových se zapojením vodičů bytových nebo společenských místností stropních přisazených 1 zdroj se sklem</t>
  </si>
  <si>
    <t>-1791907735</t>
  </si>
  <si>
    <t>https://podminky.urs.cz/item/CS_URS_2025_01/741370002</t>
  </si>
  <si>
    <t>Poznámka k položce:_x000D_
závada 14</t>
  </si>
  <si>
    <t>17</t>
  </si>
  <si>
    <t>1185350</t>
  </si>
  <si>
    <t>DESKA 1200X250X5MM</t>
  </si>
  <si>
    <t>264006843</t>
  </si>
  <si>
    <t>18</t>
  </si>
  <si>
    <t>741372021</t>
  </si>
  <si>
    <t>Montáž svítidel s integrovaným zdrojem LED se zapojením vodičů interiérových přisazených nástěnných hranatých nebo kruhových, plochy do 0,09 m2</t>
  </si>
  <si>
    <t>978062745</t>
  </si>
  <si>
    <t>https://podminky.urs.cz/item/CS_URS_2025_01/741372021</t>
  </si>
  <si>
    <t>Poznámka k položce:_x000D_
závada 12</t>
  </si>
  <si>
    <t>19</t>
  </si>
  <si>
    <t>1238996</t>
  </si>
  <si>
    <t>SVITIDLO BRSB4KO300V1/ND</t>
  </si>
  <si>
    <t>-812547523</t>
  </si>
  <si>
    <t>20</t>
  </si>
  <si>
    <t>741372931</t>
  </si>
  <si>
    <t>Opravy svítidel smontování (sestavení) svítidel kovových, dřevěných, skleněných - lupenových do 3 žárovek</t>
  </si>
  <si>
    <t>-1454661472</t>
  </si>
  <si>
    <t>https://podminky.urs.cz/item/CS_URS_2025_01/741372931</t>
  </si>
  <si>
    <t>Poznámka k položce:_x000D_
závada 4</t>
  </si>
  <si>
    <t>1145486</t>
  </si>
  <si>
    <t>KOULE ELCON OPAL /00800/</t>
  </si>
  <si>
    <t>-17215863</t>
  </si>
  <si>
    <t>22</t>
  </si>
  <si>
    <t>741374841</t>
  </si>
  <si>
    <t>Demontáž svítidel se zachováním funkčnosti interiérových se standardní paticí (E27, T5, GU10) nebo integrovaným zdrojem LED přisazených, ploše stropních do 0,09 m2</t>
  </si>
  <si>
    <t>291357553</t>
  </si>
  <si>
    <t>https://podminky.urs.cz/item/CS_URS_2025_01/741374841</t>
  </si>
  <si>
    <t>23</t>
  </si>
  <si>
    <t>34751014</t>
  </si>
  <si>
    <t>zářivka lineární 36W G13 denní bílá</t>
  </si>
  <si>
    <t>1663709705</t>
  </si>
  <si>
    <t>24</t>
  </si>
  <si>
    <t>741852904</t>
  </si>
  <si>
    <t>Zjištění závady u svítidel zářivkových pro prostředí normální čtyřtrubicových</t>
  </si>
  <si>
    <t>-403925883</t>
  </si>
  <si>
    <t>https://podminky.urs.cz/item/CS_URS_2025_01/741852904</t>
  </si>
  <si>
    <t>25</t>
  </si>
  <si>
    <t>741852941</t>
  </si>
  <si>
    <t>Zjištění závad u svítidel žárovkových</t>
  </si>
  <si>
    <t>-2083168554</t>
  </si>
  <si>
    <t>Poznámka k položce:_x000D_
závada 3;9</t>
  </si>
  <si>
    <t>26</t>
  </si>
  <si>
    <t>34774102</t>
  </si>
  <si>
    <t>žárovka LED E27/6W</t>
  </si>
  <si>
    <t>-1650625744</t>
  </si>
  <si>
    <t>Poznámka k položce:_x000D_
závada 3 ;9</t>
  </si>
  <si>
    <t>766</t>
  </si>
  <si>
    <t>Konstrukce truhlářské</t>
  </si>
  <si>
    <t>27</t>
  </si>
  <si>
    <t>766121210</t>
  </si>
  <si>
    <t>Montáž dřevěných stěn plných, s výplní palubovkou nebo překližkou, výšky do 2,75 m</t>
  </si>
  <si>
    <t>m2</t>
  </si>
  <si>
    <t>874901153</t>
  </si>
  <si>
    <t>https://podminky.urs.cz/item/CS_URS_2025_01/766121210</t>
  </si>
  <si>
    <t>28</t>
  </si>
  <si>
    <t>766411812</t>
  </si>
  <si>
    <t>Demontáž obložení stěn panely, plochy přes 1,5 m2 -  k opětovnému použití</t>
  </si>
  <si>
    <t>72605794</t>
  </si>
  <si>
    <t>https://podminky.urs.cz/item/CS_URS_2025_01/766411812</t>
  </si>
  <si>
    <t>29</t>
  </si>
  <si>
    <t>-1651835182</t>
  </si>
  <si>
    <t xml:space="preserve">Poznámka k položce:_x000D_
závada 7_x000D_
</t>
  </si>
  <si>
    <t>30</t>
  </si>
  <si>
    <t>35421000</t>
  </si>
  <si>
    <t xml:space="preserve">krytka koncová pro 2-3fázové přípojnice, včetně montáže </t>
  </si>
  <si>
    <t>256</t>
  </si>
  <si>
    <t>1053721199</t>
  </si>
  <si>
    <t>Poznámka k položce:_x000D_
 závada 10</t>
  </si>
  <si>
    <t>31</t>
  </si>
  <si>
    <t>-1167681138</t>
  </si>
  <si>
    <t>03. - MŠ Urxova</t>
  </si>
  <si>
    <t>741130003</t>
  </si>
  <si>
    <t xml:space="preserve">Ukončení vodičů izolovaných s označením a zapojením v rozváděči nebo na přístroji, průřezu žíly do 4 mm2, včetně mat. </t>
  </si>
  <si>
    <t>708839278</t>
  </si>
  <si>
    <t>https://podminky.urs.cz/item/CS_URS_2025_01/741130003</t>
  </si>
  <si>
    <t>Poznámka k položce:_x000D_
závada 9;10;11;</t>
  </si>
  <si>
    <t>168601113</t>
  </si>
  <si>
    <t>741313001</t>
  </si>
  <si>
    <t>Montáž zásuvek domovních se zapojením vodičů bezšroubové připojení polozapuštěných nebo zapuštěných 10/16 A, provedení 2P + PE</t>
  </si>
  <si>
    <t>-1694211237</t>
  </si>
  <si>
    <t>https://podminky.urs.cz/item/CS_URS_2025_01/741313001</t>
  </si>
  <si>
    <t>Poznámka k položce:_x000D_
závada 19</t>
  </si>
  <si>
    <t>-424866512</t>
  </si>
  <si>
    <t>2002984</t>
  </si>
  <si>
    <t>ZASUVKA S VICKEM IP44 6619A-A06997 B</t>
  </si>
  <si>
    <t>-1665699564</t>
  </si>
  <si>
    <t>741315843</t>
  </si>
  <si>
    <t>Demontáž zásuvek bez zachování funkčnosti (do suti) domovních polozapuštěných nebo zapuštěných, pro prostředí šroubové 2P+PE</t>
  </si>
  <si>
    <t>84853977</t>
  </si>
  <si>
    <t>https://podminky.urs.cz/item/CS_URS_2025_01/741315843</t>
  </si>
  <si>
    <t>619409529</t>
  </si>
  <si>
    <t>Poznámka k položce:_x000D_
závada 19;</t>
  </si>
  <si>
    <t>741390931</t>
  </si>
  <si>
    <t>Výměna součástí spotřebičů s demontáží poškozených součástí a namontováním nových a s konečným vyzkoušením žárovek u svítidel stropních nástěnných pevných, závěsných</t>
  </si>
  <si>
    <t>-925070572</t>
  </si>
  <si>
    <t>https://podminky.urs.cz/item/CS_URS_2025_01/741390931</t>
  </si>
  <si>
    <t>2021400</t>
  </si>
  <si>
    <t>COREPRO LED PLC 9.5W 830 4P G24Q-3</t>
  </si>
  <si>
    <t>-1383788093</t>
  </si>
  <si>
    <t xml:space="preserve">Poznámka k položce:_x000D_
závada 5_x000D_
</t>
  </si>
  <si>
    <t>1335906210</t>
  </si>
  <si>
    <t>Poznámka k položce:_x000D_
závada 6;12</t>
  </si>
  <si>
    <t>741390941</t>
  </si>
  <si>
    <t>Výměna součástí spotřebičů s demontáží poškozených součástí a namontováním nových a s konečným vyzkoušením trubic zářivkových u svítidel otevřených</t>
  </si>
  <si>
    <t>-661482445</t>
  </si>
  <si>
    <t>https://podminky.urs.cz/item/CS_URS_2025_01/741390941</t>
  </si>
  <si>
    <t>Poznámka k položce:_x000D_
závada 15;16;17;18;</t>
  </si>
  <si>
    <t>2028223</t>
  </si>
  <si>
    <t>LED TRUB. CP 1200MM 15.5W 840 T8 18+2</t>
  </si>
  <si>
    <t>ks</t>
  </si>
  <si>
    <t>1649090772</t>
  </si>
  <si>
    <t xml:space="preserve">Poznámka k položce:_x000D_
závada 17;18_x000D_
</t>
  </si>
  <si>
    <t>1946771</t>
  </si>
  <si>
    <t>LED TRUB. CP 1500MM 20W 840 T8</t>
  </si>
  <si>
    <t>-2101304007</t>
  </si>
  <si>
    <t>1947110</t>
  </si>
  <si>
    <t>LED TRUB. CP 600MM 8W 840 T8</t>
  </si>
  <si>
    <t>1872852382</t>
  </si>
  <si>
    <t>Poznámka k položce:_x000D_
závada 15</t>
  </si>
  <si>
    <t>537930773</t>
  </si>
  <si>
    <t>Poznámka k položce:_x000D_
závada 7;13;14;</t>
  </si>
  <si>
    <t>741852932</t>
  </si>
  <si>
    <t>Zjištění závady u svítidel zářivkových pro prostředí prachotěsné dvojtrubicových</t>
  </si>
  <si>
    <t>-799030416</t>
  </si>
  <si>
    <t>https://podminky.urs.cz/item/CS_URS_2025_01/741852932</t>
  </si>
  <si>
    <t xml:space="preserve">Údržba rozvaděče - doplnění vějířových podložek včetně mat. </t>
  </si>
  <si>
    <t>-1226160979</t>
  </si>
  <si>
    <t xml:space="preserve">Poznámka k položce:_x000D_
závada 1;2;3_x000D_
</t>
  </si>
  <si>
    <t>-31657562</t>
  </si>
  <si>
    <t>04. - MŠ M. Horákové</t>
  </si>
  <si>
    <t>HSV - Práce a dodávky HSV</t>
  </si>
  <si>
    <t xml:space="preserve">    9 - Ostatní konstrukce a práce, bourání</t>
  </si>
  <si>
    <t>HSV</t>
  </si>
  <si>
    <t>Práce a dodávky HSV</t>
  </si>
  <si>
    <t>Ostatní konstrukce a práce, bourání</t>
  </si>
  <si>
    <t>977131111</t>
  </si>
  <si>
    <t>Vrty příklepovými vrtáky do cihelného zdiva nebo prostého betonu průměru 8 mm</t>
  </si>
  <si>
    <t>1558670083</t>
  </si>
  <si>
    <t>https://podminky.urs.cz/item/CS_URS_2025_01/977131111</t>
  </si>
  <si>
    <t>1660417192</t>
  </si>
  <si>
    <t>Poznámka k položce:_x000D_
závada 4;6;7;9;11</t>
  </si>
  <si>
    <t>1217134</t>
  </si>
  <si>
    <t>LISTA VKLADACI 2M LV 11X10 HD</t>
  </si>
  <si>
    <t>-963250445</t>
  </si>
  <si>
    <t>510096044</t>
  </si>
  <si>
    <t>Poznámka k položce:_x000D_
závada 4;6;7;9;11;16</t>
  </si>
  <si>
    <t>1189181</t>
  </si>
  <si>
    <t>VODIC CY 4 ZLUTOZELENA H07V-U</t>
  </si>
  <si>
    <t>-1772048772</t>
  </si>
  <si>
    <t>741120401</t>
  </si>
  <si>
    <t>Montáž vodičů izolovaných měděných drátovacích bez ukončení v rozváděčích plných a laněných (např. CY), průřezu žily 0,35 až 6 mm2</t>
  </si>
  <si>
    <t>-557833961</t>
  </si>
  <si>
    <t>https://podminky.urs.cz/item/CS_URS_2025_01/741120401</t>
  </si>
  <si>
    <t>1190620</t>
  </si>
  <si>
    <t>VODIC CY 4 CERNA H07V-U</t>
  </si>
  <si>
    <t>-1359848388</t>
  </si>
  <si>
    <t>34141025</t>
  </si>
  <si>
    <t>vodič propojovací flexibilní jádro Cu lanované izolace PVC 450/750V (H07V-K) 1x2,5mm2, SM</t>
  </si>
  <si>
    <t>58152343</t>
  </si>
  <si>
    <t>Ukončení vodičů izolovaných s označením a zapojením v rozváděči nebo na přístroji, průřezu žíly do 4 mm2</t>
  </si>
  <si>
    <t>941754564</t>
  </si>
  <si>
    <t>2051966430</t>
  </si>
  <si>
    <t>Poznámka k položce:_x000D_
závada 2;4;6;7;9;11;12;16</t>
  </si>
  <si>
    <t>313104403</t>
  </si>
  <si>
    <t>Poznámka k položce:_x000D_
závada 10;13;14</t>
  </si>
  <si>
    <t>1448533914</t>
  </si>
  <si>
    <t>-2077631599</t>
  </si>
  <si>
    <t>Poznámka k položce:_x000D_
závada 3</t>
  </si>
  <si>
    <t>1982889</t>
  </si>
  <si>
    <t>LED ZAROVKA LED CLA60 8.5W 840 FR E27 V</t>
  </si>
  <si>
    <t>-1826207706</t>
  </si>
  <si>
    <t>Poznámka k položce:_x000D_
ZÁVADA 3</t>
  </si>
  <si>
    <t>741390942</t>
  </si>
  <si>
    <t xml:space="preserve">Výměna součástí spotřebičů s demontáží poškozených součástí a namontováním nových a s konečným vyzkoušením trubic zářivkových u svítidel uzavřených - náhrada LED trubicí </t>
  </si>
  <si>
    <t>1788327572</t>
  </si>
  <si>
    <t>https://podminky.urs.cz/item/CS_URS_2025_01/741390942</t>
  </si>
  <si>
    <t>-651406406</t>
  </si>
  <si>
    <t xml:space="preserve">Poznámka k položce:_x000D_
závada 1_x000D_
</t>
  </si>
  <si>
    <t>741410001</t>
  </si>
  <si>
    <t>Montáž uzemňovacího vedení s upevněním, propojením a připojením pomocí svorek na povrchu pásku průřezu do 120 mm2</t>
  </si>
  <si>
    <t>160604080</t>
  </si>
  <si>
    <t>https://podminky.urs.cz/item/CS_URS_2025_01/741410001</t>
  </si>
  <si>
    <t>Poznámka k položce:_x000D_
závada 2;4;6;7;9;11</t>
  </si>
  <si>
    <t>-449841487</t>
  </si>
  <si>
    <t>-1095850859</t>
  </si>
  <si>
    <t>976724860</t>
  </si>
  <si>
    <t>1373429393</t>
  </si>
  <si>
    <t>-1553716972</t>
  </si>
  <si>
    <t xml:space="preserve">05. - MŠ Věkoše </t>
  </si>
  <si>
    <t>-300418007</t>
  </si>
  <si>
    <t>Poznámka k položce:_x000D_
závada 10;14;</t>
  </si>
  <si>
    <t>-1176432627</t>
  </si>
  <si>
    <t>741120851</t>
  </si>
  <si>
    <t>Demontáž vodičů izolovaných měděných drátovacích v rozváděčích plných, průřezu žily 0,35 až 16 mm2</t>
  </si>
  <si>
    <t>268792506</t>
  </si>
  <si>
    <t>https://podminky.urs.cz/item/CS_URS_2025_01/741120851</t>
  </si>
  <si>
    <t>512785128</t>
  </si>
  <si>
    <t>419458831</t>
  </si>
  <si>
    <t>Poznámka k položce:_x000D_
závada 2;14;</t>
  </si>
  <si>
    <t>1886328</t>
  </si>
  <si>
    <t>SVORKA PRIPOJOVACI AS/35-GN</t>
  </si>
  <si>
    <t>-2118670777</t>
  </si>
  <si>
    <t>1341869170</t>
  </si>
  <si>
    <t>Poznámka k položce:_x000D_
závada 5;6;7;8;12</t>
  </si>
  <si>
    <t>34555243</t>
  </si>
  <si>
    <t>zásuvka zapuštěná dvojnásobná, šikmá, s clonkami, šroubové svorky</t>
  </si>
  <si>
    <t>-402778225</t>
  </si>
  <si>
    <t>-732285798</t>
  </si>
  <si>
    <t>Poznámka k položce:_x000D_
závada 11;13;15;16</t>
  </si>
  <si>
    <t>zásuvka nástěnná jednonásobná s víčkem, IP44, šroubové svorky</t>
  </si>
  <si>
    <t>-1548150167</t>
  </si>
  <si>
    <t>741315813</t>
  </si>
  <si>
    <t>Demontáž zásuvek bez zachování funkčnosti (do suti) domovních polozapuštěných nebo zapuštěných, pro prostředí normální do 16 A, připojení bezšroubové 2P+PE</t>
  </si>
  <si>
    <t>1516869370</t>
  </si>
  <si>
    <t>https://podminky.urs.cz/item/CS_URS_2025_01/741315813</t>
  </si>
  <si>
    <t>Poznámka k položce:_x000D_
závada 7;</t>
  </si>
  <si>
    <t>-1364969008</t>
  </si>
  <si>
    <t>Poznámka k položce:_x000D_
závada 11;13;15;16;</t>
  </si>
  <si>
    <t>-755870651</t>
  </si>
  <si>
    <t>Poznámka k položce:_x000D_
závada 5;6;8;12;</t>
  </si>
  <si>
    <t>-2004003690</t>
  </si>
  <si>
    <t>Poznámka k položce:_x000D_
závada 9</t>
  </si>
  <si>
    <t>-210136469</t>
  </si>
  <si>
    <t>RM02</t>
  </si>
  <si>
    <t>Údržba rozvaděče - oprava hlavice hlavního vypínače</t>
  </si>
  <si>
    <t>-1528522019</t>
  </si>
  <si>
    <t>Poznámka k položce:_x000D_
 závada:3</t>
  </si>
  <si>
    <t>-1148448275</t>
  </si>
  <si>
    <t>-320936309</t>
  </si>
  <si>
    <t>06. - MŠ Podzámčí</t>
  </si>
  <si>
    <t>-1779406846</t>
  </si>
  <si>
    <t>Poznámka k položce:_x000D_
závada 10;11</t>
  </si>
  <si>
    <t>1143293</t>
  </si>
  <si>
    <t>SVORKA WAGO 2273-202 2X0,5-2,5 COMPACT</t>
  </si>
  <si>
    <t>1189175355</t>
  </si>
  <si>
    <t>741231013</t>
  </si>
  <si>
    <t>Montáž svorkovnic do rozváděčů s popisnými štítky se zapojením vodičů na jedné straně jistících</t>
  </si>
  <si>
    <t>-104773928</t>
  </si>
  <si>
    <t>https://podminky.urs.cz/item/CS_URS_2025_01/741231013</t>
  </si>
  <si>
    <t>Poznámka k položce:_x000D_
závada 10</t>
  </si>
  <si>
    <t>1393760</t>
  </si>
  <si>
    <t>SVORKA PRIPOJ. AS-3X16 SNS ROZBOCNA</t>
  </si>
  <si>
    <t>63677549</t>
  </si>
  <si>
    <t>1780433001</t>
  </si>
  <si>
    <t>Poznámka k položce:_x000D_
závada 1;2;3;4;6;8</t>
  </si>
  <si>
    <t>34555204</t>
  </si>
  <si>
    <t>zásuvka zapuštěná jednonásobná, s optickou přepěťovou ochranou, šroubové svorky</t>
  </si>
  <si>
    <t>-1168068843</t>
  </si>
  <si>
    <t>Poznámka k položce:_x000D_
závada 2;6</t>
  </si>
  <si>
    <t>34555202</t>
  </si>
  <si>
    <t>zásuvka zapuštěná jednonásobná chráněná, šroubové svorky</t>
  </si>
  <si>
    <t>-991818298</t>
  </si>
  <si>
    <t>741315823</t>
  </si>
  <si>
    <t>Demontáž zásuvek bez zachování funkčnosti (do suti) domovních polozapuštěných nebo zapuštěných, pro prostředí normální do 16 A, připojení šroubové 2P+PE</t>
  </si>
  <si>
    <t>1589510367</t>
  </si>
  <si>
    <t>https://podminky.urs.cz/item/CS_URS_2025_01/741315823</t>
  </si>
  <si>
    <t>Poznámka k položce:_x000D_
závada 1;2;3;4;6</t>
  </si>
  <si>
    <t>1435244556</t>
  </si>
  <si>
    <t>Poznámka k položce:_x000D_
závada 5;7;9</t>
  </si>
  <si>
    <t>-1788214246</t>
  </si>
  <si>
    <t>Poznámka k položce:_x000D_
závada 5;7</t>
  </si>
  <si>
    <t>1637378</t>
  </si>
  <si>
    <t>LED ZAR. LV PAR16 80 120 6,9W/ 840 GU10</t>
  </si>
  <si>
    <t>1581205888</t>
  </si>
  <si>
    <t>425331579</t>
  </si>
  <si>
    <t>07. - MŠ Štefánikova</t>
  </si>
  <si>
    <t>327050641</t>
  </si>
  <si>
    <t>34571498</t>
  </si>
  <si>
    <t>krabice lištová PVC odbočná čtvercová 80x80mm s víčkem</t>
  </si>
  <si>
    <t>-647672137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</si>
  <si>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</si>
  <si>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</si>
  <si>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2116395866</t>
  </si>
  <si>
    <t>https://podminky.urs.cz/item/CS_URS_2025_01/741120201</t>
  </si>
  <si>
    <t>Poznámka k položce:_x000D_
závada 2;</t>
  </si>
  <si>
    <t>34140824</t>
  </si>
  <si>
    <t>vodič propojovací jádro Cu plné izolace PVC 450/750V (H07V-U) 1x2,5mm2</t>
  </si>
  <si>
    <t>2014892407</t>
  </si>
  <si>
    <t>-910800493</t>
  </si>
  <si>
    <t>Poznámka k položce:_x000D_
závada 1;</t>
  </si>
  <si>
    <t>-505957381</t>
  </si>
  <si>
    <t>741310101</t>
  </si>
  <si>
    <t>Montáž spínačů jedno nebo dvoupólových polozapuštěných nebo zapuštěných se zapojením vodičů bezšroubové připojení spínačů, řazení 1-jednopólových</t>
  </si>
  <si>
    <t>1709527613</t>
  </si>
  <si>
    <t>https://podminky.urs.cz/item/CS_URS_2025_01/741310101</t>
  </si>
  <si>
    <t>34539010</t>
  </si>
  <si>
    <t>přístroj spínače jednopólového, řazení 1, 1So bezšroubové svorky</t>
  </si>
  <si>
    <t>-2143902576</t>
  </si>
  <si>
    <t>-1315250146</t>
  </si>
  <si>
    <t>Poznámka k položce:_x000D_
závada 3;6</t>
  </si>
  <si>
    <t>238420819</t>
  </si>
  <si>
    <t>Poznámka k položce:_x000D_
závada 3;6;</t>
  </si>
  <si>
    <t>-118635564</t>
  </si>
  <si>
    <t>08. - MŠ Štechova</t>
  </si>
  <si>
    <t>334196744</t>
  </si>
  <si>
    <t>Poznámka k položce:_x000D_
závada 1;2;3;4;6;</t>
  </si>
  <si>
    <t>1148610</t>
  </si>
  <si>
    <t>DVOJZASUVKA POLOZAPUST. 5512J-C02259 B1</t>
  </si>
  <si>
    <t>2131633344</t>
  </si>
  <si>
    <t>Poznámka k položce:_x000D_
závada 1;4;</t>
  </si>
  <si>
    <t>2035828947</t>
  </si>
  <si>
    <t>-1461480228</t>
  </si>
  <si>
    <t>Poznámka k položce:_x000D_
závada 2;3;5;6;</t>
  </si>
  <si>
    <t>-536988532</t>
  </si>
  <si>
    <t>Poznámka k položce:_x000D_
závada 6;</t>
  </si>
  <si>
    <t>1794941053</t>
  </si>
  <si>
    <t xml:space="preserve">09. - MŠ Slatina </t>
  </si>
  <si>
    <t>977131110</t>
  </si>
  <si>
    <t>Vrty příklepovými vrtáky do cihelného zdiva nebo prostého betonu průměru do 16 mm</t>
  </si>
  <si>
    <t>-1720274107</t>
  </si>
  <si>
    <t>https://podminky.urs.cz/item/CS_URS_2025_01/977131110</t>
  </si>
  <si>
    <t>-811389095</t>
  </si>
  <si>
    <t>-2006569009</t>
  </si>
  <si>
    <t>-1561345751</t>
  </si>
  <si>
    <t>-909956739</t>
  </si>
  <si>
    <t>741120821</t>
  </si>
  <si>
    <t>Demontáž vodičů izolovaných měděných uložených v trubkách nebo lištách plných a laněných s PVC pláštěm, bezhalogenových, ohniodolných průřezu žíly 0,15 až 70 mm2</t>
  </si>
  <si>
    <t>-777271423</t>
  </si>
  <si>
    <t>https://podminky.urs.cz/item/CS_URS_2025_01/741120821</t>
  </si>
  <si>
    <t>741122016</t>
  </si>
  <si>
    <t>Montáž kabelů měděných bez ukončení uložených pod omítku plných kulatých (např. CYKY), počtu a průřezu žil 3x2,5 až 6 mm2</t>
  </si>
  <si>
    <t>892465881</t>
  </si>
  <si>
    <t>https://podminky.urs.cz/item/CS_URS_2025_01/741122016</t>
  </si>
  <si>
    <t>-1425658139</t>
  </si>
  <si>
    <t>741210831</t>
  </si>
  <si>
    <t>Demontáž rozvodnic plastových, uložených na povrchu, krytí do IPx 4, plochy do 0,2 m2</t>
  </si>
  <si>
    <t>-764691721</t>
  </si>
  <si>
    <t>https://podminky.urs.cz/item/CS_URS_2025_01/741210831</t>
  </si>
  <si>
    <t>741213841</t>
  </si>
  <si>
    <t>Demontáž kabelu z rozvodnice se zachováním funkčnosti silových, průřezu do 4 mm2</t>
  </si>
  <si>
    <t>-1123368409</t>
  </si>
  <si>
    <t>https://podminky.urs.cz/item/CS_URS_2025_01/741213841</t>
  </si>
  <si>
    <t>-709686894</t>
  </si>
  <si>
    <t>1896382175</t>
  </si>
  <si>
    <t>741371843</t>
  </si>
  <si>
    <t>Demontáž svítidel bez zachování funkčnosti (do suti) interiérových se standardní paticí (E27, T5, GU10) nebo integrovaným zdrojem LED přisazených, ploše stropních přes 0,09 do 0,36 m2</t>
  </si>
  <si>
    <t>1659775361</t>
  </si>
  <si>
    <t>https://podminky.urs.cz/item/CS_URS_2025_01/741371843</t>
  </si>
  <si>
    <t>741372062</t>
  </si>
  <si>
    <t>Montáž svítidel s integrovaným zdrojem LED se zapojením vodičů interiérových přisazených stropních hranatých nebo kruhových plochy přes 0,09 do 0,36 m2</t>
  </si>
  <si>
    <t>-1658222497</t>
  </si>
  <si>
    <t>https://podminky.urs.cz/item/CS_URS_2025_01/741372062</t>
  </si>
  <si>
    <t>-1691961804</t>
  </si>
  <si>
    <t>Výměna součástí spotřebičů s demontáží poškozených součástí a namontováním nových a s konečným vyzkoušením trubic zářivkových u svítidel uzavřených</t>
  </si>
  <si>
    <t>-422776476</t>
  </si>
  <si>
    <t>1211977</t>
  </si>
  <si>
    <t>TRUB. MST. TL-DSUPER80 1M 36W/840 SLV/25</t>
  </si>
  <si>
    <t>2133681691</t>
  </si>
  <si>
    <t>741-R01</t>
  </si>
  <si>
    <t>Montáž síťového napáječe</t>
  </si>
  <si>
    <t>-1356107258</t>
  </si>
  <si>
    <t>-2040223982</t>
  </si>
  <si>
    <t>741210001</t>
  </si>
  <si>
    <t>Montáž rozvodnic oceloplechových nebo plastových bez zapojení vodičů běžných, hmotnosti do 20 kg</t>
  </si>
  <si>
    <t>-1376344457</t>
  </si>
  <si>
    <t>https://podminky.urs.cz/item/CS_URS_2025_01/741210001</t>
  </si>
  <si>
    <t>1164157</t>
  </si>
  <si>
    <t>KRYT ELCON 9MB</t>
  </si>
  <si>
    <t>-604159441</t>
  </si>
  <si>
    <t>1509098602</t>
  </si>
  <si>
    <t>2090242514</t>
  </si>
  <si>
    <t>-1305814251</t>
  </si>
  <si>
    <t>1161587047</t>
  </si>
  <si>
    <t>10. - MŠ Kampánova</t>
  </si>
  <si>
    <t>329215814</t>
  </si>
  <si>
    <t>Poznámka k položce:_x000D_
závada 1;7</t>
  </si>
  <si>
    <t>2090152457</t>
  </si>
  <si>
    <t>-1708217089</t>
  </si>
  <si>
    <t>1636884959</t>
  </si>
  <si>
    <t>Poznámka k položce:_x000D_
závada 1;7;14;</t>
  </si>
  <si>
    <t>-867215257</t>
  </si>
  <si>
    <t>Poznámka k položce:_x000D_
závada 1;7;14</t>
  </si>
  <si>
    <t>-992104053</t>
  </si>
  <si>
    <t>1451801490</t>
  </si>
  <si>
    <t>Poznámka k položce:_x000D_
závada 1;5;14;</t>
  </si>
  <si>
    <t>2024147516</t>
  </si>
  <si>
    <t>Poznámka k položce:_x000D_
závada 1;5;7;14;</t>
  </si>
  <si>
    <t>1346511051</t>
  </si>
  <si>
    <t>Poznámka k položce:_x000D_
závada 1;5;7;14</t>
  </si>
  <si>
    <t>1360680269</t>
  </si>
  <si>
    <t>Poznámka k položce:_x000D_
závada 3;13;</t>
  </si>
  <si>
    <t>1349781879</t>
  </si>
  <si>
    <t>Poznámka k položce:_x000D_
závada 3;13</t>
  </si>
  <si>
    <t>-1397130335</t>
  </si>
  <si>
    <t>Poznámka k položce:_x000D_
závada 6</t>
  </si>
  <si>
    <t>322019821</t>
  </si>
  <si>
    <t>-928026478</t>
  </si>
  <si>
    <t>Poznámka k položce:_x000D_
závada 2;7;</t>
  </si>
  <si>
    <t>-1613934187</t>
  </si>
  <si>
    <t>Poznámka k položce:_x000D_
závada 2;7</t>
  </si>
  <si>
    <t>1205018792</t>
  </si>
  <si>
    <t>210192671</t>
  </si>
  <si>
    <t>oprava krytí rozvaděče</t>
  </si>
  <si>
    <t>-1056833410</t>
  </si>
  <si>
    <t>Poznámka k položce:_x000D_
závada 9;</t>
  </si>
  <si>
    <t>R-01</t>
  </si>
  <si>
    <t>Údržba rozvaděče - doplnění vějířových podložek a šroubků</t>
  </si>
  <si>
    <t>150446270</t>
  </si>
  <si>
    <t>1757859585</t>
  </si>
  <si>
    <t>805182612</t>
  </si>
  <si>
    <t xml:space="preserve">11. - MŠ Plačice </t>
  </si>
  <si>
    <t>709207051</t>
  </si>
  <si>
    <t>-2005922758</t>
  </si>
  <si>
    <t>Poznámka k položce:_x000D_
závada 4;8;</t>
  </si>
  <si>
    <t>167446336</t>
  </si>
  <si>
    <t>-1335364002</t>
  </si>
  <si>
    <t>Poznámka k položce:_x000D_
závada 4;8</t>
  </si>
  <si>
    <t>628773509</t>
  </si>
  <si>
    <t>2039722916</t>
  </si>
  <si>
    <t>248601921</t>
  </si>
  <si>
    <t>741310031</t>
  </si>
  <si>
    <t>Montáž spínačů jedno nebo dvoupólových nástěnných se zapojením vodičů, pro prostředí venkovní nebo mokré spínačů, řazení 1-jednopólových</t>
  </si>
  <si>
    <t>1272303761</t>
  </si>
  <si>
    <t>https://podminky.urs.cz/item/CS_URS_2025_01/741310031</t>
  </si>
  <si>
    <t>1213313</t>
  </si>
  <si>
    <t>SPINAC C.1 IP44 3553-01929 B</t>
  </si>
  <si>
    <t>-1385510521</t>
  </si>
  <si>
    <t xml:space="preserve">Poznámka k položce:_x000D_
závada 12;_x000D_
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</si>
  <si>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</si>
  <si>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</si>
  <si>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-825012870</t>
  </si>
  <si>
    <t>https://podminky.urs.cz/item/CS_URS_2025_01/741310231</t>
  </si>
  <si>
    <t>34535002</t>
  </si>
  <si>
    <t>přepínač sériový kompletní, zapuštěný, řazení 5, šroubové svorky</t>
  </si>
  <si>
    <t>127162028</t>
  </si>
  <si>
    <t>741311803</t>
  </si>
  <si>
    <t>Demontáž spínačů bez zachování funkčnosti (do suti) nástěnných, pro prostředí normální do 10 A, připojení bezšroubové do 2 svorek</t>
  </si>
  <si>
    <t>223942636</t>
  </si>
  <si>
    <t>https://podminky.urs.cz/item/CS_URS_2025_01/741311803</t>
  </si>
  <si>
    <t xml:space="preserve">Poznámka k položce:_x000D_
závada 12 </t>
  </si>
  <si>
    <t>741311865</t>
  </si>
  <si>
    <t>Demontáž spínačů bez zachování funkčnosti (do suti) polozapuštěných nebo zapuštěných, pro prostředí normální do 10 A, připojení bezšroubové přes 2 svorky do 4 svorek</t>
  </si>
  <si>
    <t>-2001767226</t>
  </si>
  <si>
    <t>https://podminky.urs.cz/item/CS_URS_2025_01/741311865</t>
  </si>
  <si>
    <t>Poznámka k položce:_x000D_
závada 5;</t>
  </si>
  <si>
    <t>-956629175</t>
  </si>
  <si>
    <t>741314002</t>
  </si>
  <si>
    <t>Montáž vidlic domovních se zapojením vodičů, provedení 2P + PE, 10/16 A</t>
  </si>
  <si>
    <t>1991548150</t>
  </si>
  <si>
    <t>https://podminky.urs.cz/item/CS_URS_2025_01/741314002</t>
  </si>
  <si>
    <t>-458221010</t>
  </si>
  <si>
    <t>741318823</t>
  </si>
  <si>
    <t>Demontáž vidlic se zachováním funkčnosti domovních, pro prostředí normální do 16 A, připojení šroubové 2P+PE</t>
  </si>
  <si>
    <t>-1128825265</t>
  </si>
  <si>
    <t>https://podminky.urs.cz/item/CS_URS_2025_01/741318823</t>
  </si>
  <si>
    <t>741371841</t>
  </si>
  <si>
    <t>Demontáž svítidel bez zachování funkčnosti (do suti) interiérových se standardní paticí (E27, T5, GU10) nebo integrovaným zdrojem LED přisazených, ploše stropních do 0,09 m2</t>
  </si>
  <si>
    <t>-867110583</t>
  </si>
  <si>
    <t>https://podminky.urs.cz/item/CS_URS_2025_01/741371841</t>
  </si>
  <si>
    <t>741372061</t>
  </si>
  <si>
    <t>Montáž svítidel s integrovaným zdrojem LED se zapojením vodičů interiérových přisazených stropních hranatých nebo kruhových plochy do 0,09 m2</t>
  </si>
  <si>
    <t>1363686635</t>
  </si>
  <si>
    <t>https://podminky.urs.cz/item/CS_URS_2025_01/741372061</t>
  </si>
  <si>
    <t>Poznámka k položce:_x000D_
závada 11;</t>
  </si>
  <si>
    <t>1194965</t>
  </si>
  <si>
    <t>SVITIDLO LADY 100W E27 IP44 CIRA SNL-100</t>
  </si>
  <si>
    <t>1294758984</t>
  </si>
  <si>
    <t>454202550</t>
  </si>
  <si>
    <t>Poznámka k položce:_x000D_
závada 10;</t>
  </si>
  <si>
    <t>-108796303</t>
  </si>
  <si>
    <t>1715460042</t>
  </si>
  <si>
    <t>-304864897</t>
  </si>
  <si>
    <t>1984759882</t>
  </si>
  <si>
    <t>1723189633</t>
  </si>
  <si>
    <t>-269668471</t>
  </si>
  <si>
    <t xml:space="preserve">12. - MŠ Plotiště </t>
  </si>
  <si>
    <t>1218642</t>
  </si>
  <si>
    <t>DIN LISTA 35X7,5 DER.6,3MM PASIVOVANA 1M - včetně montáže</t>
  </si>
  <si>
    <t>1424064995</t>
  </si>
  <si>
    <t>Poznámka k položce:_x000D_
závada 16;</t>
  </si>
  <si>
    <t>-1722919448</t>
  </si>
  <si>
    <t>Poznámka k položce:_x000D_
závada 3;7</t>
  </si>
  <si>
    <t>517827774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</si>
  <si>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</si>
  <si>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</si>
  <si>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1924822057</t>
  </si>
  <si>
    <t>https://podminky.urs.cz/item/CS_URS_2025_01/741112111</t>
  </si>
  <si>
    <t>Poznámka k položce:_x000D_
závada 3;11;</t>
  </si>
  <si>
    <t>-1898193447</t>
  </si>
  <si>
    <t>324550438</t>
  </si>
  <si>
    <t>-2100696333</t>
  </si>
  <si>
    <t>1142610171</t>
  </si>
  <si>
    <t>Poznámka k položce:_x000D_
závada 3;7;10;11;13;16;</t>
  </si>
  <si>
    <t>806084199</t>
  </si>
  <si>
    <t>1698761741</t>
  </si>
  <si>
    <t>320535501</t>
  </si>
  <si>
    <t>Poznámka k položce:_x000D_
závada 3;7;10;11;13;</t>
  </si>
  <si>
    <t>741231002</t>
  </si>
  <si>
    <t>Montáž svorkovnic do rozváděčů s popisnými štítky se zapojením vodičů na jedné straně řadových, průřezové plochy vodičů do 6 mm2 včetně demontáže stávajících svorek</t>
  </si>
  <si>
    <t>-1590930092</t>
  </si>
  <si>
    <t>Poznámka k položce:_x000D_
 závada 17;</t>
  </si>
  <si>
    <t>1002177</t>
  </si>
  <si>
    <t>SVORKOVNICE RSA 6 A BILA</t>
  </si>
  <si>
    <t>-300171331</t>
  </si>
  <si>
    <t>-674405022</t>
  </si>
  <si>
    <t>Poznámka k položce:_x000D_
závada 3;10;12;11;13;</t>
  </si>
  <si>
    <t>1188341</t>
  </si>
  <si>
    <t>MUSTEK PE 7 ZELENY 63A NEKRYTY NA DIN</t>
  </si>
  <si>
    <t>666550892</t>
  </si>
  <si>
    <t>Poznámka k položce:_x000D_
závada 3;11;16;</t>
  </si>
  <si>
    <t>-1841729648</t>
  </si>
  <si>
    <t>Poznámka k položce:_x000D_
závada 3;10;</t>
  </si>
  <si>
    <t>-1106168736</t>
  </si>
  <si>
    <t>-1910248488</t>
  </si>
  <si>
    <t>-1395623289</t>
  </si>
  <si>
    <t>741311082</t>
  </si>
  <si>
    <t>Montáž spínačů speciálních napájecí zdroj pro zařízení do rozvaděče</t>
  </si>
  <si>
    <t>-1347240382</t>
  </si>
  <si>
    <t>https://podminky.urs.cz/item/CS_URS_2025_01/741311082</t>
  </si>
  <si>
    <t>Poznámka k položce:_x000D_
 závada 18;</t>
  </si>
  <si>
    <t>-1573046575</t>
  </si>
  <si>
    <t>Poznámka k položce:_x000D_
závada 2;4;9</t>
  </si>
  <si>
    <t>1188542</t>
  </si>
  <si>
    <t>ZASUVKA KOMPLETNI 5517-2389 B1</t>
  </si>
  <si>
    <t>-2145489356</t>
  </si>
  <si>
    <t>288062176</t>
  </si>
  <si>
    <t>741316813</t>
  </si>
  <si>
    <t>Demontáž zásuvek se zachováním funkčnosti domovních polozapuštěných nebo zapuštěných, pro prostředí normální do 16 A, připojení bezšroubové 2P+PE</t>
  </si>
  <si>
    <t>727283227</t>
  </si>
  <si>
    <t>https://podminky.urs.cz/item/CS_URS_2025_01/741316813</t>
  </si>
  <si>
    <t>Poznámka k položce:_x000D_
závada 4;9;</t>
  </si>
  <si>
    <t>2023019629</t>
  </si>
  <si>
    <t>Poznámka k položce:_x000D_
závada 14;</t>
  </si>
  <si>
    <t>741372032</t>
  </si>
  <si>
    <t>Montáž svítidel s integrovaným zdrojem LED se zapojením vodičů interiérových přisazených nástěnných nouzových s piktogramem</t>
  </si>
  <si>
    <t>-238756740</t>
  </si>
  <si>
    <t>https://podminky.urs.cz/item/CS_URS_2025_01/741372032</t>
  </si>
  <si>
    <t>34835014</t>
  </si>
  <si>
    <t>svítidlo LED nouzové přisazené baterie 1h piktogram</t>
  </si>
  <si>
    <t>1323384112</t>
  </si>
  <si>
    <t>-955689838</t>
  </si>
  <si>
    <t>Poznámka k položce:_x000D_
závada 5;19</t>
  </si>
  <si>
    <t>-1928039563</t>
  </si>
  <si>
    <t>Poznámka k položce:_x000D_
závada 5;19;</t>
  </si>
  <si>
    <t>-988658287</t>
  </si>
  <si>
    <t>Poznámka k položce:_x000D_
závada 1;5;8</t>
  </si>
  <si>
    <t>1189507</t>
  </si>
  <si>
    <t>ZAR.LINEAR. L 18W/830 G13</t>
  </si>
  <si>
    <t>2006476996</t>
  </si>
  <si>
    <t>578738433</t>
  </si>
  <si>
    <t>Poznámka k položce:_x000D_
závada 1;8</t>
  </si>
  <si>
    <t>33</t>
  </si>
  <si>
    <t>210100001</t>
  </si>
  <si>
    <t>Ukončení vodičů izolovaných s označením a zapojením v rozváděči nebo na přístroji průřezu žíly do 2,5 mm2</t>
  </si>
  <si>
    <t>325327744</t>
  </si>
  <si>
    <t>https://podminky.urs.cz/item/CS_URS_2025_01/210100001</t>
  </si>
  <si>
    <t>34</t>
  </si>
  <si>
    <t>218100001</t>
  </si>
  <si>
    <t>Odpojení vodičů izolovaných z rozváděče nebo přístroje průřezu žíly do 2,5 mm2</t>
  </si>
  <si>
    <t>158905104</t>
  </si>
  <si>
    <t>https://podminky.urs.cz/item/CS_URS_2025_01/218100001</t>
  </si>
  <si>
    <t>35</t>
  </si>
  <si>
    <t>-114756459</t>
  </si>
  <si>
    <t>13. - MŠ Mrštíkova</t>
  </si>
  <si>
    <t>-1340046476</t>
  </si>
  <si>
    <t>-844469946</t>
  </si>
  <si>
    <t>Poznámka k položce:_x000D_
závada 2;5;6;</t>
  </si>
  <si>
    <t>34571010</t>
  </si>
  <si>
    <t>lišta elektroinstalační vkládací 18x13mm</t>
  </si>
  <si>
    <t>181226529</t>
  </si>
  <si>
    <t>907224354</t>
  </si>
  <si>
    <t>741111931</t>
  </si>
  <si>
    <t>Výměna lišt, krytů a žlabů krytů plastových</t>
  </si>
  <si>
    <t>487587382</t>
  </si>
  <si>
    <t>https://podminky.urs.cz/item/CS_URS_2025_01/741111931</t>
  </si>
  <si>
    <t>1225785</t>
  </si>
  <si>
    <t>KRYT SPORAKOVE KOMBINACE ND3425A-A50 B</t>
  </si>
  <si>
    <t>16806840</t>
  </si>
  <si>
    <t>741112351</t>
  </si>
  <si>
    <t>Montáž krabic pancéřových bez napojení na trubky a lišty a demontáže a montáže víčka otevření nebo uzavření krabic víčkem na závit</t>
  </si>
  <si>
    <t>-175938136</t>
  </si>
  <si>
    <t>https://podminky.urs.cz/item/CS_URS_2025_01/741112351</t>
  </si>
  <si>
    <t>585524712</t>
  </si>
  <si>
    <t>-2043812916</t>
  </si>
  <si>
    <t>Poznámka k položce:_x000D_
závada 2;6;</t>
  </si>
  <si>
    <t>1166070594</t>
  </si>
  <si>
    <t>1784616172</t>
  </si>
  <si>
    <t>34111036</t>
  </si>
  <si>
    <t>kabel instalační jádro Cu plné izolace PVC plášť PVC 450/750V (CYKY) 3x2,5mm2</t>
  </si>
  <si>
    <t>2058319018</t>
  </si>
  <si>
    <t>660455140</t>
  </si>
  <si>
    <t>Montáž svorkovnic do rozváděčů a topení  s popisnými štítky se zapojením vodičů na jedné straně ochranných</t>
  </si>
  <si>
    <t>554662226</t>
  </si>
  <si>
    <t>-42735711</t>
  </si>
  <si>
    <t>1318884436</t>
  </si>
  <si>
    <t>741310401</t>
  </si>
  <si>
    <t>Montáž spínačů tří nebo čtyřpólových nástěnných se zapojením vodičů, pro prostředí normální do 16 A</t>
  </si>
  <si>
    <t>1935115758</t>
  </si>
  <si>
    <t>https://podminky.urs.cz/item/CS_URS_2025_01/741310401</t>
  </si>
  <si>
    <t>-208998851</t>
  </si>
  <si>
    <t>Poznámka k položce:_x000D_
závada 3;</t>
  </si>
  <si>
    <t>1335131181</t>
  </si>
  <si>
    <t>895660808</t>
  </si>
  <si>
    <t>741314863</t>
  </si>
  <si>
    <t>Demontáž spínačů se zachováním funkčnosti vačkových - válcových v krytu do 25 A</t>
  </si>
  <si>
    <t>230063539</t>
  </si>
  <si>
    <t>https://podminky.urs.cz/item/CS_URS_2025_01/741314863</t>
  </si>
  <si>
    <t>-896812313</t>
  </si>
  <si>
    <t>741316843</t>
  </si>
  <si>
    <t>Demontáž zásuvek se zachováním funkčnosti domovních polozapuštěných nebo zapuštěných, pro prostředí šroubové 2P+PE</t>
  </si>
  <si>
    <t>-2019650756</t>
  </si>
  <si>
    <t>https://podminky.urs.cz/item/CS_URS_2025_01/741316843</t>
  </si>
  <si>
    <t>1800047085</t>
  </si>
  <si>
    <t>Poznámka k položce:_x000D_
závada 4;7</t>
  </si>
  <si>
    <t>-1011809598</t>
  </si>
  <si>
    <t>1036677299</t>
  </si>
  <si>
    <t>Poznámka k položce:_x000D_
závada 1;9;</t>
  </si>
  <si>
    <t>-1952404804</t>
  </si>
  <si>
    <t xml:space="preserve">14. - MŠ Švendova </t>
  </si>
  <si>
    <t xml:space="preserve">    777 - Podlahy lité</t>
  </si>
  <si>
    <t xml:space="preserve">    781 - Dokončovací práce - obklady</t>
  </si>
  <si>
    <t>-1409130046</t>
  </si>
  <si>
    <t>Poznámka k položce:_x000D_
závada9;10;11;</t>
  </si>
  <si>
    <t>-1676368351</t>
  </si>
  <si>
    <t>-1870408671</t>
  </si>
  <si>
    <t>Poznámka k položce:_x000D_
závada 2; 3;9;</t>
  </si>
  <si>
    <t>-251092528</t>
  </si>
  <si>
    <t>Poznámka k položce:_x000D_
závada 13;</t>
  </si>
  <si>
    <t>854247576</t>
  </si>
  <si>
    <t>-779630164</t>
  </si>
  <si>
    <t>633522606</t>
  </si>
  <si>
    <t>Poznámka k položce:_x000D_
závada 3;9;10;11;12;</t>
  </si>
  <si>
    <t>-1394409122</t>
  </si>
  <si>
    <t>-285062863</t>
  </si>
  <si>
    <t>Poznámka k položce:_x000D_
závada 3;9;10;11;</t>
  </si>
  <si>
    <t>-1506406740</t>
  </si>
  <si>
    <t>Poznámka k položce:_x000D_
závada 3;910;11;</t>
  </si>
  <si>
    <t>-1202319893</t>
  </si>
  <si>
    <t>Poznámka k položce:_x000D_
závada 3;9;10;11;4;</t>
  </si>
  <si>
    <t>1148692929</t>
  </si>
  <si>
    <t>RM03.1.1</t>
  </si>
  <si>
    <t>2145377893</t>
  </si>
  <si>
    <t>741112201</t>
  </si>
  <si>
    <t>Montáž krabic pancéřových bez napojení na trubky a lišty a demontáže a montáže víčka protahovacích nebo odbočných plastových čtyřhranných, vel. 120x120 mm</t>
  </si>
  <si>
    <t>-1138508162</t>
  </si>
  <si>
    <t>https://podminky.urs.cz/item/CS_URS_2025_01/741112201</t>
  </si>
  <si>
    <t>417447859</t>
  </si>
  <si>
    <t>Poznámka k položce:_x000D_
Závada 7</t>
  </si>
  <si>
    <t>741122211</t>
  </si>
  <si>
    <t>Montáž kabelů měděných bez ukončení uložených volně nebo v liště plných kulatých (např. CYKY) počtu a průřezu žil 3x1,5 až 6 mm2</t>
  </si>
  <si>
    <t>2114269175</t>
  </si>
  <si>
    <t>https://podminky.urs.cz/item/CS_URS_2025_01/741122211</t>
  </si>
  <si>
    <t>34111030</t>
  </si>
  <si>
    <t>kabel instalační jádro Cu plné izolace PVC plášť PVC 450/750V (CYKY) 3x1,5mm2</t>
  </si>
  <si>
    <t>-1265364901</t>
  </si>
  <si>
    <t>741130021</t>
  </si>
  <si>
    <t>Ukončení vodičů izolovaných s označením a zapojením na svorkovnici s otevřením a uzavřením krytu, průřezu žíly do 2,5 mm2</t>
  </si>
  <si>
    <t>-1215220169</t>
  </si>
  <si>
    <t>https://podminky.urs.cz/item/CS_URS_2025_01/741130021</t>
  </si>
  <si>
    <t>Poznámka k položce:_x000D_
závada 7;9;10;11;</t>
  </si>
  <si>
    <t>741370032</t>
  </si>
  <si>
    <t>Montáž svítidel žárovkových se zapojením vodičů bytových nebo společenských místností nástěnných přisazených 1 zdroj se sklem</t>
  </si>
  <si>
    <t>-1496191504</t>
  </si>
  <si>
    <t>https://podminky.urs.cz/item/CS_URS_2025_01/741370032</t>
  </si>
  <si>
    <t>741374844</t>
  </si>
  <si>
    <t>Demontáž svítidel se zachováním funkčnosti interiérových se standardní paticí (E27, T5, GU10) nebo integrovaným zdrojem LED přisazených, ploše nástěnných do 0,09 m2</t>
  </si>
  <si>
    <t>-413763756</t>
  </si>
  <si>
    <t>https://podminky.urs.cz/item/CS_URS_2025_01/741374844</t>
  </si>
  <si>
    <t>777</t>
  </si>
  <si>
    <t>Podlahy lité</t>
  </si>
  <si>
    <t>777991911</t>
  </si>
  <si>
    <t xml:space="preserve">Opravy podlah ostatní řezání spár - pro uložebí CY vodiče </t>
  </si>
  <si>
    <t>1520733343</t>
  </si>
  <si>
    <t>https://podminky.urs.cz/item/CS_URS_2025_01/777991911</t>
  </si>
  <si>
    <t>781</t>
  </si>
  <si>
    <t>Dokončovací práce - obklady</t>
  </si>
  <si>
    <t>781495115- R</t>
  </si>
  <si>
    <t xml:space="preserve">Obklad - dokončující práce ostatní práce spárování </t>
  </si>
  <si>
    <t>1798401723</t>
  </si>
  <si>
    <t>3300101704</t>
  </si>
  <si>
    <t>Hmota spárovací Ceresit CE 60 cementgrey 2 kg</t>
  </si>
  <si>
    <t>kg</t>
  </si>
  <si>
    <t>665495022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</si>
</sst>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4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213841" TargetMode="External"/><Relationship Id="rId13" Type="http://schemas.openxmlformats.org/officeDocument/2006/relationships/hyperlink" Target="https://podminky.urs.cz/item/CS_URS_2025_01/741390942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1/741120101" TargetMode="External"/><Relationship Id="rId7" Type="http://schemas.openxmlformats.org/officeDocument/2006/relationships/hyperlink" Target="https://podminky.urs.cz/item/CS_URS_2025_01/741210831" TargetMode="External"/><Relationship Id="rId12" Type="http://schemas.openxmlformats.org/officeDocument/2006/relationships/hyperlink" Target="https://podminky.urs.cz/item/CS_URS_2025_01/741372062" TargetMode="External"/><Relationship Id="rId17" Type="http://schemas.openxmlformats.org/officeDocument/2006/relationships/hyperlink" Target="https://podminky.urs.cz/item/CS_URS_2023_01/091002000" TargetMode="External"/><Relationship Id="rId2" Type="http://schemas.openxmlformats.org/officeDocument/2006/relationships/hyperlink" Target="https://podminky.urs.cz/item/CS_URS_2025_01/741110511" TargetMode="External"/><Relationship Id="rId16" Type="http://schemas.openxmlformats.org/officeDocument/2006/relationships/hyperlink" Target="https://podminky.urs.cz/item/CS_URS_2025_01/741231012" TargetMode="External"/><Relationship Id="rId1" Type="http://schemas.openxmlformats.org/officeDocument/2006/relationships/hyperlink" Target="https://podminky.urs.cz/item/CS_URS_2025_01/977131110" TargetMode="External"/><Relationship Id="rId6" Type="http://schemas.openxmlformats.org/officeDocument/2006/relationships/hyperlink" Target="https://podminky.urs.cz/item/CS_URS_2025_01/741130001" TargetMode="External"/><Relationship Id="rId11" Type="http://schemas.openxmlformats.org/officeDocument/2006/relationships/hyperlink" Target="https://podminky.urs.cz/item/CS_URS_2025_01/741371843" TargetMode="External"/><Relationship Id="rId5" Type="http://schemas.openxmlformats.org/officeDocument/2006/relationships/hyperlink" Target="https://podminky.urs.cz/item/CS_URS_2025_01/741122016" TargetMode="External"/><Relationship Id="rId15" Type="http://schemas.openxmlformats.org/officeDocument/2006/relationships/hyperlink" Target="https://podminky.urs.cz/item/CS_URS_2025_01/741210001" TargetMode="External"/><Relationship Id="rId10" Type="http://schemas.openxmlformats.org/officeDocument/2006/relationships/hyperlink" Target="https://podminky.urs.cz/item/CS_URS_2025_01/741316823" TargetMode="External"/><Relationship Id="rId4" Type="http://schemas.openxmlformats.org/officeDocument/2006/relationships/hyperlink" Target="https://podminky.urs.cz/item/CS_URS_2025_01/741120821" TargetMode="External"/><Relationship Id="rId9" Type="http://schemas.openxmlformats.org/officeDocument/2006/relationships/hyperlink" Target="https://podminky.urs.cz/item/CS_URS_2025_01/741313041" TargetMode="External"/><Relationship Id="rId14" Type="http://schemas.openxmlformats.org/officeDocument/2006/relationships/hyperlink" Target="https://podminky.urs.cz/item/CS_URS_2025_01/741130022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90931" TargetMode="External"/><Relationship Id="rId3" Type="http://schemas.openxmlformats.org/officeDocument/2006/relationships/hyperlink" Target="https://podminky.urs.cz/item/CS_URS_2025_01/741120101" TargetMode="External"/><Relationship Id="rId7" Type="http://schemas.openxmlformats.org/officeDocument/2006/relationships/hyperlink" Target="https://podminky.urs.cz/item/CS_URS_2025_01/741316823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1/741110511" TargetMode="External"/><Relationship Id="rId1" Type="http://schemas.openxmlformats.org/officeDocument/2006/relationships/hyperlink" Target="https://podminky.urs.cz/item/CS_URS_2025_01/977131110" TargetMode="External"/><Relationship Id="rId6" Type="http://schemas.openxmlformats.org/officeDocument/2006/relationships/hyperlink" Target="https://podminky.urs.cz/item/CS_URS_2025_01/741313041" TargetMode="External"/><Relationship Id="rId11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231012" TargetMode="External"/><Relationship Id="rId10" Type="http://schemas.openxmlformats.org/officeDocument/2006/relationships/hyperlink" Target="https://podminky.urs.cz/item/CS_URS_2025_01/741850933" TargetMode="External"/><Relationship Id="rId4" Type="http://schemas.openxmlformats.org/officeDocument/2006/relationships/hyperlink" Target="https://podminky.urs.cz/item/CS_URS_2025_01/741130003" TargetMode="External"/><Relationship Id="rId9" Type="http://schemas.openxmlformats.org/officeDocument/2006/relationships/hyperlink" Target="https://podminky.urs.cz/item/CS_URS_2025_01/741390942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1865" TargetMode="External"/><Relationship Id="rId13" Type="http://schemas.openxmlformats.org/officeDocument/2006/relationships/hyperlink" Target="https://podminky.urs.cz/item/CS_URS_2025_01/741371841" TargetMode="External"/><Relationship Id="rId18" Type="http://schemas.openxmlformats.org/officeDocument/2006/relationships/hyperlink" Target="https://podminky.urs.cz/item/CS_URS_2023_01/091002000" TargetMode="External"/><Relationship Id="rId3" Type="http://schemas.openxmlformats.org/officeDocument/2006/relationships/hyperlink" Target="https://podminky.urs.cz/item/CS_URS_2025_01/741130003" TargetMode="External"/><Relationship Id="rId7" Type="http://schemas.openxmlformats.org/officeDocument/2006/relationships/hyperlink" Target="https://podminky.urs.cz/item/CS_URS_2025_01/741311803" TargetMode="External"/><Relationship Id="rId12" Type="http://schemas.openxmlformats.org/officeDocument/2006/relationships/hyperlink" Target="https://podminky.urs.cz/item/CS_URS_2025_01/741318823" TargetMode="External"/><Relationship Id="rId17" Type="http://schemas.openxmlformats.org/officeDocument/2006/relationships/hyperlink" Target="https://podminky.urs.cz/item/CS_URS_2025_01/741850933" TargetMode="External"/><Relationship Id="rId2" Type="http://schemas.openxmlformats.org/officeDocument/2006/relationships/hyperlink" Target="https://podminky.urs.cz/item/CS_URS_2025_01/741120101" TargetMode="External"/><Relationship Id="rId16" Type="http://schemas.openxmlformats.org/officeDocument/2006/relationships/hyperlink" Target="https://podminky.urs.cz/item/CS_URS_2025_01/741390942" TargetMode="External"/><Relationship Id="rId1" Type="http://schemas.openxmlformats.org/officeDocument/2006/relationships/hyperlink" Target="https://podminky.urs.cz/item/CS_URS_2025_01/977131110" TargetMode="External"/><Relationship Id="rId6" Type="http://schemas.openxmlformats.org/officeDocument/2006/relationships/hyperlink" Target="https://podminky.urs.cz/item/CS_URS_2025_01/741310231" TargetMode="External"/><Relationship Id="rId11" Type="http://schemas.openxmlformats.org/officeDocument/2006/relationships/hyperlink" Target="https://podminky.urs.cz/item/CS_URS_2025_01/741316823" TargetMode="External"/><Relationship Id="rId5" Type="http://schemas.openxmlformats.org/officeDocument/2006/relationships/hyperlink" Target="https://podminky.urs.cz/item/CS_URS_2025_01/741310031" TargetMode="External"/><Relationship Id="rId15" Type="http://schemas.openxmlformats.org/officeDocument/2006/relationships/hyperlink" Target="https://podminky.urs.cz/item/CS_URS_2025_01/741390931" TargetMode="External"/><Relationship Id="rId10" Type="http://schemas.openxmlformats.org/officeDocument/2006/relationships/hyperlink" Target="https://podminky.urs.cz/item/CS_URS_2025_01/741314002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https://podminky.urs.cz/item/CS_URS_2025_01/741231012" TargetMode="External"/><Relationship Id="rId9" Type="http://schemas.openxmlformats.org/officeDocument/2006/relationships/hyperlink" Target="https://podminky.urs.cz/item/CS_URS_2025_01/741313041" TargetMode="External"/><Relationship Id="rId14" Type="http://schemas.openxmlformats.org/officeDocument/2006/relationships/hyperlink" Target="https://podminky.urs.cz/item/CS_URS_2025_01/74137206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231013" TargetMode="External"/><Relationship Id="rId13" Type="http://schemas.openxmlformats.org/officeDocument/2006/relationships/hyperlink" Target="https://podminky.urs.cz/item/CS_URS_2025_01/741371841" TargetMode="External"/><Relationship Id="rId18" Type="http://schemas.openxmlformats.org/officeDocument/2006/relationships/hyperlink" Target="https://podminky.urs.cz/item/CS_URS_2025_01/218100001" TargetMode="External"/><Relationship Id="rId3" Type="http://schemas.openxmlformats.org/officeDocument/2006/relationships/hyperlink" Target="https://podminky.urs.cz/item/CS_URS_2025_01/741112352" TargetMode="External"/><Relationship Id="rId7" Type="http://schemas.openxmlformats.org/officeDocument/2006/relationships/hyperlink" Target="https://podminky.urs.cz/item/CS_URS_2025_01/741231012" TargetMode="External"/><Relationship Id="rId12" Type="http://schemas.openxmlformats.org/officeDocument/2006/relationships/hyperlink" Target="https://podminky.urs.cz/item/CS_URS_2025_01/741316813" TargetMode="External"/><Relationship Id="rId17" Type="http://schemas.openxmlformats.org/officeDocument/2006/relationships/hyperlink" Target="https://podminky.urs.cz/item/CS_URS_2025_01/210100001" TargetMode="External"/><Relationship Id="rId2" Type="http://schemas.openxmlformats.org/officeDocument/2006/relationships/hyperlink" Target="https://podminky.urs.cz/item/CS_URS_2025_01/741112111" TargetMode="External"/><Relationship Id="rId16" Type="http://schemas.openxmlformats.org/officeDocument/2006/relationships/hyperlink" Target="https://podminky.urs.cz/item/CS_URS_2025_01/741390942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s://podminky.urs.cz/item/CS_URS_2025_01/741110511" TargetMode="External"/><Relationship Id="rId6" Type="http://schemas.openxmlformats.org/officeDocument/2006/relationships/hyperlink" Target="https://podminky.urs.cz/item/CS_URS_2025_01/741130003" TargetMode="External"/><Relationship Id="rId11" Type="http://schemas.openxmlformats.org/officeDocument/2006/relationships/hyperlink" Target="https://podminky.urs.cz/item/CS_URS_2025_01/741315813" TargetMode="External"/><Relationship Id="rId5" Type="http://schemas.openxmlformats.org/officeDocument/2006/relationships/hyperlink" Target="https://podminky.urs.cz/item/CS_URS_2025_01/741120851" TargetMode="External"/><Relationship Id="rId15" Type="http://schemas.openxmlformats.org/officeDocument/2006/relationships/hyperlink" Target="https://podminky.urs.cz/item/CS_URS_2025_01/741390931" TargetMode="External"/><Relationship Id="rId10" Type="http://schemas.openxmlformats.org/officeDocument/2006/relationships/hyperlink" Target="https://podminky.urs.cz/item/CS_URS_2025_01/741313041" TargetMode="External"/><Relationship Id="rId19" Type="http://schemas.openxmlformats.org/officeDocument/2006/relationships/hyperlink" Target="https://podminky.urs.cz/item/CS_URS_2023_01/091002000" TargetMode="External"/><Relationship Id="rId4" Type="http://schemas.openxmlformats.org/officeDocument/2006/relationships/hyperlink" Target="https://podminky.urs.cz/item/CS_URS_2025_01/741120101" TargetMode="External"/><Relationship Id="rId9" Type="http://schemas.openxmlformats.org/officeDocument/2006/relationships/hyperlink" Target="https://podminky.urs.cz/item/CS_URS_2025_01/741311082" TargetMode="External"/><Relationship Id="rId14" Type="http://schemas.openxmlformats.org/officeDocument/2006/relationships/hyperlink" Target="https://podminky.urs.cz/item/CS_URS_2025_01/741372032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231012" TargetMode="External"/><Relationship Id="rId13" Type="http://schemas.openxmlformats.org/officeDocument/2006/relationships/hyperlink" Target="https://podminky.urs.cz/item/CS_URS_2025_01/741316823" TargetMode="External"/><Relationship Id="rId3" Type="http://schemas.openxmlformats.org/officeDocument/2006/relationships/hyperlink" Target="https://podminky.urs.cz/item/CS_URS_2025_01/741111931" TargetMode="External"/><Relationship Id="rId7" Type="http://schemas.openxmlformats.org/officeDocument/2006/relationships/hyperlink" Target="https://podminky.urs.cz/item/CS_URS_2025_01/741130003" TargetMode="External"/><Relationship Id="rId12" Type="http://schemas.openxmlformats.org/officeDocument/2006/relationships/hyperlink" Target="https://podminky.urs.cz/item/CS_URS_2025_01/741314863" TargetMode="External"/><Relationship Id="rId17" Type="http://schemas.openxmlformats.org/officeDocument/2006/relationships/drawing" Target="../drawings/drawing14.xml"/><Relationship Id="rId2" Type="http://schemas.openxmlformats.org/officeDocument/2006/relationships/hyperlink" Target="https://podminky.urs.cz/item/CS_URS_2025_01/741110511" TargetMode="External"/><Relationship Id="rId16" Type="http://schemas.openxmlformats.org/officeDocument/2006/relationships/hyperlink" Target="https://podminky.urs.cz/item/CS_URS_2023_01/091002000" TargetMode="External"/><Relationship Id="rId1" Type="http://schemas.openxmlformats.org/officeDocument/2006/relationships/hyperlink" Target="https://podminky.urs.cz/item/CS_URS_2025_01/977131110" TargetMode="External"/><Relationship Id="rId6" Type="http://schemas.openxmlformats.org/officeDocument/2006/relationships/hyperlink" Target="https://podminky.urs.cz/item/CS_URS_2025_01/741122016" TargetMode="External"/><Relationship Id="rId11" Type="http://schemas.openxmlformats.org/officeDocument/2006/relationships/hyperlink" Target="https://podminky.urs.cz/item/CS_URS_2025_01/741313082" TargetMode="External"/><Relationship Id="rId5" Type="http://schemas.openxmlformats.org/officeDocument/2006/relationships/hyperlink" Target="https://podminky.urs.cz/item/CS_URS_2025_01/741120101" TargetMode="External"/><Relationship Id="rId15" Type="http://schemas.openxmlformats.org/officeDocument/2006/relationships/hyperlink" Target="https://podminky.urs.cz/item/CS_URS_2025_01/741390942" TargetMode="External"/><Relationship Id="rId10" Type="http://schemas.openxmlformats.org/officeDocument/2006/relationships/hyperlink" Target="https://podminky.urs.cz/item/CS_URS_2025_01/741313041" TargetMode="External"/><Relationship Id="rId4" Type="http://schemas.openxmlformats.org/officeDocument/2006/relationships/hyperlink" Target="https://podminky.urs.cz/item/CS_URS_2025_01/741112351" TargetMode="External"/><Relationship Id="rId9" Type="http://schemas.openxmlformats.org/officeDocument/2006/relationships/hyperlink" Target="https://podminky.urs.cz/item/CS_URS_2025_01/741310401" TargetMode="External"/><Relationship Id="rId14" Type="http://schemas.openxmlformats.org/officeDocument/2006/relationships/hyperlink" Target="https://podminky.urs.cz/item/CS_URS_2025_01/741316843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122211" TargetMode="External"/><Relationship Id="rId13" Type="http://schemas.openxmlformats.org/officeDocument/2006/relationships/hyperlink" Target="https://podminky.urs.cz/item/CS_URS_2023_01/091002000" TargetMode="External"/><Relationship Id="rId3" Type="http://schemas.openxmlformats.org/officeDocument/2006/relationships/hyperlink" Target="https://podminky.urs.cz/item/CS_URS_2025_01/741313041" TargetMode="External"/><Relationship Id="rId7" Type="http://schemas.openxmlformats.org/officeDocument/2006/relationships/hyperlink" Target="https://podminky.urs.cz/item/CS_URS_2025_01/741112201" TargetMode="External"/><Relationship Id="rId12" Type="http://schemas.openxmlformats.org/officeDocument/2006/relationships/hyperlink" Target="https://podminky.urs.cz/item/CS_URS_2025_01/777991911" TargetMode="External"/><Relationship Id="rId2" Type="http://schemas.openxmlformats.org/officeDocument/2006/relationships/hyperlink" Target="https://podminky.urs.cz/item/CS_URS_2025_01/741130003" TargetMode="External"/><Relationship Id="rId1" Type="http://schemas.openxmlformats.org/officeDocument/2006/relationships/hyperlink" Target="https://podminky.urs.cz/item/CS_URS_2025_01/741110511" TargetMode="External"/><Relationship Id="rId6" Type="http://schemas.openxmlformats.org/officeDocument/2006/relationships/hyperlink" Target="https://podminky.urs.cz/item/CS_URS_2025_01/741120101" TargetMode="External"/><Relationship Id="rId11" Type="http://schemas.openxmlformats.org/officeDocument/2006/relationships/hyperlink" Target="https://podminky.urs.cz/item/CS_URS_2025_01/741374844" TargetMode="External"/><Relationship Id="rId5" Type="http://schemas.openxmlformats.org/officeDocument/2006/relationships/hyperlink" Target="https://podminky.urs.cz/item/CS_URS_2025_01/741231012" TargetMode="External"/><Relationship Id="rId10" Type="http://schemas.openxmlformats.org/officeDocument/2006/relationships/hyperlink" Target="https://podminky.urs.cz/item/CS_URS_2025_01/741370032" TargetMode="External"/><Relationship Id="rId4" Type="http://schemas.openxmlformats.org/officeDocument/2006/relationships/hyperlink" Target="https://podminky.urs.cz/item/CS_URS_2025_01/741316823" TargetMode="External"/><Relationship Id="rId9" Type="http://schemas.openxmlformats.org/officeDocument/2006/relationships/hyperlink" Target="https://podminky.urs.cz/item/CS_URS_2025_01/741130021" TargetMode="External"/><Relationship Id="rId1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091002000" TargetMode="External"/><Relationship Id="rId3" Type="http://schemas.openxmlformats.org/officeDocument/2006/relationships/hyperlink" Target="https://podminky.urs.cz/item/CS_URS_2025_01/741130001" TargetMode="External"/><Relationship Id="rId7" Type="http://schemas.openxmlformats.org/officeDocument/2006/relationships/hyperlink" Target="https://podminky.urs.cz/item/CS_URS_2025_01/741850933" TargetMode="External"/><Relationship Id="rId2" Type="http://schemas.openxmlformats.org/officeDocument/2006/relationships/hyperlink" Target="https://podminky.urs.cz/item/CS_URS_2025_01/741112352" TargetMode="External"/><Relationship Id="rId1" Type="http://schemas.openxmlformats.org/officeDocument/2006/relationships/hyperlink" Target="https://podminky.urs.cz/item/CS_URS_2025_01/741112021" TargetMode="External"/><Relationship Id="rId6" Type="http://schemas.openxmlformats.org/officeDocument/2006/relationships/hyperlink" Target="https://podminky.urs.cz/item/CS_URS_2025_01/741330822" TargetMode="External"/><Relationship Id="rId5" Type="http://schemas.openxmlformats.org/officeDocument/2006/relationships/hyperlink" Target="https://podminky.urs.cz/item/CS_URS_2025_01/741315863" TargetMode="External"/><Relationship Id="rId4" Type="http://schemas.openxmlformats.org/officeDocument/2006/relationships/hyperlink" Target="https://podminky.urs.cz/item/CS_URS_2025_01/741313082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6823" TargetMode="External"/><Relationship Id="rId13" Type="http://schemas.openxmlformats.org/officeDocument/2006/relationships/hyperlink" Target="https://podminky.urs.cz/item/CS_URS_2025_01/741852904" TargetMode="External"/><Relationship Id="rId3" Type="http://schemas.openxmlformats.org/officeDocument/2006/relationships/hyperlink" Target="https://podminky.urs.cz/item/CS_URS_2025_01/741130022" TargetMode="External"/><Relationship Id="rId7" Type="http://schemas.openxmlformats.org/officeDocument/2006/relationships/hyperlink" Target="https://podminky.urs.cz/item/CS_URS_2025_01/741313041" TargetMode="External"/><Relationship Id="rId12" Type="http://schemas.openxmlformats.org/officeDocument/2006/relationships/hyperlink" Target="https://podminky.urs.cz/item/CS_URS_2025_01/741374841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741120101" TargetMode="External"/><Relationship Id="rId16" Type="http://schemas.openxmlformats.org/officeDocument/2006/relationships/hyperlink" Target="https://podminky.urs.cz/item/CS_URS_2023_01/091002000" TargetMode="External"/><Relationship Id="rId1" Type="http://schemas.openxmlformats.org/officeDocument/2006/relationships/hyperlink" Target="https://podminky.urs.cz/item/CS_URS_2025_01/741110511" TargetMode="External"/><Relationship Id="rId6" Type="http://schemas.openxmlformats.org/officeDocument/2006/relationships/hyperlink" Target="https://podminky.urs.cz/item/CS_URS_2025_01/741311873" TargetMode="External"/><Relationship Id="rId11" Type="http://schemas.openxmlformats.org/officeDocument/2006/relationships/hyperlink" Target="https://podminky.urs.cz/item/CS_URS_2025_01/741372931" TargetMode="External"/><Relationship Id="rId5" Type="http://schemas.openxmlformats.org/officeDocument/2006/relationships/hyperlink" Target="https://podminky.urs.cz/item/CS_URS_2025_01/741310201" TargetMode="External"/><Relationship Id="rId15" Type="http://schemas.openxmlformats.org/officeDocument/2006/relationships/hyperlink" Target="https://podminky.urs.cz/item/CS_URS_2025_01/766411812" TargetMode="External"/><Relationship Id="rId10" Type="http://schemas.openxmlformats.org/officeDocument/2006/relationships/hyperlink" Target="https://podminky.urs.cz/item/CS_URS_2025_01/741372021" TargetMode="External"/><Relationship Id="rId4" Type="http://schemas.openxmlformats.org/officeDocument/2006/relationships/hyperlink" Target="https://podminky.urs.cz/item/CS_URS_2025_01/741231012" TargetMode="External"/><Relationship Id="rId9" Type="http://schemas.openxmlformats.org/officeDocument/2006/relationships/hyperlink" Target="https://podminky.urs.cz/item/CS_URS_2025_01/741370002" TargetMode="External"/><Relationship Id="rId14" Type="http://schemas.openxmlformats.org/officeDocument/2006/relationships/hyperlink" Target="https://podminky.urs.cz/item/CS_URS_2025_01/76612121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850933" TargetMode="External"/><Relationship Id="rId3" Type="http://schemas.openxmlformats.org/officeDocument/2006/relationships/hyperlink" Target="https://podminky.urs.cz/item/CS_URS_2025_01/741313001" TargetMode="External"/><Relationship Id="rId7" Type="http://schemas.openxmlformats.org/officeDocument/2006/relationships/hyperlink" Target="https://podminky.urs.cz/item/CS_URS_2025_01/741390931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741130022" TargetMode="External"/><Relationship Id="rId1" Type="http://schemas.openxmlformats.org/officeDocument/2006/relationships/hyperlink" Target="https://podminky.urs.cz/item/CS_URS_2025_01/741130003" TargetMode="External"/><Relationship Id="rId6" Type="http://schemas.openxmlformats.org/officeDocument/2006/relationships/hyperlink" Target="https://podminky.urs.cz/item/CS_URS_2025_01/741316823" TargetMode="External"/><Relationship Id="rId11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315843" TargetMode="External"/><Relationship Id="rId10" Type="http://schemas.openxmlformats.org/officeDocument/2006/relationships/hyperlink" Target="https://podminky.urs.cz/item/CS_URS_2025_01/741852932" TargetMode="External"/><Relationship Id="rId4" Type="http://schemas.openxmlformats.org/officeDocument/2006/relationships/hyperlink" Target="https://podminky.urs.cz/item/CS_URS_2025_01/741313082" TargetMode="External"/><Relationship Id="rId9" Type="http://schemas.openxmlformats.org/officeDocument/2006/relationships/hyperlink" Target="https://podminky.urs.cz/item/CS_URS_2025_01/74139094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6823" TargetMode="External"/><Relationship Id="rId13" Type="http://schemas.openxmlformats.org/officeDocument/2006/relationships/hyperlink" Target="https://podminky.urs.cz/item/CS_URS_2025_01/766411812" TargetMode="External"/><Relationship Id="rId3" Type="http://schemas.openxmlformats.org/officeDocument/2006/relationships/hyperlink" Target="https://podminky.urs.cz/item/CS_URS_2025_01/741120101" TargetMode="External"/><Relationship Id="rId7" Type="http://schemas.openxmlformats.org/officeDocument/2006/relationships/hyperlink" Target="https://podminky.urs.cz/item/CS_URS_2025_01/741313041" TargetMode="External"/><Relationship Id="rId12" Type="http://schemas.openxmlformats.org/officeDocument/2006/relationships/hyperlink" Target="https://podminky.urs.cz/item/CS_URS_2025_01/766121210" TargetMode="External"/><Relationship Id="rId2" Type="http://schemas.openxmlformats.org/officeDocument/2006/relationships/hyperlink" Target="https://podminky.urs.cz/item/CS_URS_2025_01/741110511" TargetMode="External"/><Relationship Id="rId1" Type="http://schemas.openxmlformats.org/officeDocument/2006/relationships/hyperlink" Target="https://podminky.urs.cz/item/CS_URS_2025_01/977131111" TargetMode="External"/><Relationship Id="rId6" Type="http://schemas.openxmlformats.org/officeDocument/2006/relationships/hyperlink" Target="https://podminky.urs.cz/item/CS_URS_2025_01/741130022" TargetMode="External"/><Relationship Id="rId11" Type="http://schemas.openxmlformats.org/officeDocument/2006/relationships/hyperlink" Target="https://podminky.urs.cz/item/CS_URS_2025_01/741410001" TargetMode="External"/><Relationship Id="rId5" Type="http://schemas.openxmlformats.org/officeDocument/2006/relationships/hyperlink" Target="https://podminky.urs.cz/item/CS_URS_2025_01/741130003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https://podminky.urs.cz/item/CS_URS_2025_01/741390942" TargetMode="External"/><Relationship Id="rId4" Type="http://schemas.openxmlformats.org/officeDocument/2006/relationships/hyperlink" Target="https://podminky.urs.cz/item/CS_URS_2025_01/741120401" TargetMode="External"/><Relationship Id="rId9" Type="http://schemas.openxmlformats.org/officeDocument/2006/relationships/hyperlink" Target="https://podminky.urs.cz/item/CS_URS_2025_01/741390931" TargetMode="External"/><Relationship Id="rId14" Type="http://schemas.openxmlformats.org/officeDocument/2006/relationships/hyperlink" Target="https://podminky.urs.cz/item/CS_URS_2023_01/091002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5843" TargetMode="External"/><Relationship Id="rId3" Type="http://schemas.openxmlformats.org/officeDocument/2006/relationships/hyperlink" Target="https://podminky.urs.cz/item/CS_URS_2025_01/741130003" TargetMode="External"/><Relationship Id="rId7" Type="http://schemas.openxmlformats.org/officeDocument/2006/relationships/hyperlink" Target="https://podminky.urs.cz/item/CS_URS_2025_01/741315813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741120851" TargetMode="External"/><Relationship Id="rId1" Type="http://schemas.openxmlformats.org/officeDocument/2006/relationships/hyperlink" Target="https://podminky.urs.cz/item/CS_URS_2025_01/741120101" TargetMode="External"/><Relationship Id="rId6" Type="http://schemas.openxmlformats.org/officeDocument/2006/relationships/hyperlink" Target="https://podminky.urs.cz/item/CS_URS_2025_01/741313082" TargetMode="External"/><Relationship Id="rId11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313041" TargetMode="External"/><Relationship Id="rId10" Type="http://schemas.openxmlformats.org/officeDocument/2006/relationships/hyperlink" Target="https://podminky.urs.cz/item/CS_URS_2025_01/741390931" TargetMode="External"/><Relationship Id="rId4" Type="http://schemas.openxmlformats.org/officeDocument/2006/relationships/hyperlink" Target="https://podminky.urs.cz/item/CS_URS_2025_01/741130022" TargetMode="External"/><Relationship Id="rId9" Type="http://schemas.openxmlformats.org/officeDocument/2006/relationships/hyperlink" Target="https://podminky.urs.cz/item/CS_URS_2025_01/74131682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313041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741231013" TargetMode="External"/><Relationship Id="rId1" Type="http://schemas.openxmlformats.org/officeDocument/2006/relationships/hyperlink" Target="https://podminky.urs.cz/item/CS_URS_2025_01/741130001" TargetMode="External"/><Relationship Id="rId6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390931" TargetMode="External"/><Relationship Id="rId4" Type="http://schemas.openxmlformats.org/officeDocument/2006/relationships/hyperlink" Target="https://podminky.urs.cz/item/CS_URS_2025_01/74131582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741130001" TargetMode="External"/><Relationship Id="rId7" Type="http://schemas.openxmlformats.org/officeDocument/2006/relationships/hyperlink" Target="https://podminky.urs.cz/item/CS_URS_2023_01/091002000" TargetMode="External"/><Relationship Id="rId2" Type="http://schemas.openxmlformats.org/officeDocument/2006/relationships/hyperlink" Target="https://podminky.urs.cz/item/CS_URS_2025_01/741120201" TargetMode="External"/><Relationship Id="rId1" Type="http://schemas.openxmlformats.org/officeDocument/2006/relationships/hyperlink" Target="https://podminky.urs.cz/item/CS_URS_2025_01/741112021" TargetMode="External"/><Relationship Id="rId6" Type="http://schemas.openxmlformats.org/officeDocument/2006/relationships/hyperlink" Target="https://podminky.urs.cz/item/CS_URS_2025_01/741316823" TargetMode="External"/><Relationship Id="rId5" Type="http://schemas.openxmlformats.org/officeDocument/2006/relationships/hyperlink" Target="https://podminky.urs.cz/item/CS_URS_2025_01/741313041" TargetMode="External"/><Relationship Id="rId4" Type="http://schemas.openxmlformats.org/officeDocument/2006/relationships/hyperlink" Target="https://podminky.urs.cz/item/CS_URS_2025_01/74131010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316823" TargetMode="External"/><Relationship Id="rId2" Type="http://schemas.openxmlformats.org/officeDocument/2006/relationships/hyperlink" Target="https://podminky.urs.cz/item/CS_URS_2025_01/741315823" TargetMode="External"/><Relationship Id="rId1" Type="http://schemas.openxmlformats.org/officeDocument/2006/relationships/hyperlink" Target="https://podminky.urs.cz/item/CS_URS_2025_01/741313041" TargetMode="External"/><Relationship Id="rId6" Type="http://schemas.openxmlformats.org/officeDocument/2006/relationships/drawing" Target="../drawings/drawing9.xml"/><Relationship Id="rId5" Type="http://schemas.openxmlformats.org/officeDocument/2006/relationships/hyperlink" Target="https://podminky.urs.cz/item/CS_URS_2023_01/091002000" TargetMode="External"/><Relationship Id="rId4" Type="http://schemas.openxmlformats.org/officeDocument/2006/relationships/hyperlink" Target="https://podminky.urs.cz/item/CS_URS_2025_01/741850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abSelected="1" workbookViewId="0">
      <selection activeCell="AI11" sqref="AI1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E4" s="19" t="s">
        <v>12</v>
      </c>
      <c r="BS4" s="13" t="s">
        <v>6</v>
      </c>
    </row>
    <row r="5" spans="1:74" ht="12" customHeight="1">
      <c r="B5" s="16"/>
      <c r="D5" s="20" t="s">
        <v>13</v>
      </c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6"/>
      <c r="BE5" s="168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73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6"/>
      <c r="BE6" s="169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9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03">
        <v>45838</v>
      </c>
      <c r="AR8" s="16"/>
      <c r="BE8" s="169"/>
      <c r="BS8" s="13" t="s">
        <v>6</v>
      </c>
    </row>
    <row r="9" spans="1:74" ht="14.45" customHeight="1">
      <c r="B9" s="16"/>
      <c r="AR9" s="16"/>
      <c r="BE9" s="169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69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28</v>
      </c>
      <c r="AR11" s="16"/>
      <c r="BE11" s="169"/>
      <c r="BS11" s="13" t="s">
        <v>6</v>
      </c>
    </row>
    <row r="12" spans="1:74" ht="6.95" customHeight="1">
      <c r="B12" s="16"/>
      <c r="AR12" s="16"/>
      <c r="BE12" s="169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69"/>
      <c r="BS13" s="13" t="s">
        <v>6</v>
      </c>
    </row>
    <row r="14" spans="1:74" ht="12.75">
      <c r="B14" s="16"/>
      <c r="E14" s="174" t="s">
        <v>30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23" t="s">
        <v>27</v>
      </c>
      <c r="AN14" s="25" t="s">
        <v>30</v>
      </c>
      <c r="AR14" s="16"/>
      <c r="BE14" s="169"/>
      <c r="BS14" s="13" t="s">
        <v>6</v>
      </c>
    </row>
    <row r="15" spans="1:74" ht="6.95" customHeight="1">
      <c r="B15" s="16"/>
      <c r="AR15" s="16"/>
      <c r="BE15" s="169"/>
      <c r="BS15" s="13" t="s">
        <v>4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69"/>
      <c r="BS16" s="13" t="s">
        <v>4</v>
      </c>
    </row>
    <row r="17" spans="2:71" ht="18.399999999999999" customHeight="1">
      <c r="B17" s="16"/>
      <c r="E17" s="21" t="s">
        <v>21</v>
      </c>
      <c r="AK17" s="23" t="s">
        <v>27</v>
      </c>
      <c r="AN17" s="21" t="s">
        <v>1</v>
      </c>
      <c r="AR17" s="16"/>
      <c r="BE17" s="169"/>
      <c r="BS17" s="13" t="s">
        <v>32</v>
      </c>
    </row>
    <row r="18" spans="2:71" ht="6.95" customHeight="1">
      <c r="B18" s="16"/>
      <c r="AR18" s="16"/>
      <c r="BE18" s="169"/>
      <c r="BS18" s="13" t="s">
        <v>33</v>
      </c>
    </row>
    <row r="19" spans="2:71" ht="12" customHeight="1">
      <c r="B19" s="16"/>
      <c r="D19" s="23" t="s">
        <v>34</v>
      </c>
      <c r="AK19" s="23" t="s">
        <v>24</v>
      </c>
      <c r="AN19" s="21" t="s">
        <v>1</v>
      </c>
      <c r="AR19" s="16"/>
      <c r="BE19" s="169"/>
      <c r="BS19" s="13" t="s">
        <v>33</v>
      </c>
    </row>
    <row r="20" spans="2:71" ht="18.399999999999999" customHeight="1">
      <c r="B20" s="16"/>
      <c r="E20" s="21" t="s">
        <v>21</v>
      </c>
      <c r="AK20" s="23" t="s">
        <v>27</v>
      </c>
      <c r="AN20" s="21" t="s">
        <v>1</v>
      </c>
      <c r="AR20" s="16"/>
      <c r="BE20" s="169"/>
      <c r="BS20" s="13" t="s">
        <v>4</v>
      </c>
    </row>
    <row r="21" spans="2:71" ht="6.95" customHeight="1">
      <c r="B21" s="16"/>
      <c r="AR21" s="16"/>
      <c r="BE21" s="169"/>
    </row>
    <row r="22" spans="2:71" ht="12" customHeight="1">
      <c r="B22" s="16"/>
      <c r="D22" s="23" t="s">
        <v>35</v>
      </c>
      <c r="AR22" s="16"/>
      <c r="BE22" s="169"/>
    </row>
    <row r="23" spans="2:71" ht="16.5" customHeight="1">
      <c r="B23" s="16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6"/>
      <c r="BE23" s="169"/>
    </row>
    <row r="24" spans="2:71" ht="6.95" customHeight="1">
      <c r="B24" s="16"/>
      <c r="AR24" s="16"/>
      <c r="BE24" s="16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9"/>
    </row>
    <row r="26" spans="2:71" s="1" customFormat="1" ht="25.9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7">
        <f>ROUND(AG94,1)</f>
        <v>0</v>
      </c>
      <c r="AL26" s="178"/>
      <c r="AM26" s="178"/>
      <c r="AN26" s="178"/>
      <c r="AO26" s="178"/>
      <c r="AR26" s="28"/>
      <c r="BE26" s="169"/>
    </row>
    <row r="27" spans="2:71" s="1" customFormat="1" ht="6.95" customHeight="1">
      <c r="B27" s="28"/>
      <c r="AR27" s="28"/>
      <c r="BE27" s="169"/>
    </row>
    <row r="28" spans="2:71" s="1" customFormat="1" ht="12.75">
      <c r="B28" s="28"/>
      <c r="L28" s="179" t="s">
        <v>37</v>
      </c>
      <c r="M28" s="179"/>
      <c r="N28" s="179"/>
      <c r="O28" s="179"/>
      <c r="P28" s="179"/>
      <c r="W28" s="179" t="s">
        <v>38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39</v>
      </c>
      <c r="AL28" s="179"/>
      <c r="AM28" s="179"/>
      <c r="AN28" s="179"/>
      <c r="AO28" s="179"/>
      <c r="AR28" s="28"/>
      <c r="BE28" s="169"/>
    </row>
    <row r="29" spans="2:71" s="2" customFormat="1" ht="14.45" customHeight="1">
      <c r="B29" s="32"/>
      <c r="D29" s="23" t="s">
        <v>40</v>
      </c>
      <c r="F29" s="23" t="s">
        <v>41</v>
      </c>
      <c r="L29" s="182">
        <v>0.21</v>
      </c>
      <c r="M29" s="181"/>
      <c r="N29" s="181"/>
      <c r="O29" s="181"/>
      <c r="P29" s="181"/>
      <c r="W29" s="180">
        <f>ROUND(AZ94, 1)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1)</f>
        <v>0</v>
      </c>
      <c r="AL29" s="181"/>
      <c r="AM29" s="181"/>
      <c r="AN29" s="181"/>
      <c r="AO29" s="181"/>
      <c r="AR29" s="32"/>
      <c r="BE29" s="170"/>
    </row>
    <row r="30" spans="2:71" s="2" customFormat="1" ht="14.45" customHeight="1">
      <c r="B30" s="32"/>
      <c r="F30" s="23" t="s">
        <v>42</v>
      </c>
      <c r="L30" s="182">
        <v>0.12</v>
      </c>
      <c r="M30" s="181"/>
      <c r="N30" s="181"/>
      <c r="O30" s="181"/>
      <c r="P30" s="181"/>
      <c r="W30" s="180">
        <f>ROUND(BA94, 1)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1)</f>
        <v>0</v>
      </c>
      <c r="AL30" s="181"/>
      <c r="AM30" s="181"/>
      <c r="AN30" s="181"/>
      <c r="AO30" s="181"/>
      <c r="AR30" s="32"/>
      <c r="BE30" s="170"/>
    </row>
    <row r="31" spans="2:71" s="2" customFormat="1" ht="14.45" hidden="1" customHeight="1">
      <c r="B31" s="32"/>
      <c r="F31" s="23" t="s">
        <v>43</v>
      </c>
      <c r="L31" s="182">
        <v>0.21</v>
      </c>
      <c r="M31" s="181"/>
      <c r="N31" s="181"/>
      <c r="O31" s="181"/>
      <c r="P31" s="181"/>
      <c r="W31" s="180">
        <f>ROUND(BB94, 1)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  <c r="BE31" s="170"/>
    </row>
    <row r="32" spans="2:71" s="2" customFormat="1" ht="14.45" hidden="1" customHeight="1">
      <c r="B32" s="32"/>
      <c r="F32" s="23" t="s">
        <v>44</v>
      </c>
      <c r="L32" s="182">
        <v>0.12</v>
      </c>
      <c r="M32" s="181"/>
      <c r="N32" s="181"/>
      <c r="O32" s="181"/>
      <c r="P32" s="181"/>
      <c r="W32" s="180">
        <f>ROUND(BC94, 1)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  <c r="BE32" s="170"/>
    </row>
    <row r="33" spans="2:57" s="2" customFormat="1" ht="14.45" hidden="1" customHeight="1">
      <c r="B33" s="32"/>
      <c r="F33" s="23" t="s">
        <v>45</v>
      </c>
      <c r="L33" s="182">
        <v>0</v>
      </c>
      <c r="M33" s="181"/>
      <c r="N33" s="181"/>
      <c r="O33" s="181"/>
      <c r="P33" s="181"/>
      <c r="W33" s="180">
        <f>ROUND(BD94, 1)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2"/>
      <c r="BE33" s="170"/>
    </row>
    <row r="34" spans="2:57" s="1" customFormat="1" ht="6.95" customHeight="1">
      <c r="B34" s="28"/>
      <c r="AR34" s="28"/>
      <c r="BE34" s="169"/>
    </row>
    <row r="35" spans="2:57" s="1" customFormat="1" ht="25.9" customHeight="1">
      <c r="B35" s="28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86" t="s">
        <v>48</v>
      </c>
      <c r="Y35" s="184"/>
      <c r="Z35" s="184"/>
      <c r="AA35" s="184"/>
      <c r="AB35" s="184"/>
      <c r="AC35" s="35"/>
      <c r="AD35" s="35"/>
      <c r="AE35" s="35"/>
      <c r="AF35" s="35"/>
      <c r="AG35" s="35"/>
      <c r="AH35" s="35"/>
      <c r="AI35" s="35"/>
      <c r="AJ35" s="35"/>
      <c r="AK35" s="183">
        <f>SUM(AK26:AK33)</f>
        <v>0</v>
      </c>
      <c r="AL35" s="184"/>
      <c r="AM35" s="184"/>
      <c r="AN35" s="184"/>
      <c r="AO35" s="185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50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52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51</v>
      </c>
      <c r="AI60" s="30"/>
      <c r="AJ60" s="30"/>
      <c r="AK60" s="30"/>
      <c r="AL60" s="30"/>
      <c r="AM60" s="39" t="s">
        <v>52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54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51</v>
      </c>
      <c r="AI75" s="30"/>
      <c r="AJ75" s="30"/>
      <c r="AK75" s="30"/>
      <c r="AL75" s="30"/>
      <c r="AM75" s="39" t="s">
        <v>52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55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09/2025</v>
      </c>
      <c r="AR84" s="44"/>
    </row>
    <row r="85" spans="1:91" s="4" customFormat="1" ht="36.950000000000003" customHeight="1">
      <c r="B85" s="45"/>
      <c r="C85" s="46" t="s">
        <v>16</v>
      </c>
      <c r="L85" s="165" t="str">
        <f>K6</f>
        <v>Odstranění závad z revizí elektro - I. etapa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90">
        <f>IF(AN8= "","",AN8)</f>
        <v>45838</v>
      </c>
      <c r="AN87" s="19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TECHNICKÉ SLUŽBY HRADEC KRÁLOVÉ</v>
      </c>
      <c r="AI89" s="23" t="s">
        <v>31</v>
      </c>
      <c r="AM89" s="191" t="str">
        <f>IF(E17="","",E17)</f>
        <v xml:space="preserve"> </v>
      </c>
      <c r="AN89" s="192"/>
      <c r="AO89" s="192"/>
      <c r="AP89" s="192"/>
      <c r="AR89" s="28"/>
      <c r="AS89" s="194" t="s">
        <v>56</v>
      </c>
      <c r="AT89" s="19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191" t="str">
        <f>IF(E20="","",E20)</f>
        <v xml:space="preserve"> </v>
      </c>
      <c r="AN90" s="192"/>
      <c r="AO90" s="192"/>
      <c r="AP90" s="192"/>
      <c r="AR90" s="28"/>
      <c r="AS90" s="196"/>
      <c r="AT90" s="197"/>
      <c r="BD90" s="52"/>
    </row>
    <row r="91" spans="1:91" s="1" customFormat="1" ht="10.9" customHeight="1">
      <c r="B91" s="28"/>
      <c r="AR91" s="28"/>
      <c r="AS91" s="196"/>
      <c r="AT91" s="197"/>
      <c r="BD91" s="52"/>
    </row>
    <row r="92" spans="1:91" s="1" customFormat="1" ht="29.25" customHeight="1">
      <c r="B92" s="28"/>
      <c r="C92" s="161" t="s">
        <v>57</v>
      </c>
      <c r="D92" s="162"/>
      <c r="E92" s="162"/>
      <c r="F92" s="162"/>
      <c r="G92" s="162"/>
      <c r="H92" s="53"/>
      <c r="I92" s="164" t="s">
        <v>58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89" t="s">
        <v>59</v>
      </c>
      <c r="AH92" s="162"/>
      <c r="AI92" s="162"/>
      <c r="AJ92" s="162"/>
      <c r="AK92" s="162"/>
      <c r="AL92" s="162"/>
      <c r="AM92" s="162"/>
      <c r="AN92" s="164" t="s">
        <v>60</v>
      </c>
      <c r="AO92" s="162"/>
      <c r="AP92" s="193"/>
      <c r="AQ92" s="54" t="s">
        <v>61</v>
      </c>
      <c r="AR92" s="28"/>
      <c r="AS92" s="55" t="s">
        <v>62</v>
      </c>
      <c r="AT92" s="56" t="s">
        <v>63</v>
      </c>
      <c r="AU92" s="56" t="s">
        <v>64</v>
      </c>
      <c r="AV92" s="56" t="s">
        <v>65</v>
      </c>
      <c r="AW92" s="56" t="s">
        <v>66</v>
      </c>
      <c r="AX92" s="56" t="s">
        <v>67</v>
      </c>
      <c r="AY92" s="56" t="s">
        <v>68</v>
      </c>
      <c r="AZ92" s="56" t="s">
        <v>69</v>
      </c>
      <c r="BA92" s="56" t="s">
        <v>70</v>
      </c>
      <c r="BB92" s="56" t="s">
        <v>71</v>
      </c>
      <c r="BC92" s="56" t="s">
        <v>72</v>
      </c>
      <c r="BD92" s="57" t="s">
        <v>73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7">
        <f>ROUND(SUM(AG95:AG108),1)</f>
        <v>0</v>
      </c>
      <c r="AH94" s="167"/>
      <c r="AI94" s="167"/>
      <c r="AJ94" s="167"/>
      <c r="AK94" s="167"/>
      <c r="AL94" s="167"/>
      <c r="AM94" s="167"/>
      <c r="AN94" s="198">
        <f t="shared" ref="AN94:AN108" si="0">SUM(AG94,AT94)</f>
        <v>0</v>
      </c>
      <c r="AO94" s="198"/>
      <c r="AP94" s="198"/>
      <c r="AQ94" s="63" t="s">
        <v>1</v>
      </c>
      <c r="AR94" s="59"/>
      <c r="AS94" s="64">
        <f>ROUND(SUM(AS95:AS108),1)</f>
        <v>0</v>
      </c>
      <c r="AT94" s="65">
        <f t="shared" ref="AT94:AT108" si="1">ROUND(SUM(AV94:AW94),1)</f>
        <v>0</v>
      </c>
      <c r="AU94" s="66">
        <f>ROUND(SUM(AU95:AU108),5)</f>
        <v>0</v>
      </c>
      <c r="AV94" s="65">
        <f>ROUND(AZ94*L29,1)</f>
        <v>0</v>
      </c>
      <c r="AW94" s="65">
        <f>ROUND(BA94*L30,1)</f>
        <v>0</v>
      </c>
      <c r="AX94" s="65">
        <f>ROUND(BB94*L29,1)</f>
        <v>0</v>
      </c>
      <c r="AY94" s="65">
        <f>ROUND(BC94*L30,1)</f>
        <v>0</v>
      </c>
      <c r="AZ94" s="65">
        <f>ROUND(SUM(AZ95:AZ108),1)</f>
        <v>0</v>
      </c>
      <c r="BA94" s="65">
        <f>ROUND(SUM(BA95:BA108),1)</f>
        <v>0</v>
      </c>
      <c r="BB94" s="65">
        <f>ROUND(SUM(BB95:BB108),1)</f>
        <v>0</v>
      </c>
      <c r="BC94" s="65">
        <f>ROUND(SUM(BC95:BC108),1)</f>
        <v>0</v>
      </c>
      <c r="BD94" s="67">
        <f>ROUND(SUM(BD95:BD108),1)</f>
        <v>0</v>
      </c>
      <c r="BS94" s="68" t="s">
        <v>75</v>
      </c>
      <c r="BT94" s="68" t="s">
        <v>76</v>
      </c>
      <c r="BU94" s="69" t="s">
        <v>77</v>
      </c>
      <c r="BV94" s="68" t="s">
        <v>78</v>
      </c>
      <c r="BW94" s="68" t="s">
        <v>5</v>
      </c>
      <c r="BX94" s="68" t="s">
        <v>79</v>
      </c>
      <c r="CL94" s="68" t="s">
        <v>1</v>
      </c>
    </row>
    <row r="95" spans="1:91" s="6" customFormat="1" ht="16.5" customHeight="1">
      <c r="A95" s="70" t="s">
        <v>80</v>
      </c>
      <c r="B95" s="71"/>
      <c r="C95" s="72"/>
      <c r="D95" s="163" t="s">
        <v>81</v>
      </c>
      <c r="E95" s="163"/>
      <c r="F95" s="163"/>
      <c r="G95" s="163"/>
      <c r="H95" s="163"/>
      <c r="I95" s="73"/>
      <c r="J95" s="163" t="s">
        <v>82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87">
        <f>'01. - MŠ Hrubínova '!J30</f>
        <v>0</v>
      </c>
      <c r="AH95" s="188"/>
      <c r="AI95" s="188"/>
      <c r="AJ95" s="188"/>
      <c r="AK95" s="188"/>
      <c r="AL95" s="188"/>
      <c r="AM95" s="188"/>
      <c r="AN95" s="187">
        <f t="shared" si="0"/>
        <v>0</v>
      </c>
      <c r="AO95" s="188"/>
      <c r="AP95" s="188"/>
      <c r="AQ95" s="74" t="s">
        <v>83</v>
      </c>
      <c r="AR95" s="71"/>
      <c r="AS95" s="75">
        <v>0</v>
      </c>
      <c r="AT95" s="76">
        <f t="shared" si="1"/>
        <v>0</v>
      </c>
      <c r="AU95" s="77">
        <f>'01. - MŠ Hrubínova '!P122</f>
        <v>0</v>
      </c>
      <c r="AV95" s="76">
        <f>'01. - MŠ Hrubínova '!J33</f>
        <v>0</v>
      </c>
      <c r="AW95" s="76">
        <f>'01. - MŠ Hrubínova '!J34</f>
        <v>0</v>
      </c>
      <c r="AX95" s="76">
        <f>'01. - MŠ Hrubínova '!J35</f>
        <v>0</v>
      </c>
      <c r="AY95" s="76">
        <f>'01. - MŠ Hrubínova '!J36</f>
        <v>0</v>
      </c>
      <c r="AZ95" s="76">
        <f>'01. - MŠ Hrubínova '!F33</f>
        <v>0</v>
      </c>
      <c r="BA95" s="76">
        <f>'01. - MŠ Hrubínova '!F34</f>
        <v>0</v>
      </c>
      <c r="BB95" s="76">
        <f>'01. - MŠ Hrubínova '!F35</f>
        <v>0</v>
      </c>
      <c r="BC95" s="76">
        <f>'01. - MŠ Hrubínova '!F36</f>
        <v>0</v>
      </c>
      <c r="BD95" s="78">
        <f>'01. - MŠ Hrubínova '!F37</f>
        <v>0</v>
      </c>
      <c r="BT95" s="79" t="s">
        <v>8</v>
      </c>
      <c r="BV95" s="79" t="s">
        <v>78</v>
      </c>
      <c r="BW95" s="79" t="s">
        <v>84</v>
      </c>
      <c r="BX95" s="79" t="s">
        <v>5</v>
      </c>
      <c r="CL95" s="79" t="s">
        <v>1</v>
      </c>
      <c r="CM95" s="79" t="s">
        <v>85</v>
      </c>
    </row>
    <row r="96" spans="1:91" s="6" customFormat="1" ht="16.5" customHeight="1">
      <c r="A96" s="70" t="s">
        <v>80</v>
      </c>
      <c r="B96" s="71"/>
      <c r="C96" s="72"/>
      <c r="D96" s="163" t="s">
        <v>86</v>
      </c>
      <c r="E96" s="163"/>
      <c r="F96" s="163"/>
      <c r="G96" s="163"/>
      <c r="H96" s="163"/>
      <c r="I96" s="73"/>
      <c r="J96" s="163" t="s">
        <v>87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87">
        <f>'02. - MŠ Na Biřičce '!J30</f>
        <v>0</v>
      </c>
      <c r="AH96" s="188"/>
      <c r="AI96" s="188"/>
      <c r="AJ96" s="188"/>
      <c r="AK96" s="188"/>
      <c r="AL96" s="188"/>
      <c r="AM96" s="188"/>
      <c r="AN96" s="187">
        <f t="shared" si="0"/>
        <v>0</v>
      </c>
      <c r="AO96" s="188"/>
      <c r="AP96" s="188"/>
      <c r="AQ96" s="74" t="s">
        <v>83</v>
      </c>
      <c r="AR96" s="71"/>
      <c r="AS96" s="75">
        <v>0</v>
      </c>
      <c r="AT96" s="76">
        <f t="shared" si="1"/>
        <v>0</v>
      </c>
      <c r="AU96" s="77">
        <f>'02. - MŠ Na Biřičce '!P123</f>
        <v>0</v>
      </c>
      <c r="AV96" s="76">
        <f>'02. - MŠ Na Biřičce '!J33</f>
        <v>0</v>
      </c>
      <c r="AW96" s="76">
        <f>'02. - MŠ Na Biřičce '!J34</f>
        <v>0</v>
      </c>
      <c r="AX96" s="76">
        <f>'02. - MŠ Na Biřičce '!J35</f>
        <v>0</v>
      </c>
      <c r="AY96" s="76">
        <f>'02. - MŠ Na Biřičce '!J36</f>
        <v>0</v>
      </c>
      <c r="AZ96" s="76">
        <f>'02. - MŠ Na Biřičce '!F33</f>
        <v>0</v>
      </c>
      <c r="BA96" s="76">
        <f>'02. - MŠ Na Biřičce '!F34</f>
        <v>0</v>
      </c>
      <c r="BB96" s="76">
        <f>'02. - MŠ Na Biřičce '!F35</f>
        <v>0</v>
      </c>
      <c r="BC96" s="76">
        <f>'02. - MŠ Na Biřičce '!F36</f>
        <v>0</v>
      </c>
      <c r="BD96" s="78">
        <f>'02. - MŠ Na Biřičce '!F37</f>
        <v>0</v>
      </c>
      <c r="BT96" s="79" t="s">
        <v>8</v>
      </c>
      <c r="BV96" s="79" t="s">
        <v>78</v>
      </c>
      <c r="BW96" s="79" t="s">
        <v>88</v>
      </c>
      <c r="BX96" s="79" t="s">
        <v>5</v>
      </c>
      <c r="CL96" s="79" t="s">
        <v>1</v>
      </c>
      <c r="CM96" s="79" t="s">
        <v>85</v>
      </c>
    </row>
    <row r="97" spans="1:91" s="6" customFormat="1" ht="16.5" customHeight="1">
      <c r="A97" s="70" t="s">
        <v>80</v>
      </c>
      <c r="B97" s="71"/>
      <c r="C97" s="72"/>
      <c r="D97" s="163" t="s">
        <v>89</v>
      </c>
      <c r="E97" s="163"/>
      <c r="F97" s="163"/>
      <c r="G97" s="163"/>
      <c r="H97" s="163"/>
      <c r="I97" s="73"/>
      <c r="J97" s="163" t="s">
        <v>90</v>
      </c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87">
        <f>'03. - MŠ Urxova'!J30</f>
        <v>0</v>
      </c>
      <c r="AH97" s="188"/>
      <c r="AI97" s="188"/>
      <c r="AJ97" s="188"/>
      <c r="AK97" s="188"/>
      <c r="AL97" s="188"/>
      <c r="AM97" s="188"/>
      <c r="AN97" s="187">
        <f t="shared" si="0"/>
        <v>0</v>
      </c>
      <c r="AO97" s="188"/>
      <c r="AP97" s="188"/>
      <c r="AQ97" s="74" t="s">
        <v>83</v>
      </c>
      <c r="AR97" s="71"/>
      <c r="AS97" s="75">
        <v>0</v>
      </c>
      <c r="AT97" s="76">
        <f t="shared" si="1"/>
        <v>0</v>
      </c>
      <c r="AU97" s="77">
        <f>'03. - MŠ Urxova'!P122</f>
        <v>0</v>
      </c>
      <c r="AV97" s="76">
        <f>'03. - MŠ Urxova'!J33</f>
        <v>0</v>
      </c>
      <c r="AW97" s="76">
        <f>'03. - MŠ Urxova'!J34</f>
        <v>0</v>
      </c>
      <c r="AX97" s="76">
        <f>'03. - MŠ Urxova'!J35</f>
        <v>0</v>
      </c>
      <c r="AY97" s="76">
        <f>'03. - MŠ Urxova'!J36</f>
        <v>0</v>
      </c>
      <c r="AZ97" s="76">
        <f>'03. - MŠ Urxova'!F33</f>
        <v>0</v>
      </c>
      <c r="BA97" s="76">
        <f>'03. - MŠ Urxova'!F34</f>
        <v>0</v>
      </c>
      <c r="BB97" s="76">
        <f>'03. - MŠ Urxova'!F35</f>
        <v>0</v>
      </c>
      <c r="BC97" s="76">
        <f>'03. - MŠ Urxova'!F36</f>
        <v>0</v>
      </c>
      <c r="BD97" s="78">
        <f>'03. - MŠ Urxova'!F37</f>
        <v>0</v>
      </c>
      <c r="BT97" s="79" t="s">
        <v>8</v>
      </c>
      <c r="BV97" s="79" t="s">
        <v>78</v>
      </c>
      <c r="BW97" s="79" t="s">
        <v>91</v>
      </c>
      <c r="BX97" s="79" t="s">
        <v>5</v>
      </c>
      <c r="CL97" s="79" t="s">
        <v>1</v>
      </c>
      <c r="CM97" s="79" t="s">
        <v>85</v>
      </c>
    </row>
    <row r="98" spans="1:91" s="6" customFormat="1" ht="16.5" customHeight="1">
      <c r="A98" s="70" t="s">
        <v>80</v>
      </c>
      <c r="B98" s="71"/>
      <c r="C98" s="72"/>
      <c r="D98" s="163" t="s">
        <v>92</v>
      </c>
      <c r="E98" s="163"/>
      <c r="F98" s="163"/>
      <c r="G98" s="163"/>
      <c r="H98" s="163"/>
      <c r="I98" s="73"/>
      <c r="J98" s="163" t="s">
        <v>93</v>
      </c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87">
        <f>'04. - MŠ M. Horákové'!J30</f>
        <v>0</v>
      </c>
      <c r="AH98" s="188"/>
      <c r="AI98" s="188"/>
      <c r="AJ98" s="188"/>
      <c r="AK98" s="188"/>
      <c r="AL98" s="188"/>
      <c r="AM98" s="188"/>
      <c r="AN98" s="187">
        <f t="shared" si="0"/>
        <v>0</v>
      </c>
      <c r="AO98" s="188"/>
      <c r="AP98" s="188"/>
      <c r="AQ98" s="74" t="s">
        <v>83</v>
      </c>
      <c r="AR98" s="71"/>
      <c r="AS98" s="75">
        <v>0</v>
      </c>
      <c r="AT98" s="76">
        <f t="shared" si="1"/>
        <v>0</v>
      </c>
      <c r="AU98" s="77">
        <f>'04. - MŠ M. Horákové'!P123</f>
        <v>0</v>
      </c>
      <c r="AV98" s="76">
        <f>'04. - MŠ M. Horákové'!J33</f>
        <v>0</v>
      </c>
      <c r="AW98" s="76">
        <f>'04. - MŠ M. Horákové'!J34</f>
        <v>0</v>
      </c>
      <c r="AX98" s="76">
        <f>'04. - MŠ M. Horákové'!J35</f>
        <v>0</v>
      </c>
      <c r="AY98" s="76">
        <f>'04. - MŠ M. Horákové'!J36</f>
        <v>0</v>
      </c>
      <c r="AZ98" s="76">
        <f>'04. - MŠ M. Horákové'!F33</f>
        <v>0</v>
      </c>
      <c r="BA98" s="76">
        <f>'04. - MŠ M. Horákové'!F34</f>
        <v>0</v>
      </c>
      <c r="BB98" s="76">
        <f>'04. - MŠ M. Horákové'!F35</f>
        <v>0</v>
      </c>
      <c r="BC98" s="76">
        <f>'04. - MŠ M. Horákové'!F36</f>
        <v>0</v>
      </c>
      <c r="BD98" s="78">
        <f>'04. - MŠ M. Horákové'!F37</f>
        <v>0</v>
      </c>
      <c r="BT98" s="79" t="s">
        <v>8</v>
      </c>
      <c r="BV98" s="79" t="s">
        <v>78</v>
      </c>
      <c r="BW98" s="79" t="s">
        <v>94</v>
      </c>
      <c r="BX98" s="79" t="s">
        <v>5</v>
      </c>
      <c r="CL98" s="79" t="s">
        <v>1</v>
      </c>
      <c r="CM98" s="79" t="s">
        <v>85</v>
      </c>
    </row>
    <row r="99" spans="1:91" s="6" customFormat="1" ht="16.5" customHeight="1">
      <c r="A99" s="70" t="s">
        <v>80</v>
      </c>
      <c r="B99" s="71"/>
      <c r="C99" s="72"/>
      <c r="D99" s="163" t="s">
        <v>95</v>
      </c>
      <c r="E99" s="163"/>
      <c r="F99" s="163"/>
      <c r="G99" s="163"/>
      <c r="H99" s="163"/>
      <c r="I99" s="73"/>
      <c r="J99" s="163" t="s">
        <v>96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87">
        <f>'05. - MŠ Věkoše '!J30</f>
        <v>0</v>
      </c>
      <c r="AH99" s="188"/>
      <c r="AI99" s="188"/>
      <c r="AJ99" s="188"/>
      <c r="AK99" s="188"/>
      <c r="AL99" s="188"/>
      <c r="AM99" s="188"/>
      <c r="AN99" s="187">
        <f t="shared" si="0"/>
        <v>0</v>
      </c>
      <c r="AO99" s="188"/>
      <c r="AP99" s="188"/>
      <c r="AQ99" s="74" t="s">
        <v>83</v>
      </c>
      <c r="AR99" s="71"/>
      <c r="AS99" s="75">
        <v>0</v>
      </c>
      <c r="AT99" s="76">
        <f t="shared" si="1"/>
        <v>0</v>
      </c>
      <c r="AU99" s="77">
        <f>'05. - MŠ Věkoše '!P122</f>
        <v>0</v>
      </c>
      <c r="AV99" s="76">
        <f>'05. - MŠ Věkoše '!J33</f>
        <v>0</v>
      </c>
      <c r="AW99" s="76">
        <f>'05. - MŠ Věkoše '!J34</f>
        <v>0</v>
      </c>
      <c r="AX99" s="76">
        <f>'05. - MŠ Věkoše '!J35</f>
        <v>0</v>
      </c>
      <c r="AY99" s="76">
        <f>'05. - MŠ Věkoše '!J36</f>
        <v>0</v>
      </c>
      <c r="AZ99" s="76">
        <f>'05. - MŠ Věkoše '!F33</f>
        <v>0</v>
      </c>
      <c r="BA99" s="76">
        <f>'05. - MŠ Věkoše '!F34</f>
        <v>0</v>
      </c>
      <c r="BB99" s="76">
        <f>'05. - MŠ Věkoše '!F35</f>
        <v>0</v>
      </c>
      <c r="BC99" s="76">
        <f>'05. - MŠ Věkoše '!F36</f>
        <v>0</v>
      </c>
      <c r="BD99" s="78">
        <f>'05. - MŠ Věkoše '!F37</f>
        <v>0</v>
      </c>
      <c r="BT99" s="79" t="s">
        <v>8</v>
      </c>
      <c r="BV99" s="79" t="s">
        <v>78</v>
      </c>
      <c r="BW99" s="79" t="s">
        <v>97</v>
      </c>
      <c r="BX99" s="79" t="s">
        <v>5</v>
      </c>
      <c r="CL99" s="79" t="s">
        <v>1</v>
      </c>
      <c r="CM99" s="79" t="s">
        <v>85</v>
      </c>
    </row>
    <row r="100" spans="1:91" s="6" customFormat="1" ht="16.5" customHeight="1">
      <c r="A100" s="70" t="s">
        <v>80</v>
      </c>
      <c r="B100" s="71"/>
      <c r="C100" s="72"/>
      <c r="D100" s="163" t="s">
        <v>98</v>
      </c>
      <c r="E100" s="163"/>
      <c r="F100" s="163"/>
      <c r="G100" s="163"/>
      <c r="H100" s="163"/>
      <c r="I100" s="73"/>
      <c r="J100" s="163" t="s">
        <v>99</v>
      </c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87">
        <f>'06. - MŠ Podzámčí'!J30</f>
        <v>0</v>
      </c>
      <c r="AH100" s="188"/>
      <c r="AI100" s="188"/>
      <c r="AJ100" s="188"/>
      <c r="AK100" s="188"/>
      <c r="AL100" s="188"/>
      <c r="AM100" s="188"/>
      <c r="AN100" s="187">
        <f t="shared" si="0"/>
        <v>0</v>
      </c>
      <c r="AO100" s="188"/>
      <c r="AP100" s="188"/>
      <c r="AQ100" s="74" t="s">
        <v>83</v>
      </c>
      <c r="AR100" s="71"/>
      <c r="AS100" s="75">
        <v>0</v>
      </c>
      <c r="AT100" s="76">
        <f t="shared" si="1"/>
        <v>0</v>
      </c>
      <c r="AU100" s="77">
        <f>'06. - MŠ Podzámčí'!P120</f>
        <v>0</v>
      </c>
      <c r="AV100" s="76">
        <f>'06. - MŠ Podzámčí'!J33</f>
        <v>0</v>
      </c>
      <c r="AW100" s="76">
        <f>'06. - MŠ Podzámčí'!J34</f>
        <v>0</v>
      </c>
      <c r="AX100" s="76">
        <f>'06. - MŠ Podzámčí'!J35</f>
        <v>0</v>
      </c>
      <c r="AY100" s="76">
        <f>'06. - MŠ Podzámčí'!J36</f>
        <v>0</v>
      </c>
      <c r="AZ100" s="76">
        <f>'06. - MŠ Podzámčí'!F33</f>
        <v>0</v>
      </c>
      <c r="BA100" s="76">
        <f>'06. - MŠ Podzámčí'!F34</f>
        <v>0</v>
      </c>
      <c r="BB100" s="76">
        <f>'06. - MŠ Podzámčí'!F35</f>
        <v>0</v>
      </c>
      <c r="BC100" s="76">
        <f>'06. - MŠ Podzámčí'!F36</f>
        <v>0</v>
      </c>
      <c r="BD100" s="78">
        <f>'06. - MŠ Podzámčí'!F37</f>
        <v>0</v>
      </c>
      <c r="BT100" s="79" t="s">
        <v>8</v>
      </c>
      <c r="BV100" s="79" t="s">
        <v>78</v>
      </c>
      <c r="BW100" s="79" t="s">
        <v>100</v>
      </c>
      <c r="BX100" s="79" t="s">
        <v>5</v>
      </c>
      <c r="CL100" s="79" t="s">
        <v>1</v>
      </c>
      <c r="CM100" s="79" t="s">
        <v>85</v>
      </c>
    </row>
    <row r="101" spans="1:91" s="6" customFormat="1" ht="16.5" customHeight="1">
      <c r="A101" s="70" t="s">
        <v>80</v>
      </c>
      <c r="B101" s="71"/>
      <c r="C101" s="72"/>
      <c r="D101" s="163" t="s">
        <v>101</v>
      </c>
      <c r="E101" s="163"/>
      <c r="F101" s="163"/>
      <c r="G101" s="163"/>
      <c r="H101" s="163"/>
      <c r="I101" s="73"/>
      <c r="J101" s="163" t="s">
        <v>102</v>
      </c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87">
        <f>'07. - MŠ Štefánikova'!J30</f>
        <v>0</v>
      </c>
      <c r="AH101" s="188"/>
      <c r="AI101" s="188"/>
      <c r="AJ101" s="188"/>
      <c r="AK101" s="188"/>
      <c r="AL101" s="188"/>
      <c r="AM101" s="188"/>
      <c r="AN101" s="187">
        <f t="shared" si="0"/>
        <v>0</v>
      </c>
      <c r="AO101" s="188"/>
      <c r="AP101" s="188"/>
      <c r="AQ101" s="74" t="s">
        <v>83</v>
      </c>
      <c r="AR101" s="71"/>
      <c r="AS101" s="75">
        <v>0</v>
      </c>
      <c r="AT101" s="76">
        <f t="shared" si="1"/>
        <v>0</v>
      </c>
      <c r="AU101" s="77">
        <f>'07. - MŠ Štefánikova'!P120</f>
        <v>0</v>
      </c>
      <c r="AV101" s="76">
        <f>'07. - MŠ Štefánikova'!J33</f>
        <v>0</v>
      </c>
      <c r="AW101" s="76">
        <f>'07. - MŠ Štefánikova'!J34</f>
        <v>0</v>
      </c>
      <c r="AX101" s="76">
        <f>'07. - MŠ Štefánikova'!J35</f>
        <v>0</v>
      </c>
      <c r="AY101" s="76">
        <f>'07. - MŠ Štefánikova'!J36</f>
        <v>0</v>
      </c>
      <c r="AZ101" s="76">
        <f>'07. - MŠ Štefánikova'!F33</f>
        <v>0</v>
      </c>
      <c r="BA101" s="76">
        <f>'07. - MŠ Štefánikova'!F34</f>
        <v>0</v>
      </c>
      <c r="BB101" s="76">
        <f>'07. - MŠ Štefánikova'!F35</f>
        <v>0</v>
      </c>
      <c r="BC101" s="76">
        <f>'07. - MŠ Štefánikova'!F36</f>
        <v>0</v>
      </c>
      <c r="BD101" s="78">
        <f>'07. - MŠ Štefánikova'!F37</f>
        <v>0</v>
      </c>
      <c r="BT101" s="79" t="s">
        <v>8</v>
      </c>
      <c r="BV101" s="79" t="s">
        <v>78</v>
      </c>
      <c r="BW101" s="79" t="s">
        <v>103</v>
      </c>
      <c r="BX101" s="79" t="s">
        <v>5</v>
      </c>
      <c r="CL101" s="79" t="s">
        <v>1</v>
      </c>
      <c r="CM101" s="79" t="s">
        <v>85</v>
      </c>
    </row>
    <row r="102" spans="1:91" s="6" customFormat="1" ht="16.5" customHeight="1">
      <c r="A102" s="70" t="s">
        <v>80</v>
      </c>
      <c r="B102" s="71"/>
      <c r="C102" s="72"/>
      <c r="D102" s="163" t="s">
        <v>104</v>
      </c>
      <c r="E102" s="163"/>
      <c r="F102" s="163"/>
      <c r="G102" s="163"/>
      <c r="H102" s="163"/>
      <c r="I102" s="73"/>
      <c r="J102" s="163" t="s">
        <v>105</v>
      </c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87">
        <f>'08. - MŠ Štechova'!J30</f>
        <v>0</v>
      </c>
      <c r="AH102" s="188"/>
      <c r="AI102" s="188"/>
      <c r="AJ102" s="188"/>
      <c r="AK102" s="188"/>
      <c r="AL102" s="188"/>
      <c r="AM102" s="188"/>
      <c r="AN102" s="187">
        <f t="shared" si="0"/>
        <v>0</v>
      </c>
      <c r="AO102" s="188"/>
      <c r="AP102" s="188"/>
      <c r="AQ102" s="74" t="s">
        <v>83</v>
      </c>
      <c r="AR102" s="71"/>
      <c r="AS102" s="75">
        <v>0</v>
      </c>
      <c r="AT102" s="76">
        <f t="shared" si="1"/>
        <v>0</v>
      </c>
      <c r="AU102" s="77">
        <f>'08. - MŠ Štechova'!P120</f>
        <v>0</v>
      </c>
      <c r="AV102" s="76">
        <f>'08. - MŠ Štechova'!J33</f>
        <v>0</v>
      </c>
      <c r="AW102" s="76">
        <f>'08. - MŠ Štechova'!J34</f>
        <v>0</v>
      </c>
      <c r="AX102" s="76">
        <f>'08. - MŠ Štechova'!J35</f>
        <v>0</v>
      </c>
      <c r="AY102" s="76">
        <f>'08. - MŠ Štechova'!J36</f>
        <v>0</v>
      </c>
      <c r="AZ102" s="76">
        <f>'08. - MŠ Štechova'!F33</f>
        <v>0</v>
      </c>
      <c r="BA102" s="76">
        <f>'08. - MŠ Štechova'!F34</f>
        <v>0</v>
      </c>
      <c r="BB102" s="76">
        <f>'08. - MŠ Štechova'!F35</f>
        <v>0</v>
      </c>
      <c r="BC102" s="76">
        <f>'08. - MŠ Štechova'!F36</f>
        <v>0</v>
      </c>
      <c r="BD102" s="78">
        <f>'08. - MŠ Štechova'!F37</f>
        <v>0</v>
      </c>
      <c r="BT102" s="79" t="s">
        <v>8</v>
      </c>
      <c r="BV102" s="79" t="s">
        <v>78</v>
      </c>
      <c r="BW102" s="79" t="s">
        <v>106</v>
      </c>
      <c r="BX102" s="79" t="s">
        <v>5</v>
      </c>
      <c r="CL102" s="79" t="s">
        <v>1</v>
      </c>
      <c r="CM102" s="79" t="s">
        <v>85</v>
      </c>
    </row>
    <row r="103" spans="1:91" s="6" customFormat="1" ht="16.5" customHeight="1">
      <c r="A103" s="70" t="s">
        <v>80</v>
      </c>
      <c r="B103" s="71"/>
      <c r="C103" s="72"/>
      <c r="D103" s="163" t="s">
        <v>107</v>
      </c>
      <c r="E103" s="163"/>
      <c r="F103" s="163"/>
      <c r="G103" s="163"/>
      <c r="H103" s="163"/>
      <c r="I103" s="73"/>
      <c r="J103" s="163" t="s">
        <v>108</v>
      </c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87">
        <f>'09. - MŠ Slatina '!J30</f>
        <v>0</v>
      </c>
      <c r="AH103" s="188"/>
      <c r="AI103" s="188"/>
      <c r="AJ103" s="188"/>
      <c r="AK103" s="188"/>
      <c r="AL103" s="188"/>
      <c r="AM103" s="188"/>
      <c r="AN103" s="187">
        <f t="shared" si="0"/>
        <v>0</v>
      </c>
      <c r="AO103" s="188"/>
      <c r="AP103" s="188"/>
      <c r="AQ103" s="74" t="s">
        <v>83</v>
      </c>
      <c r="AR103" s="71"/>
      <c r="AS103" s="75">
        <v>0</v>
      </c>
      <c r="AT103" s="76">
        <f t="shared" si="1"/>
        <v>0</v>
      </c>
      <c r="AU103" s="77">
        <f>'09. - MŠ Slatina '!P122</f>
        <v>0</v>
      </c>
      <c r="AV103" s="76">
        <f>'09. - MŠ Slatina '!J33</f>
        <v>0</v>
      </c>
      <c r="AW103" s="76">
        <f>'09. - MŠ Slatina '!J34</f>
        <v>0</v>
      </c>
      <c r="AX103" s="76">
        <f>'09. - MŠ Slatina '!J35</f>
        <v>0</v>
      </c>
      <c r="AY103" s="76">
        <f>'09. - MŠ Slatina '!J36</f>
        <v>0</v>
      </c>
      <c r="AZ103" s="76">
        <f>'09. - MŠ Slatina '!F33</f>
        <v>0</v>
      </c>
      <c r="BA103" s="76">
        <f>'09. - MŠ Slatina '!F34</f>
        <v>0</v>
      </c>
      <c r="BB103" s="76">
        <f>'09. - MŠ Slatina '!F35</f>
        <v>0</v>
      </c>
      <c r="BC103" s="76">
        <f>'09. - MŠ Slatina '!F36</f>
        <v>0</v>
      </c>
      <c r="BD103" s="78">
        <f>'09. - MŠ Slatina '!F37</f>
        <v>0</v>
      </c>
      <c r="BT103" s="79" t="s">
        <v>8</v>
      </c>
      <c r="BV103" s="79" t="s">
        <v>78</v>
      </c>
      <c r="BW103" s="79" t="s">
        <v>109</v>
      </c>
      <c r="BX103" s="79" t="s">
        <v>5</v>
      </c>
      <c r="CL103" s="79" t="s">
        <v>1</v>
      </c>
      <c r="CM103" s="79" t="s">
        <v>85</v>
      </c>
    </row>
    <row r="104" spans="1:91" s="6" customFormat="1" ht="16.5" customHeight="1">
      <c r="A104" s="70" t="s">
        <v>80</v>
      </c>
      <c r="B104" s="71"/>
      <c r="C104" s="72"/>
      <c r="D104" s="163" t="s">
        <v>110</v>
      </c>
      <c r="E104" s="163"/>
      <c r="F104" s="163"/>
      <c r="G104" s="163"/>
      <c r="H104" s="163"/>
      <c r="I104" s="73"/>
      <c r="J104" s="163" t="s">
        <v>111</v>
      </c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87">
        <f>'10. - MŠ Kampánova'!J30</f>
        <v>0</v>
      </c>
      <c r="AH104" s="188"/>
      <c r="AI104" s="188"/>
      <c r="AJ104" s="188"/>
      <c r="AK104" s="188"/>
      <c r="AL104" s="188"/>
      <c r="AM104" s="188"/>
      <c r="AN104" s="187">
        <f t="shared" si="0"/>
        <v>0</v>
      </c>
      <c r="AO104" s="188"/>
      <c r="AP104" s="188"/>
      <c r="AQ104" s="74" t="s">
        <v>83</v>
      </c>
      <c r="AR104" s="71"/>
      <c r="AS104" s="75">
        <v>0</v>
      </c>
      <c r="AT104" s="76">
        <f t="shared" si="1"/>
        <v>0</v>
      </c>
      <c r="AU104" s="77">
        <f>'10. - MŠ Kampánova'!P124</f>
        <v>0</v>
      </c>
      <c r="AV104" s="76">
        <f>'10. - MŠ Kampánova'!J33</f>
        <v>0</v>
      </c>
      <c r="AW104" s="76">
        <f>'10. - MŠ Kampánova'!J34</f>
        <v>0</v>
      </c>
      <c r="AX104" s="76">
        <f>'10. - MŠ Kampánova'!J35</f>
        <v>0</v>
      </c>
      <c r="AY104" s="76">
        <f>'10. - MŠ Kampánova'!J36</f>
        <v>0</v>
      </c>
      <c r="AZ104" s="76">
        <f>'10. - MŠ Kampánova'!F33</f>
        <v>0</v>
      </c>
      <c r="BA104" s="76">
        <f>'10. - MŠ Kampánova'!F34</f>
        <v>0</v>
      </c>
      <c r="BB104" s="76">
        <f>'10. - MŠ Kampánova'!F35</f>
        <v>0</v>
      </c>
      <c r="BC104" s="76">
        <f>'10. - MŠ Kampánova'!F36</f>
        <v>0</v>
      </c>
      <c r="BD104" s="78">
        <f>'10. - MŠ Kampánova'!F37</f>
        <v>0</v>
      </c>
      <c r="BT104" s="79" t="s">
        <v>8</v>
      </c>
      <c r="BV104" s="79" t="s">
        <v>78</v>
      </c>
      <c r="BW104" s="79" t="s">
        <v>112</v>
      </c>
      <c r="BX104" s="79" t="s">
        <v>5</v>
      </c>
      <c r="CL104" s="79" t="s">
        <v>1</v>
      </c>
      <c r="CM104" s="79" t="s">
        <v>85</v>
      </c>
    </row>
    <row r="105" spans="1:91" s="6" customFormat="1" ht="16.5" customHeight="1">
      <c r="A105" s="70" t="s">
        <v>80</v>
      </c>
      <c r="B105" s="71"/>
      <c r="C105" s="72"/>
      <c r="D105" s="163" t="s">
        <v>113</v>
      </c>
      <c r="E105" s="163"/>
      <c r="F105" s="163"/>
      <c r="G105" s="163"/>
      <c r="H105" s="163"/>
      <c r="I105" s="73"/>
      <c r="J105" s="163" t="s">
        <v>114</v>
      </c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87">
        <f>'11. - MŠ Plačice '!J30</f>
        <v>0</v>
      </c>
      <c r="AH105" s="188"/>
      <c r="AI105" s="188"/>
      <c r="AJ105" s="188"/>
      <c r="AK105" s="188"/>
      <c r="AL105" s="188"/>
      <c r="AM105" s="188"/>
      <c r="AN105" s="187">
        <f t="shared" si="0"/>
        <v>0</v>
      </c>
      <c r="AO105" s="188"/>
      <c r="AP105" s="188"/>
      <c r="AQ105" s="74" t="s">
        <v>83</v>
      </c>
      <c r="AR105" s="71"/>
      <c r="AS105" s="75">
        <v>0</v>
      </c>
      <c r="AT105" s="76">
        <f t="shared" si="1"/>
        <v>0</v>
      </c>
      <c r="AU105" s="77">
        <f>'11. - MŠ Plačice '!P124</f>
        <v>0</v>
      </c>
      <c r="AV105" s="76">
        <f>'11. - MŠ Plačice '!J33</f>
        <v>0</v>
      </c>
      <c r="AW105" s="76">
        <f>'11. - MŠ Plačice '!J34</f>
        <v>0</v>
      </c>
      <c r="AX105" s="76">
        <f>'11. - MŠ Plačice '!J35</f>
        <v>0</v>
      </c>
      <c r="AY105" s="76">
        <f>'11. - MŠ Plačice '!J36</f>
        <v>0</v>
      </c>
      <c r="AZ105" s="76">
        <f>'11. - MŠ Plačice '!F33</f>
        <v>0</v>
      </c>
      <c r="BA105" s="76">
        <f>'11. - MŠ Plačice '!F34</f>
        <v>0</v>
      </c>
      <c r="BB105" s="76">
        <f>'11. - MŠ Plačice '!F35</f>
        <v>0</v>
      </c>
      <c r="BC105" s="76">
        <f>'11. - MŠ Plačice '!F36</f>
        <v>0</v>
      </c>
      <c r="BD105" s="78">
        <f>'11. - MŠ Plačice '!F37</f>
        <v>0</v>
      </c>
      <c r="BT105" s="79" t="s">
        <v>8</v>
      </c>
      <c r="BV105" s="79" t="s">
        <v>78</v>
      </c>
      <c r="BW105" s="79" t="s">
        <v>115</v>
      </c>
      <c r="BX105" s="79" t="s">
        <v>5</v>
      </c>
      <c r="CL105" s="79" t="s">
        <v>1</v>
      </c>
      <c r="CM105" s="79" t="s">
        <v>85</v>
      </c>
    </row>
    <row r="106" spans="1:91" s="6" customFormat="1" ht="16.5" customHeight="1">
      <c r="A106" s="70" t="s">
        <v>80</v>
      </c>
      <c r="B106" s="71"/>
      <c r="C106" s="72"/>
      <c r="D106" s="163" t="s">
        <v>116</v>
      </c>
      <c r="E106" s="163"/>
      <c r="F106" s="163"/>
      <c r="G106" s="163"/>
      <c r="H106" s="163"/>
      <c r="I106" s="73"/>
      <c r="J106" s="163" t="s">
        <v>117</v>
      </c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87">
        <f>'12. - MŠ Plotiště '!J30</f>
        <v>0</v>
      </c>
      <c r="AH106" s="188"/>
      <c r="AI106" s="188"/>
      <c r="AJ106" s="188"/>
      <c r="AK106" s="188"/>
      <c r="AL106" s="188"/>
      <c r="AM106" s="188"/>
      <c r="AN106" s="187">
        <f t="shared" si="0"/>
        <v>0</v>
      </c>
      <c r="AO106" s="188"/>
      <c r="AP106" s="188"/>
      <c r="AQ106" s="74" t="s">
        <v>83</v>
      </c>
      <c r="AR106" s="71"/>
      <c r="AS106" s="75">
        <v>0</v>
      </c>
      <c r="AT106" s="76">
        <f t="shared" si="1"/>
        <v>0</v>
      </c>
      <c r="AU106" s="77">
        <f>'12. - MŠ Plotiště '!P122</f>
        <v>0</v>
      </c>
      <c r="AV106" s="76">
        <f>'12. - MŠ Plotiště '!J33</f>
        <v>0</v>
      </c>
      <c r="AW106" s="76">
        <f>'12. - MŠ Plotiště '!J34</f>
        <v>0</v>
      </c>
      <c r="AX106" s="76">
        <f>'12. - MŠ Plotiště '!J35</f>
        <v>0</v>
      </c>
      <c r="AY106" s="76">
        <f>'12. - MŠ Plotiště '!J36</f>
        <v>0</v>
      </c>
      <c r="AZ106" s="76">
        <f>'12. - MŠ Plotiště '!F33</f>
        <v>0</v>
      </c>
      <c r="BA106" s="76">
        <f>'12. - MŠ Plotiště '!F34</f>
        <v>0</v>
      </c>
      <c r="BB106" s="76">
        <f>'12. - MŠ Plotiště '!F35</f>
        <v>0</v>
      </c>
      <c r="BC106" s="76">
        <f>'12. - MŠ Plotiště '!F36</f>
        <v>0</v>
      </c>
      <c r="BD106" s="78">
        <f>'12. - MŠ Plotiště '!F37</f>
        <v>0</v>
      </c>
      <c r="BT106" s="79" t="s">
        <v>8</v>
      </c>
      <c r="BV106" s="79" t="s">
        <v>78</v>
      </c>
      <c r="BW106" s="79" t="s">
        <v>118</v>
      </c>
      <c r="BX106" s="79" t="s">
        <v>5</v>
      </c>
      <c r="CL106" s="79" t="s">
        <v>1</v>
      </c>
      <c r="CM106" s="79" t="s">
        <v>85</v>
      </c>
    </row>
    <row r="107" spans="1:91" s="6" customFormat="1" ht="16.5" customHeight="1">
      <c r="A107" s="70" t="s">
        <v>80</v>
      </c>
      <c r="B107" s="71"/>
      <c r="C107" s="72"/>
      <c r="D107" s="163" t="s">
        <v>119</v>
      </c>
      <c r="E107" s="163"/>
      <c r="F107" s="163"/>
      <c r="G107" s="163"/>
      <c r="H107" s="163"/>
      <c r="I107" s="73"/>
      <c r="J107" s="163" t="s">
        <v>120</v>
      </c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87">
        <f>'13. - MŠ Mrštíkova'!J30</f>
        <v>0</v>
      </c>
      <c r="AH107" s="188"/>
      <c r="AI107" s="188"/>
      <c r="AJ107" s="188"/>
      <c r="AK107" s="188"/>
      <c r="AL107" s="188"/>
      <c r="AM107" s="188"/>
      <c r="AN107" s="187">
        <f t="shared" si="0"/>
        <v>0</v>
      </c>
      <c r="AO107" s="188"/>
      <c r="AP107" s="188"/>
      <c r="AQ107" s="74" t="s">
        <v>83</v>
      </c>
      <c r="AR107" s="71"/>
      <c r="AS107" s="75">
        <v>0</v>
      </c>
      <c r="AT107" s="76">
        <f t="shared" si="1"/>
        <v>0</v>
      </c>
      <c r="AU107" s="77">
        <f>'13. - MŠ Mrštíkova'!P124</f>
        <v>0</v>
      </c>
      <c r="AV107" s="76">
        <f>'13. - MŠ Mrštíkova'!J33</f>
        <v>0</v>
      </c>
      <c r="AW107" s="76">
        <f>'13. - MŠ Mrštíkova'!J34</f>
        <v>0</v>
      </c>
      <c r="AX107" s="76">
        <f>'13. - MŠ Mrštíkova'!J35</f>
        <v>0</v>
      </c>
      <c r="AY107" s="76">
        <f>'13. - MŠ Mrštíkova'!J36</f>
        <v>0</v>
      </c>
      <c r="AZ107" s="76">
        <f>'13. - MŠ Mrštíkova'!F33</f>
        <v>0</v>
      </c>
      <c r="BA107" s="76">
        <f>'13. - MŠ Mrštíkova'!F34</f>
        <v>0</v>
      </c>
      <c r="BB107" s="76">
        <f>'13. - MŠ Mrštíkova'!F35</f>
        <v>0</v>
      </c>
      <c r="BC107" s="76">
        <f>'13. - MŠ Mrštíkova'!F36</f>
        <v>0</v>
      </c>
      <c r="BD107" s="78">
        <f>'13. - MŠ Mrštíkova'!F37</f>
        <v>0</v>
      </c>
      <c r="BT107" s="79" t="s">
        <v>8</v>
      </c>
      <c r="BV107" s="79" t="s">
        <v>78</v>
      </c>
      <c r="BW107" s="79" t="s">
        <v>121</v>
      </c>
      <c r="BX107" s="79" t="s">
        <v>5</v>
      </c>
      <c r="CL107" s="79" t="s">
        <v>1</v>
      </c>
      <c r="CM107" s="79" t="s">
        <v>85</v>
      </c>
    </row>
    <row r="108" spans="1:91" s="6" customFormat="1" ht="16.5" customHeight="1">
      <c r="A108" s="70" t="s">
        <v>80</v>
      </c>
      <c r="B108" s="71"/>
      <c r="C108" s="72"/>
      <c r="D108" s="163" t="s">
        <v>122</v>
      </c>
      <c r="E108" s="163"/>
      <c r="F108" s="163"/>
      <c r="G108" s="163"/>
      <c r="H108" s="163"/>
      <c r="I108" s="73"/>
      <c r="J108" s="163" t="s">
        <v>123</v>
      </c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87">
        <f>'14. - MŠ Švendova '!J30</f>
        <v>0</v>
      </c>
      <c r="AH108" s="188"/>
      <c r="AI108" s="188"/>
      <c r="AJ108" s="188"/>
      <c r="AK108" s="188"/>
      <c r="AL108" s="188"/>
      <c r="AM108" s="188"/>
      <c r="AN108" s="187">
        <f t="shared" si="0"/>
        <v>0</v>
      </c>
      <c r="AO108" s="188"/>
      <c r="AP108" s="188"/>
      <c r="AQ108" s="74" t="s">
        <v>83</v>
      </c>
      <c r="AR108" s="71"/>
      <c r="AS108" s="80">
        <v>0</v>
      </c>
      <c r="AT108" s="81">
        <f t="shared" si="1"/>
        <v>0</v>
      </c>
      <c r="AU108" s="82">
        <f>'14. - MŠ Švendova '!P122</f>
        <v>0</v>
      </c>
      <c r="AV108" s="81">
        <f>'14. - MŠ Švendova '!J33</f>
        <v>0</v>
      </c>
      <c r="AW108" s="81">
        <f>'14. - MŠ Švendova '!J34</f>
        <v>0</v>
      </c>
      <c r="AX108" s="81">
        <f>'14. - MŠ Švendova '!J35</f>
        <v>0</v>
      </c>
      <c r="AY108" s="81">
        <f>'14. - MŠ Švendova '!J36</f>
        <v>0</v>
      </c>
      <c r="AZ108" s="81">
        <f>'14. - MŠ Švendova '!F33</f>
        <v>0</v>
      </c>
      <c r="BA108" s="81">
        <f>'14. - MŠ Švendova '!F34</f>
        <v>0</v>
      </c>
      <c r="BB108" s="81">
        <f>'14. - MŠ Švendova '!F35</f>
        <v>0</v>
      </c>
      <c r="BC108" s="81">
        <f>'14. - MŠ Švendova '!F36</f>
        <v>0</v>
      </c>
      <c r="BD108" s="83">
        <f>'14. - MŠ Švendova '!F37</f>
        <v>0</v>
      </c>
      <c r="BT108" s="79" t="s">
        <v>8</v>
      </c>
      <c r="BV108" s="79" t="s">
        <v>78</v>
      </c>
      <c r="BW108" s="79" t="s">
        <v>124</v>
      </c>
      <c r="BX108" s="79" t="s">
        <v>5</v>
      </c>
      <c r="CL108" s="79" t="s">
        <v>1</v>
      </c>
      <c r="CM108" s="79" t="s">
        <v>85</v>
      </c>
    </row>
    <row r="109" spans="1:91" s="1" customFormat="1" ht="30" customHeight="1">
      <c r="B109" s="28"/>
      <c r="AR109" s="28"/>
    </row>
    <row r="110" spans="1:91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28"/>
    </row>
  </sheetData>
  <sheetProtection algorithmName="SHA-512" hashValue="+WvWv7lqjjq4z9SrySyjRLeq1eHXA2d0ACswDTMZsdjOiCbHPfG/XGfZ3YfgtGfFje3UBM/RBsFu+8xe/7vovw==" saltValue="8b6gV8fB1kBe542gS3U/fxz6XWJx+vWzXSbtDJ7/SsIh40yaKSTCqjLnI8o0A+Uq0eosbfybAZo52wt3aQGXXA==" spinCount="100000" sheet="1" objects="1" scenarios="1" formatColumns="0" formatRows="0"/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D107:H107"/>
    <mergeCell ref="J107:AF107"/>
    <mergeCell ref="D108:H108"/>
    <mergeCell ref="J108:AF108"/>
    <mergeCell ref="AG94:AM94"/>
    <mergeCell ref="AG104:AM104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1. - MŠ Hrubínova '!C2" display="/" xr:uid="{00000000-0004-0000-0000-000000000000}"/>
    <hyperlink ref="A96" location="'02. - MŠ Na Biřičce '!C2" display="/" xr:uid="{00000000-0004-0000-0000-000001000000}"/>
    <hyperlink ref="A97" location="'03. - MŠ Urxova'!C2" display="/" xr:uid="{00000000-0004-0000-0000-000002000000}"/>
    <hyperlink ref="A98" location="'04. - MŠ M. Horákové'!C2" display="/" xr:uid="{00000000-0004-0000-0000-000003000000}"/>
    <hyperlink ref="A99" location="'05. - MŠ Věkoše '!C2" display="/" xr:uid="{00000000-0004-0000-0000-000004000000}"/>
    <hyperlink ref="A100" location="'06. - MŠ Podzámčí'!C2" display="/" xr:uid="{00000000-0004-0000-0000-000005000000}"/>
    <hyperlink ref="A101" location="'07. - MŠ Štefánikova'!C2" display="/" xr:uid="{00000000-0004-0000-0000-000006000000}"/>
    <hyperlink ref="A102" location="'08. - MŠ Štechova'!C2" display="/" xr:uid="{00000000-0004-0000-0000-000007000000}"/>
    <hyperlink ref="A103" location="'09. - MŠ Slatina '!C2" display="/" xr:uid="{00000000-0004-0000-0000-000008000000}"/>
    <hyperlink ref="A104" location="'10. - MŠ Kampánova'!C2" display="/" xr:uid="{00000000-0004-0000-0000-000009000000}"/>
    <hyperlink ref="A105" location="'11. - MŠ Plačice '!C2" display="/" xr:uid="{00000000-0004-0000-0000-00000A000000}"/>
    <hyperlink ref="A106" location="'12. - MŠ Plotiště '!C2" display="/" xr:uid="{00000000-0004-0000-0000-00000B000000}"/>
    <hyperlink ref="A107" location="'13. - MŠ Mrštíkova'!C2" display="/" xr:uid="{00000000-0004-0000-0000-00000C000000}"/>
    <hyperlink ref="A108" location="'14. - MŠ Švendova 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627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ROUND((SUM(BE122:BE192)),  1)</f>
        <v>0</v>
      </c>
      <c r="I33" s="88">
        <v>0.21</v>
      </c>
      <c r="J33" s="87">
        <f>ROUND(((SUM(BE122:BE192))*I33),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ROUND((SUM(BF122:BF192)),  1)</f>
        <v>0</v>
      </c>
      <c r="I34" s="88">
        <v>0.12</v>
      </c>
      <c r="J34" s="87">
        <f>ROUND(((SUM(BF122:BF192))*I34),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ROUND((SUM(BG122:BG192)),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ROUND((SUM(BH122:BH192)),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ROUND((SUM(BI122:BI192)),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09. - MŠ Slatina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451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452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133</v>
      </c>
      <c r="E99" s="102"/>
      <c r="F99" s="102"/>
      <c r="G99" s="102"/>
      <c r="H99" s="102"/>
      <c r="I99" s="102"/>
      <c r="J99" s="103">
        <f>J128</f>
        <v>0</v>
      </c>
      <c r="L99" s="100"/>
    </row>
    <row r="100" spans="2:12" s="9" customFormat="1" ht="19.899999999999999" hidden="1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J129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J188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J189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 xml:space="preserve">09. - MŠ Slatina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P123+P128+P188</f>
        <v>0</v>
      </c>
      <c r="Q122" s="49"/>
      <c r="R122" s="114">
        <f>R123+R128+R188</f>
        <v>4.7400000000000003E-3</v>
      </c>
      <c r="S122" s="49"/>
      <c r="T122" s="115">
        <f>T123+T128+T188</f>
        <v>1.5600000000000001E-2</v>
      </c>
      <c r="AT122" s="13" t="s">
        <v>75</v>
      </c>
      <c r="AU122" s="13" t="s">
        <v>132</v>
      </c>
      <c r="BK122" s="116">
        <f>BK123+BK128+BK188</f>
        <v>0</v>
      </c>
    </row>
    <row r="123" spans="2:65" s="11" customFormat="1" ht="25.9" customHeight="1">
      <c r="B123" s="117"/>
      <c r="D123" s="118" t="s">
        <v>75</v>
      </c>
      <c r="E123" s="119" t="s">
        <v>453</v>
      </c>
      <c r="F123" s="119" t="s">
        <v>454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4.0000000000000003E-5</v>
      </c>
      <c r="T123" s="124">
        <f>T124</f>
        <v>2E-3</v>
      </c>
      <c r="AR123" s="118" t="s">
        <v>8</v>
      </c>
      <c r="AT123" s="125" t="s">
        <v>75</v>
      </c>
      <c r="AU123" s="125" t="s">
        <v>76</v>
      </c>
      <c r="AY123" s="118" t="s">
        <v>154</v>
      </c>
      <c r="BK123" s="126">
        <f>BK124</f>
        <v>0</v>
      </c>
    </row>
    <row r="124" spans="2:65" s="11" customFormat="1" ht="22.9" customHeight="1">
      <c r="B124" s="117"/>
      <c r="D124" s="118" t="s">
        <v>75</v>
      </c>
      <c r="E124" s="127" t="s">
        <v>203</v>
      </c>
      <c r="F124" s="127" t="s">
        <v>455</v>
      </c>
      <c r="I124" s="120"/>
      <c r="J124" s="128">
        <f>BK124</f>
        <v>0</v>
      </c>
      <c r="L124" s="117"/>
      <c r="M124" s="122"/>
      <c r="P124" s="123">
        <f>SUM(P125:P127)</f>
        <v>0</v>
      </c>
      <c r="R124" s="123">
        <f>SUM(R125:R127)</f>
        <v>4.0000000000000003E-5</v>
      </c>
      <c r="T124" s="124">
        <f>SUM(T125:T127)</f>
        <v>2E-3</v>
      </c>
      <c r="AR124" s="118" t="s">
        <v>8</v>
      </c>
      <c r="AT124" s="125" t="s">
        <v>75</v>
      </c>
      <c r="AU124" s="125" t="s">
        <v>8</v>
      </c>
      <c r="AY124" s="118" t="s">
        <v>154</v>
      </c>
      <c r="BK124" s="126">
        <f>SUM(BK125:BK127)</f>
        <v>0</v>
      </c>
    </row>
    <row r="125" spans="2:65" s="1" customFormat="1" ht="24.2" customHeight="1">
      <c r="B125" s="28"/>
      <c r="C125" s="129" t="s">
        <v>8</v>
      </c>
      <c r="D125" s="129" t="s">
        <v>157</v>
      </c>
      <c r="E125" s="130" t="s">
        <v>628</v>
      </c>
      <c r="F125" s="131" t="s">
        <v>629</v>
      </c>
      <c r="G125" s="132" t="s">
        <v>257</v>
      </c>
      <c r="H125" s="133">
        <v>2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41</v>
      </c>
      <c r="P125" s="138">
        <f>O125*H125</f>
        <v>0</v>
      </c>
      <c r="Q125" s="138">
        <v>2.0000000000000002E-5</v>
      </c>
      <c r="R125" s="138">
        <f>Q125*H125</f>
        <v>4.0000000000000003E-5</v>
      </c>
      <c r="S125" s="138">
        <v>1E-3</v>
      </c>
      <c r="T125" s="139">
        <f>S125*H125</f>
        <v>2E-3</v>
      </c>
      <c r="AR125" s="140" t="s">
        <v>178</v>
      </c>
      <c r="AT125" s="140" t="s">
        <v>157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178</v>
      </c>
      <c r="BM125" s="140" t="s">
        <v>630</v>
      </c>
    </row>
    <row r="126" spans="2:65" s="1" customFormat="1" ht="11.25">
      <c r="B126" s="28"/>
      <c r="D126" s="142" t="s">
        <v>163</v>
      </c>
      <c r="F126" s="143" t="s">
        <v>631</v>
      </c>
      <c r="I126" s="144"/>
      <c r="L126" s="28"/>
      <c r="M126" s="145"/>
      <c r="T126" s="52"/>
      <c r="AT126" s="13" t="s">
        <v>163</v>
      </c>
      <c r="AU126" s="13" t="s">
        <v>85</v>
      </c>
    </row>
    <row r="127" spans="2:65" s="1" customFormat="1" ht="19.5">
      <c r="B127" s="28"/>
      <c r="D127" s="146" t="s">
        <v>165</v>
      </c>
      <c r="F127" s="147" t="s">
        <v>310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1" customFormat="1" ht="25.9" customHeight="1">
      <c r="B128" s="117"/>
      <c r="D128" s="118" t="s">
        <v>75</v>
      </c>
      <c r="E128" s="119" t="s">
        <v>152</v>
      </c>
      <c r="F128" s="119" t="s">
        <v>153</v>
      </c>
      <c r="I128" s="120"/>
      <c r="J128" s="121">
        <f>BK128</f>
        <v>0</v>
      </c>
      <c r="L128" s="117"/>
      <c r="M128" s="122"/>
      <c r="P128" s="123">
        <f>P129</f>
        <v>0</v>
      </c>
      <c r="R128" s="123">
        <f>R129</f>
        <v>4.7000000000000002E-3</v>
      </c>
      <c r="T128" s="124">
        <f>T129</f>
        <v>1.3600000000000001E-2</v>
      </c>
      <c r="AR128" s="118" t="s">
        <v>85</v>
      </c>
      <c r="AT128" s="125" t="s">
        <v>75</v>
      </c>
      <c r="AU128" s="125" t="s">
        <v>76</v>
      </c>
      <c r="AY128" s="118" t="s">
        <v>154</v>
      </c>
      <c r="BK128" s="126">
        <f>BK129</f>
        <v>0</v>
      </c>
    </row>
    <row r="129" spans="2:65" s="11" customFormat="1" ht="22.9" customHeight="1">
      <c r="B129" s="117"/>
      <c r="D129" s="118" t="s">
        <v>75</v>
      </c>
      <c r="E129" s="127" t="s">
        <v>155</v>
      </c>
      <c r="F129" s="127" t="s">
        <v>156</v>
      </c>
      <c r="I129" s="120"/>
      <c r="J129" s="128">
        <f>BK129</f>
        <v>0</v>
      </c>
      <c r="L129" s="117"/>
      <c r="M129" s="122"/>
      <c r="P129" s="123">
        <f>SUM(P130:P187)</f>
        <v>0</v>
      </c>
      <c r="R129" s="123">
        <f>SUM(R130:R187)</f>
        <v>4.7000000000000002E-3</v>
      </c>
      <c r="T129" s="124">
        <f>SUM(T130:T187)</f>
        <v>1.3600000000000001E-2</v>
      </c>
      <c r="AR129" s="118" t="s">
        <v>85</v>
      </c>
      <c r="AT129" s="125" t="s">
        <v>75</v>
      </c>
      <c r="AU129" s="125" t="s">
        <v>8</v>
      </c>
      <c r="AY129" s="118" t="s">
        <v>154</v>
      </c>
      <c r="BK129" s="126">
        <f>SUM(BK130:BK187)</f>
        <v>0</v>
      </c>
    </row>
    <row r="130" spans="2:65" s="1" customFormat="1" ht="37.9" customHeight="1">
      <c r="B130" s="28"/>
      <c r="C130" s="129" t="s">
        <v>85</v>
      </c>
      <c r="D130" s="129" t="s">
        <v>157</v>
      </c>
      <c r="E130" s="130" t="s">
        <v>255</v>
      </c>
      <c r="F130" s="131" t="s">
        <v>256</v>
      </c>
      <c r="G130" s="132" t="s">
        <v>257</v>
      </c>
      <c r="H130" s="133">
        <v>21</v>
      </c>
      <c r="I130" s="134"/>
      <c r="J130" s="133">
        <f>ROUND(I130*H130,0)</f>
        <v>0</v>
      </c>
      <c r="K130" s="135"/>
      <c r="L130" s="28"/>
      <c r="M130" s="136" t="s">
        <v>1</v>
      </c>
      <c r="N130" s="137" t="s">
        <v>41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161</v>
      </c>
      <c r="AT130" s="140" t="s">
        <v>157</v>
      </c>
      <c r="AU130" s="140" t="s">
        <v>85</v>
      </c>
      <c r="AY130" s="13" t="s">
        <v>154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</v>
      </c>
      <c r="BK130" s="141">
        <f>ROUND(I130*H130,0)</f>
        <v>0</v>
      </c>
      <c r="BL130" s="13" t="s">
        <v>161</v>
      </c>
      <c r="BM130" s="140" t="s">
        <v>632</v>
      </c>
    </row>
    <row r="131" spans="2:65" s="1" customFormat="1" ht="11.25">
      <c r="B131" s="28"/>
      <c r="D131" s="142" t="s">
        <v>163</v>
      </c>
      <c r="F131" s="143" t="s">
        <v>259</v>
      </c>
      <c r="I131" s="144"/>
      <c r="L131" s="28"/>
      <c r="M131" s="145"/>
      <c r="T131" s="52"/>
      <c r="AT131" s="13" t="s">
        <v>163</v>
      </c>
      <c r="AU131" s="13" t="s">
        <v>85</v>
      </c>
    </row>
    <row r="132" spans="2:65" s="1" customFormat="1" ht="19.5">
      <c r="B132" s="28"/>
      <c r="D132" s="146" t="s">
        <v>165</v>
      </c>
      <c r="F132" s="147" t="s">
        <v>208</v>
      </c>
      <c r="I132" s="144"/>
      <c r="L132" s="28"/>
      <c r="M132" s="145"/>
      <c r="T132" s="52"/>
      <c r="AT132" s="13" t="s">
        <v>165</v>
      </c>
      <c r="AU132" s="13" t="s">
        <v>85</v>
      </c>
    </row>
    <row r="133" spans="2:65" s="1" customFormat="1" ht="16.5" customHeight="1">
      <c r="B133" s="28"/>
      <c r="C133" s="148" t="s">
        <v>172</v>
      </c>
      <c r="D133" s="148" t="s">
        <v>167</v>
      </c>
      <c r="E133" s="149" t="s">
        <v>260</v>
      </c>
      <c r="F133" s="150" t="s">
        <v>261</v>
      </c>
      <c r="G133" s="151" t="s">
        <v>257</v>
      </c>
      <c r="H133" s="152">
        <v>21</v>
      </c>
      <c r="I133" s="153"/>
      <c r="J133" s="152">
        <f>ROUND(I133*H133,0)</f>
        <v>0</v>
      </c>
      <c r="K133" s="154"/>
      <c r="L133" s="155"/>
      <c r="M133" s="156" t="s">
        <v>1</v>
      </c>
      <c r="N133" s="157" t="s">
        <v>41</v>
      </c>
      <c r="P133" s="138">
        <f>O133*H133</f>
        <v>0</v>
      </c>
      <c r="Q133" s="138">
        <v>6.9999999999999994E-5</v>
      </c>
      <c r="R133" s="138">
        <f>Q133*H133</f>
        <v>1.47E-3</v>
      </c>
      <c r="S133" s="138">
        <v>0</v>
      </c>
      <c r="T133" s="139">
        <f>S133*H133</f>
        <v>0</v>
      </c>
      <c r="AR133" s="140" t="s">
        <v>170</v>
      </c>
      <c r="AT133" s="140" t="s">
        <v>167</v>
      </c>
      <c r="AU133" s="140" t="s">
        <v>85</v>
      </c>
      <c r="AY133" s="13" t="s">
        <v>154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</v>
      </c>
      <c r="BK133" s="141">
        <f>ROUND(I133*H133,0)</f>
        <v>0</v>
      </c>
      <c r="BL133" s="13" t="s">
        <v>161</v>
      </c>
      <c r="BM133" s="140" t="s">
        <v>633</v>
      </c>
    </row>
    <row r="134" spans="2:65" s="1" customFormat="1" ht="19.5">
      <c r="B134" s="28"/>
      <c r="D134" s="146" t="s">
        <v>165</v>
      </c>
      <c r="F134" s="147" t="s">
        <v>187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62.65" customHeight="1">
      <c r="B135" s="28"/>
      <c r="C135" s="129" t="s">
        <v>178</v>
      </c>
      <c r="D135" s="129" t="s">
        <v>157</v>
      </c>
      <c r="E135" s="130" t="s">
        <v>263</v>
      </c>
      <c r="F135" s="131" t="s">
        <v>264</v>
      </c>
      <c r="G135" s="132" t="s">
        <v>257</v>
      </c>
      <c r="H135" s="133">
        <v>27</v>
      </c>
      <c r="I135" s="134"/>
      <c r="J135" s="133">
        <f>ROUND(I135*H135,0)</f>
        <v>0</v>
      </c>
      <c r="K135" s="135"/>
      <c r="L135" s="28"/>
      <c r="M135" s="136" t="s">
        <v>1</v>
      </c>
      <c r="N135" s="137" t="s">
        <v>41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161</v>
      </c>
      <c r="AT135" s="140" t="s">
        <v>157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634</v>
      </c>
    </row>
    <row r="136" spans="2:65" s="1" customFormat="1" ht="11.25">
      <c r="B136" s="28"/>
      <c r="D136" s="142" t="s">
        <v>163</v>
      </c>
      <c r="F136" s="143" t="s">
        <v>266</v>
      </c>
      <c r="I136" s="144"/>
      <c r="L136" s="28"/>
      <c r="M136" s="145"/>
      <c r="T136" s="52"/>
      <c r="AT136" s="13" t="s">
        <v>163</v>
      </c>
      <c r="AU136" s="13" t="s">
        <v>85</v>
      </c>
    </row>
    <row r="137" spans="2:65" s="1" customFormat="1" ht="19.5">
      <c r="B137" s="28"/>
      <c r="D137" s="146" t="s">
        <v>165</v>
      </c>
      <c r="F137" s="147" t="s">
        <v>208</v>
      </c>
      <c r="I137" s="144"/>
      <c r="L137" s="28"/>
      <c r="M137" s="145"/>
      <c r="T137" s="52"/>
      <c r="AT137" s="13" t="s">
        <v>165</v>
      </c>
      <c r="AU137" s="13" t="s">
        <v>85</v>
      </c>
    </row>
    <row r="138" spans="2:65" s="1" customFormat="1" ht="24.2" customHeight="1">
      <c r="B138" s="28"/>
      <c r="C138" s="148" t="s">
        <v>182</v>
      </c>
      <c r="D138" s="148" t="s">
        <v>167</v>
      </c>
      <c r="E138" s="149" t="s">
        <v>267</v>
      </c>
      <c r="F138" s="150" t="s">
        <v>268</v>
      </c>
      <c r="G138" s="151" t="s">
        <v>257</v>
      </c>
      <c r="H138" s="152">
        <v>27</v>
      </c>
      <c r="I138" s="153"/>
      <c r="J138" s="152">
        <f>ROUND(I138*H138,0)</f>
        <v>0</v>
      </c>
      <c r="K138" s="154"/>
      <c r="L138" s="155"/>
      <c r="M138" s="156" t="s">
        <v>1</v>
      </c>
      <c r="N138" s="157" t="s">
        <v>41</v>
      </c>
      <c r="P138" s="138">
        <f>O138*H138</f>
        <v>0</v>
      </c>
      <c r="Q138" s="138">
        <v>6.0000000000000002E-5</v>
      </c>
      <c r="R138" s="138">
        <f>Q138*H138</f>
        <v>1.6200000000000001E-3</v>
      </c>
      <c r="S138" s="138">
        <v>0</v>
      </c>
      <c r="T138" s="139">
        <f>S138*H138</f>
        <v>0</v>
      </c>
      <c r="AR138" s="140" t="s">
        <v>170</v>
      </c>
      <c r="AT138" s="140" t="s">
        <v>167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635</v>
      </c>
    </row>
    <row r="139" spans="2:65" s="1" customFormat="1" ht="19.5">
      <c r="B139" s="28"/>
      <c r="D139" s="146" t="s">
        <v>165</v>
      </c>
      <c r="F139" s="147" t="s">
        <v>187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49.15" customHeight="1">
      <c r="B140" s="28"/>
      <c r="C140" s="129" t="s">
        <v>188</v>
      </c>
      <c r="D140" s="129" t="s">
        <v>157</v>
      </c>
      <c r="E140" s="130" t="s">
        <v>636</v>
      </c>
      <c r="F140" s="131" t="s">
        <v>637</v>
      </c>
      <c r="G140" s="132" t="s">
        <v>257</v>
      </c>
      <c r="H140" s="133">
        <v>2</v>
      </c>
      <c r="I140" s="134"/>
      <c r="J140" s="133">
        <f>ROUND(I140*H140,0)</f>
        <v>0</v>
      </c>
      <c r="K140" s="135"/>
      <c r="L140" s="28"/>
      <c r="M140" s="136" t="s">
        <v>1</v>
      </c>
      <c r="N140" s="137" t="s">
        <v>41</v>
      </c>
      <c r="P140" s="138">
        <f>O140*H140</f>
        <v>0</v>
      </c>
      <c r="Q140" s="138">
        <v>0</v>
      </c>
      <c r="R140" s="138">
        <f>Q140*H140</f>
        <v>0</v>
      </c>
      <c r="S140" s="138">
        <v>8.0000000000000004E-4</v>
      </c>
      <c r="T140" s="139">
        <f>S140*H140</f>
        <v>1.6000000000000001E-3</v>
      </c>
      <c r="AR140" s="140" t="s">
        <v>161</v>
      </c>
      <c r="AT140" s="140" t="s">
        <v>157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638</v>
      </c>
    </row>
    <row r="141" spans="2:65" s="1" customFormat="1" ht="11.25">
      <c r="B141" s="28"/>
      <c r="D141" s="142" t="s">
        <v>163</v>
      </c>
      <c r="F141" s="143" t="s">
        <v>639</v>
      </c>
      <c r="I141" s="144"/>
      <c r="L141" s="28"/>
      <c r="M141" s="145"/>
      <c r="T141" s="52"/>
      <c r="AT141" s="13" t="s">
        <v>163</v>
      </c>
      <c r="AU141" s="13" t="s">
        <v>85</v>
      </c>
    </row>
    <row r="142" spans="2:65" s="1" customFormat="1" ht="19.5">
      <c r="B142" s="28"/>
      <c r="D142" s="146" t="s">
        <v>165</v>
      </c>
      <c r="F142" s="147" t="s">
        <v>310</v>
      </c>
      <c r="I142" s="144"/>
      <c r="L142" s="28"/>
      <c r="M142" s="145"/>
      <c r="T142" s="52"/>
      <c r="AT142" s="13" t="s">
        <v>165</v>
      </c>
      <c r="AU142" s="13" t="s">
        <v>85</v>
      </c>
    </row>
    <row r="143" spans="2:65" s="1" customFormat="1" ht="37.9" customHeight="1">
      <c r="B143" s="28"/>
      <c r="C143" s="129" t="s">
        <v>193</v>
      </c>
      <c r="D143" s="129" t="s">
        <v>157</v>
      </c>
      <c r="E143" s="130" t="s">
        <v>640</v>
      </c>
      <c r="F143" s="131" t="s">
        <v>641</v>
      </c>
      <c r="G143" s="132" t="s">
        <v>257</v>
      </c>
      <c r="H143" s="133">
        <v>1</v>
      </c>
      <c r="I143" s="134"/>
      <c r="J143" s="133">
        <f>ROUND(I143*H143,0)</f>
        <v>0</v>
      </c>
      <c r="K143" s="135"/>
      <c r="L143" s="28"/>
      <c r="M143" s="136" t="s">
        <v>1</v>
      </c>
      <c r="N143" s="137" t="s">
        <v>41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161</v>
      </c>
      <c r="AT143" s="140" t="s">
        <v>157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642</v>
      </c>
    </row>
    <row r="144" spans="2:65" s="1" customFormat="1" ht="11.25">
      <c r="B144" s="28"/>
      <c r="D144" s="142" t="s">
        <v>163</v>
      </c>
      <c r="F144" s="143" t="s">
        <v>643</v>
      </c>
      <c r="I144" s="144"/>
      <c r="L144" s="28"/>
      <c r="M144" s="145"/>
      <c r="T144" s="52"/>
      <c r="AT144" s="13" t="s">
        <v>163</v>
      </c>
      <c r="AU144" s="13" t="s">
        <v>85</v>
      </c>
    </row>
    <row r="145" spans="2:65" s="1" customFormat="1" ht="19.5">
      <c r="B145" s="28"/>
      <c r="D145" s="146" t="s">
        <v>165</v>
      </c>
      <c r="F145" s="147" t="s">
        <v>310</v>
      </c>
      <c r="I145" s="144"/>
      <c r="L145" s="28"/>
      <c r="M145" s="145"/>
      <c r="T145" s="52"/>
      <c r="AT145" s="13" t="s">
        <v>165</v>
      </c>
      <c r="AU145" s="13" t="s">
        <v>85</v>
      </c>
    </row>
    <row r="146" spans="2:65" s="1" customFormat="1" ht="33" customHeight="1">
      <c r="B146" s="28"/>
      <c r="C146" s="129" t="s">
        <v>198</v>
      </c>
      <c r="D146" s="129" t="s">
        <v>157</v>
      </c>
      <c r="E146" s="130" t="s">
        <v>183</v>
      </c>
      <c r="F146" s="131" t="s">
        <v>184</v>
      </c>
      <c r="G146" s="132" t="s">
        <v>160</v>
      </c>
      <c r="H146" s="133">
        <v>9</v>
      </c>
      <c r="I146" s="134"/>
      <c r="J146" s="133">
        <f>ROUND(I146*H146,0)</f>
        <v>0</v>
      </c>
      <c r="K146" s="135"/>
      <c r="L146" s="28"/>
      <c r="M146" s="136" t="s">
        <v>1</v>
      </c>
      <c r="N146" s="137" t="s">
        <v>41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161</v>
      </c>
      <c r="AT146" s="140" t="s">
        <v>157</v>
      </c>
      <c r="AU146" s="140" t="s">
        <v>85</v>
      </c>
      <c r="AY146" s="13" t="s">
        <v>154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161</v>
      </c>
      <c r="BM146" s="140" t="s">
        <v>644</v>
      </c>
    </row>
    <row r="147" spans="2:65" s="1" customFormat="1" ht="11.25">
      <c r="B147" s="28"/>
      <c r="D147" s="142" t="s">
        <v>163</v>
      </c>
      <c r="F147" s="143" t="s">
        <v>186</v>
      </c>
      <c r="I147" s="144"/>
      <c r="L147" s="28"/>
      <c r="M147" s="145"/>
      <c r="T147" s="52"/>
      <c r="AT147" s="13" t="s">
        <v>163</v>
      </c>
      <c r="AU147" s="13" t="s">
        <v>85</v>
      </c>
    </row>
    <row r="148" spans="2:65" s="1" customFormat="1" ht="19.5">
      <c r="B148" s="28"/>
      <c r="D148" s="146" t="s">
        <v>165</v>
      </c>
      <c r="F148" s="147" t="s">
        <v>310</v>
      </c>
      <c r="I148" s="144"/>
      <c r="L148" s="28"/>
      <c r="M148" s="145"/>
      <c r="T148" s="52"/>
      <c r="AT148" s="13" t="s">
        <v>165</v>
      </c>
      <c r="AU148" s="13" t="s">
        <v>85</v>
      </c>
    </row>
    <row r="149" spans="2:65" s="1" customFormat="1" ht="24.2" customHeight="1">
      <c r="B149" s="28"/>
      <c r="C149" s="129" t="s">
        <v>203</v>
      </c>
      <c r="D149" s="129" t="s">
        <v>157</v>
      </c>
      <c r="E149" s="130" t="s">
        <v>645</v>
      </c>
      <c r="F149" s="131" t="s">
        <v>646</v>
      </c>
      <c r="G149" s="132" t="s">
        <v>160</v>
      </c>
      <c r="H149" s="133">
        <v>1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1.0999999999999999E-2</v>
      </c>
      <c r="T149" s="139">
        <f>S149*H149</f>
        <v>1.0999999999999999E-2</v>
      </c>
      <c r="AR149" s="140" t="s">
        <v>161</v>
      </c>
      <c r="AT149" s="140" t="s">
        <v>157</v>
      </c>
      <c r="AU149" s="140" t="s">
        <v>85</v>
      </c>
      <c r="AY149" s="13" t="s">
        <v>154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161</v>
      </c>
      <c r="BM149" s="140" t="s">
        <v>647</v>
      </c>
    </row>
    <row r="150" spans="2:65" s="1" customFormat="1" ht="11.25">
      <c r="B150" s="28"/>
      <c r="D150" s="142" t="s">
        <v>163</v>
      </c>
      <c r="F150" s="143" t="s">
        <v>648</v>
      </c>
      <c r="I150" s="144"/>
      <c r="L150" s="28"/>
      <c r="M150" s="145"/>
      <c r="T150" s="52"/>
      <c r="AT150" s="13" t="s">
        <v>163</v>
      </c>
      <c r="AU150" s="13" t="s">
        <v>85</v>
      </c>
    </row>
    <row r="151" spans="2:65" s="1" customFormat="1" ht="19.5">
      <c r="B151" s="28"/>
      <c r="D151" s="146" t="s">
        <v>165</v>
      </c>
      <c r="F151" s="147" t="s">
        <v>310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24.2" customHeight="1">
      <c r="B152" s="28"/>
      <c r="C152" s="129" t="s">
        <v>209</v>
      </c>
      <c r="D152" s="129" t="s">
        <v>157</v>
      </c>
      <c r="E152" s="130" t="s">
        <v>649</v>
      </c>
      <c r="F152" s="131" t="s">
        <v>650</v>
      </c>
      <c r="G152" s="132" t="s">
        <v>160</v>
      </c>
      <c r="H152" s="133">
        <v>3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651</v>
      </c>
    </row>
    <row r="153" spans="2:65" s="1" customFormat="1" ht="11.25">
      <c r="B153" s="28"/>
      <c r="D153" s="142" t="s">
        <v>163</v>
      </c>
      <c r="F153" s="143" t="s">
        <v>652</v>
      </c>
      <c r="I153" s="144"/>
      <c r="L153" s="28"/>
      <c r="M153" s="145"/>
      <c r="T153" s="52"/>
      <c r="AT153" s="13" t="s">
        <v>163</v>
      </c>
      <c r="AU153" s="13" t="s">
        <v>85</v>
      </c>
    </row>
    <row r="154" spans="2:65" s="1" customFormat="1" ht="19.5">
      <c r="B154" s="28"/>
      <c r="D154" s="146" t="s">
        <v>165</v>
      </c>
      <c r="F154" s="147" t="s">
        <v>310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37.9" customHeight="1">
      <c r="B155" s="28"/>
      <c r="C155" s="129" t="s">
        <v>213</v>
      </c>
      <c r="D155" s="129" t="s">
        <v>157</v>
      </c>
      <c r="E155" s="130" t="s">
        <v>306</v>
      </c>
      <c r="F155" s="131" t="s">
        <v>307</v>
      </c>
      <c r="G155" s="132" t="s">
        <v>160</v>
      </c>
      <c r="H155" s="133">
        <v>1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41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161</v>
      </c>
      <c r="AT155" s="140" t="s">
        <v>157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653</v>
      </c>
    </row>
    <row r="156" spans="2:65" s="1" customFormat="1" ht="11.25">
      <c r="B156" s="28"/>
      <c r="D156" s="142" t="s">
        <v>163</v>
      </c>
      <c r="F156" s="143" t="s">
        <v>309</v>
      </c>
      <c r="I156" s="144"/>
      <c r="L156" s="28"/>
      <c r="M156" s="145"/>
      <c r="T156" s="52"/>
      <c r="AT156" s="13" t="s">
        <v>163</v>
      </c>
      <c r="AU156" s="13" t="s">
        <v>85</v>
      </c>
    </row>
    <row r="157" spans="2:65" s="1" customFormat="1" ht="19.5">
      <c r="B157" s="28"/>
      <c r="D157" s="146" t="s">
        <v>165</v>
      </c>
      <c r="F157" s="147" t="s">
        <v>488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44.25" customHeight="1">
      <c r="B158" s="28"/>
      <c r="C158" s="129" t="s">
        <v>9</v>
      </c>
      <c r="D158" s="129" t="s">
        <v>157</v>
      </c>
      <c r="E158" s="130" t="s">
        <v>311</v>
      </c>
      <c r="F158" s="131" t="s">
        <v>312</v>
      </c>
      <c r="G158" s="132" t="s">
        <v>160</v>
      </c>
      <c r="H158" s="133">
        <v>1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161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161</v>
      </c>
      <c r="BM158" s="140" t="s">
        <v>654</v>
      </c>
    </row>
    <row r="159" spans="2:65" s="1" customFormat="1" ht="11.25">
      <c r="B159" s="28"/>
      <c r="D159" s="142" t="s">
        <v>163</v>
      </c>
      <c r="F159" s="143" t="s">
        <v>314</v>
      </c>
      <c r="I159" s="144"/>
      <c r="L159" s="28"/>
      <c r="M159" s="145"/>
      <c r="T159" s="52"/>
      <c r="AT159" s="13" t="s">
        <v>163</v>
      </c>
      <c r="AU159" s="13" t="s">
        <v>85</v>
      </c>
    </row>
    <row r="160" spans="2:65" s="1" customFormat="1" ht="19.5">
      <c r="B160" s="28"/>
      <c r="D160" s="146" t="s">
        <v>165</v>
      </c>
      <c r="F160" s="147" t="s">
        <v>488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55.5" customHeight="1">
      <c r="B161" s="28"/>
      <c r="C161" s="129" t="s">
        <v>228</v>
      </c>
      <c r="D161" s="129" t="s">
        <v>157</v>
      </c>
      <c r="E161" s="130" t="s">
        <v>655</v>
      </c>
      <c r="F161" s="131" t="s">
        <v>656</v>
      </c>
      <c r="G161" s="132" t="s">
        <v>160</v>
      </c>
      <c r="H161" s="133">
        <v>1</v>
      </c>
      <c r="I161" s="134"/>
      <c r="J161" s="133">
        <f>ROUND(I161*H161,0)</f>
        <v>0</v>
      </c>
      <c r="K161" s="135"/>
      <c r="L161" s="28"/>
      <c r="M161" s="136" t="s">
        <v>1</v>
      </c>
      <c r="N161" s="13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1E-3</v>
      </c>
      <c r="T161" s="139">
        <f>S161*H161</f>
        <v>1E-3</v>
      </c>
      <c r="AR161" s="140" t="s">
        <v>161</v>
      </c>
      <c r="AT161" s="140" t="s">
        <v>157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657</v>
      </c>
    </row>
    <row r="162" spans="2:65" s="1" customFormat="1" ht="11.25">
      <c r="B162" s="28"/>
      <c r="D162" s="142" t="s">
        <v>163</v>
      </c>
      <c r="F162" s="143" t="s">
        <v>658</v>
      </c>
      <c r="I162" s="144"/>
      <c r="L162" s="28"/>
      <c r="M162" s="145"/>
      <c r="T162" s="52"/>
      <c r="AT162" s="13" t="s">
        <v>163</v>
      </c>
      <c r="AU162" s="13" t="s">
        <v>85</v>
      </c>
    </row>
    <row r="163" spans="2:65" s="1" customFormat="1" ht="19.5">
      <c r="B163" s="28"/>
      <c r="D163" s="146" t="s">
        <v>165</v>
      </c>
      <c r="F163" s="147" t="s">
        <v>187</v>
      </c>
      <c r="I163" s="144"/>
      <c r="L163" s="28"/>
      <c r="M163" s="145"/>
      <c r="T163" s="52"/>
      <c r="AT163" s="13" t="s">
        <v>165</v>
      </c>
      <c r="AU163" s="13" t="s">
        <v>85</v>
      </c>
    </row>
    <row r="164" spans="2:65" s="1" customFormat="1" ht="44.25" customHeight="1">
      <c r="B164" s="28"/>
      <c r="C164" s="129" t="s">
        <v>233</v>
      </c>
      <c r="D164" s="129" t="s">
        <v>157</v>
      </c>
      <c r="E164" s="130" t="s">
        <v>659</v>
      </c>
      <c r="F164" s="131" t="s">
        <v>660</v>
      </c>
      <c r="G164" s="132" t="s">
        <v>160</v>
      </c>
      <c r="H164" s="133">
        <v>1</v>
      </c>
      <c r="I164" s="134"/>
      <c r="J164" s="133">
        <f>ROUND(I164*H164,0)</f>
        <v>0</v>
      </c>
      <c r="K164" s="135"/>
      <c r="L164" s="28"/>
      <c r="M164" s="136" t="s">
        <v>1</v>
      </c>
      <c r="N164" s="137" t="s">
        <v>41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161</v>
      </c>
      <c r="AT164" s="140" t="s">
        <v>157</v>
      </c>
      <c r="AU164" s="140" t="s">
        <v>85</v>
      </c>
      <c r="AY164" s="13" t="s">
        <v>154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</v>
      </c>
      <c r="BK164" s="141">
        <f>ROUND(I164*H164,0)</f>
        <v>0</v>
      </c>
      <c r="BL164" s="13" t="s">
        <v>161</v>
      </c>
      <c r="BM164" s="140" t="s">
        <v>661</v>
      </c>
    </row>
    <row r="165" spans="2:65" s="1" customFormat="1" ht="11.25">
      <c r="B165" s="28"/>
      <c r="D165" s="142" t="s">
        <v>163</v>
      </c>
      <c r="F165" s="143" t="s">
        <v>662</v>
      </c>
      <c r="I165" s="144"/>
      <c r="L165" s="28"/>
      <c r="M165" s="145"/>
      <c r="T165" s="52"/>
      <c r="AT165" s="13" t="s">
        <v>163</v>
      </c>
      <c r="AU165" s="13" t="s">
        <v>85</v>
      </c>
    </row>
    <row r="166" spans="2:65" s="1" customFormat="1" ht="19.5">
      <c r="B166" s="28"/>
      <c r="D166" s="146" t="s">
        <v>165</v>
      </c>
      <c r="F166" s="147" t="s">
        <v>187</v>
      </c>
      <c r="I166" s="144"/>
      <c r="L166" s="28"/>
      <c r="M166" s="145"/>
      <c r="T166" s="52"/>
      <c r="AT166" s="13" t="s">
        <v>165</v>
      </c>
      <c r="AU166" s="13" t="s">
        <v>85</v>
      </c>
    </row>
    <row r="167" spans="2:65" s="1" customFormat="1" ht="16.5" customHeight="1">
      <c r="B167" s="28"/>
      <c r="C167" s="148" t="s">
        <v>238</v>
      </c>
      <c r="D167" s="148" t="s">
        <v>167</v>
      </c>
      <c r="E167" s="149" t="s">
        <v>331</v>
      </c>
      <c r="F167" s="150" t="s">
        <v>332</v>
      </c>
      <c r="G167" s="151" t="s">
        <v>160</v>
      </c>
      <c r="H167" s="152">
        <v>1</v>
      </c>
      <c r="I167" s="153"/>
      <c r="J167" s="152">
        <f>ROUND(I167*H167,0)</f>
        <v>0</v>
      </c>
      <c r="K167" s="154"/>
      <c r="L167" s="155"/>
      <c r="M167" s="156" t="s">
        <v>1</v>
      </c>
      <c r="N167" s="157" t="s">
        <v>41</v>
      </c>
      <c r="P167" s="138">
        <f>O167*H167</f>
        <v>0</v>
      </c>
      <c r="Q167" s="138">
        <v>1E-3</v>
      </c>
      <c r="R167" s="138">
        <f>Q167*H167</f>
        <v>1E-3</v>
      </c>
      <c r="S167" s="138">
        <v>0</v>
      </c>
      <c r="T167" s="139">
        <f>S167*H167</f>
        <v>0</v>
      </c>
      <c r="AR167" s="140" t="s">
        <v>170</v>
      </c>
      <c r="AT167" s="140" t="s">
        <v>167</v>
      </c>
      <c r="AU167" s="140" t="s">
        <v>85</v>
      </c>
      <c r="AY167" s="13" t="s">
        <v>154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</v>
      </c>
      <c r="BK167" s="141">
        <f>ROUND(I167*H167,0)</f>
        <v>0</v>
      </c>
      <c r="BL167" s="13" t="s">
        <v>161</v>
      </c>
      <c r="BM167" s="140" t="s">
        <v>663</v>
      </c>
    </row>
    <row r="168" spans="2:65" s="1" customFormat="1" ht="44.25" customHeight="1">
      <c r="B168" s="28"/>
      <c r="C168" s="129" t="s">
        <v>161</v>
      </c>
      <c r="D168" s="129" t="s">
        <v>157</v>
      </c>
      <c r="E168" s="130" t="s">
        <v>493</v>
      </c>
      <c r="F168" s="131" t="s">
        <v>664</v>
      </c>
      <c r="G168" s="132" t="s">
        <v>160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665</v>
      </c>
    </row>
    <row r="169" spans="2:65" s="1" customFormat="1" ht="11.25">
      <c r="B169" s="28"/>
      <c r="D169" s="142" t="s">
        <v>163</v>
      </c>
      <c r="F169" s="143" t="s">
        <v>496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339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" customFormat="1" ht="16.5" customHeight="1">
      <c r="B171" s="28"/>
      <c r="C171" s="148" t="s">
        <v>320</v>
      </c>
      <c r="D171" s="148" t="s">
        <v>167</v>
      </c>
      <c r="E171" s="149" t="s">
        <v>666</v>
      </c>
      <c r="F171" s="150" t="s">
        <v>667</v>
      </c>
      <c r="G171" s="151" t="s">
        <v>160</v>
      </c>
      <c r="H171" s="152">
        <v>1</v>
      </c>
      <c r="I171" s="153"/>
      <c r="J171" s="152">
        <f>ROUND(I171*H171,0)</f>
        <v>0</v>
      </c>
      <c r="K171" s="154"/>
      <c r="L171" s="155"/>
      <c r="M171" s="156" t="s">
        <v>1</v>
      </c>
      <c r="N171" s="157" t="s">
        <v>41</v>
      </c>
      <c r="P171" s="138">
        <f>O171*H171</f>
        <v>0</v>
      </c>
      <c r="Q171" s="138">
        <v>1.4999999999999999E-4</v>
      </c>
      <c r="R171" s="138">
        <f>Q171*H171</f>
        <v>1.4999999999999999E-4</v>
      </c>
      <c r="S171" s="138">
        <v>0</v>
      </c>
      <c r="T171" s="139">
        <f>S171*H171</f>
        <v>0</v>
      </c>
      <c r="AR171" s="140" t="s">
        <v>170</v>
      </c>
      <c r="AT171" s="140" t="s">
        <v>167</v>
      </c>
      <c r="AU171" s="140" t="s">
        <v>85</v>
      </c>
      <c r="AY171" s="13" t="s">
        <v>154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161</v>
      </c>
      <c r="BM171" s="140" t="s">
        <v>668</v>
      </c>
    </row>
    <row r="172" spans="2:65" s="1" customFormat="1" ht="16.5" customHeight="1">
      <c r="B172" s="28"/>
      <c r="C172" s="129" t="s">
        <v>324</v>
      </c>
      <c r="D172" s="129" t="s">
        <v>157</v>
      </c>
      <c r="E172" s="130" t="s">
        <v>669</v>
      </c>
      <c r="F172" s="131" t="s">
        <v>670</v>
      </c>
      <c r="G172" s="132" t="s">
        <v>160</v>
      </c>
      <c r="H172" s="133">
        <v>1</v>
      </c>
      <c r="I172" s="134"/>
      <c r="J172" s="133">
        <f>ROUND(I172*H172,0)</f>
        <v>0</v>
      </c>
      <c r="K172" s="135"/>
      <c r="L172" s="28"/>
      <c r="M172" s="136" t="s">
        <v>1</v>
      </c>
      <c r="N172" s="137" t="s">
        <v>41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161</v>
      </c>
      <c r="AT172" s="140" t="s">
        <v>157</v>
      </c>
      <c r="AU172" s="140" t="s">
        <v>85</v>
      </c>
      <c r="AY172" s="13" t="s">
        <v>154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</v>
      </c>
      <c r="BK172" s="141">
        <f>ROUND(I172*H172,0)</f>
        <v>0</v>
      </c>
      <c r="BL172" s="13" t="s">
        <v>161</v>
      </c>
      <c r="BM172" s="140" t="s">
        <v>671</v>
      </c>
    </row>
    <row r="173" spans="2:65" s="1" customFormat="1" ht="19.5">
      <c r="B173" s="28"/>
      <c r="D173" s="146" t="s">
        <v>165</v>
      </c>
      <c r="F173" s="147" t="s">
        <v>310</v>
      </c>
      <c r="I173" s="144"/>
      <c r="L173" s="28"/>
      <c r="M173" s="145"/>
      <c r="T173" s="52"/>
      <c r="AT173" s="13" t="s">
        <v>165</v>
      </c>
      <c r="AU173" s="13" t="s">
        <v>85</v>
      </c>
    </row>
    <row r="174" spans="2:65" s="1" customFormat="1" ht="37.9" customHeight="1">
      <c r="B174" s="28"/>
      <c r="C174" s="129" t="s">
        <v>330</v>
      </c>
      <c r="D174" s="129" t="s">
        <v>157</v>
      </c>
      <c r="E174" s="130" t="s">
        <v>270</v>
      </c>
      <c r="F174" s="131" t="s">
        <v>271</v>
      </c>
      <c r="G174" s="132" t="s">
        <v>160</v>
      </c>
      <c r="H174" s="133">
        <v>3</v>
      </c>
      <c r="I174" s="134"/>
      <c r="J174" s="133">
        <f>ROUND(I174*H174,0)</f>
        <v>0</v>
      </c>
      <c r="K174" s="135"/>
      <c r="L174" s="28"/>
      <c r="M174" s="136" t="s">
        <v>1</v>
      </c>
      <c r="N174" s="137" t="s">
        <v>41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161</v>
      </c>
      <c r="AT174" s="140" t="s">
        <v>157</v>
      </c>
      <c r="AU174" s="140" t="s">
        <v>85</v>
      </c>
      <c r="AY174" s="13" t="s">
        <v>154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</v>
      </c>
      <c r="BK174" s="141">
        <f>ROUND(I174*H174,0)</f>
        <v>0</v>
      </c>
      <c r="BL174" s="13" t="s">
        <v>161</v>
      </c>
      <c r="BM174" s="140" t="s">
        <v>672</v>
      </c>
    </row>
    <row r="175" spans="2:65" s="1" customFormat="1" ht="11.25">
      <c r="B175" s="28"/>
      <c r="D175" s="142" t="s">
        <v>163</v>
      </c>
      <c r="F175" s="143" t="s">
        <v>273</v>
      </c>
      <c r="I175" s="144"/>
      <c r="L175" s="28"/>
      <c r="M175" s="145"/>
      <c r="T175" s="52"/>
      <c r="AT175" s="13" t="s">
        <v>163</v>
      </c>
      <c r="AU175" s="13" t="s">
        <v>85</v>
      </c>
    </row>
    <row r="176" spans="2:65" s="1" customFormat="1" ht="19.5">
      <c r="B176" s="28"/>
      <c r="D176" s="146" t="s">
        <v>165</v>
      </c>
      <c r="F176" s="147" t="s">
        <v>208</v>
      </c>
      <c r="I176" s="144"/>
      <c r="L176" s="28"/>
      <c r="M176" s="145"/>
      <c r="T176" s="52"/>
      <c r="AT176" s="13" t="s">
        <v>165</v>
      </c>
      <c r="AU176" s="13" t="s">
        <v>85</v>
      </c>
    </row>
    <row r="177" spans="2:65" s="1" customFormat="1" ht="33" customHeight="1">
      <c r="B177" s="28"/>
      <c r="C177" s="129" t="s">
        <v>334</v>
      </c>
      <c r="D177" s="129" t="s">
        <v>157</v>
      </c>
      <c r="E177" s="130" t="s">
        <v>673</v>
      </c>
      <c r="F177" s="131" t="s">
        <v>674</v>
      </c>
      <c r="G177" s="132" t="s">
        <v>160</v>
      </c>
      <c r="H177" s="133">
        <v>1</v>
      </c>
      <c r="I177" s="134"/>
      <c r="J177" s="133">
        <f>ROUND(I177*H177,0)</f>
        <v>0</v>
      </c>
      <c r="K177" s="135"/>
      <c r="L177" s="28"/>
      <c r="M177" s="136" t="s">
        <v>1</v>
      </c>
      <c r="N177" s="137" t="s">
        <v>41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161</v>
      </c>
      <c r="AT177" s="140" t="s">
        <v>157</v>
      </c>
      <c r="AU177" s="140" t="s">
        <v>85</v>
      </c>
      <c r="AY177" s="13" t="s">
        <v>154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161</v>
      </c>
      <c r="BM177" s="140" t="s">
        <v>675</v>
      </c>
    </row>
    <row r="178" spans="2:65" s="1" customFormat="1" ht="11.25">
      <c r="B178" s="28"/>
      <c r="D178" s="142" t="s">
        <v>163</v>
      </c>
      <c r="F178" s="143" t="s">
        <v>676</v>
      </c>
      <c r="I178" s="144"/>
      <c r="L178" s="28"/>
      <c r="M178" s="145"/>
      <c r="T178" s="52"/>
      <c r="AT178" s="13" t="s">
        <v>163</v>
      </c>
      <c r="AU178" s="13" t="s">
        <v>85</v>
      </c>
    </row>
    <row r="179" spans="2:65" s="1" customFormat="1" ht="19.5">
      <c r="B179" s="28"/>
      <c r="D179" s="146" t="s">
        <v>165</v>
      </c>
      <c r="F179" s="147" t="s">
        <v>310</v>
      </c>
      <c r="I179" s="144"/>
      <c r="L179" s="28"/>
      <c r="M179" s="145"/>
      <c r="T179" s="52"/>
      <c r="AT179" s="13" t="s">
        <v>165</v>
      </c>
      <c r="AU179" s="13" t="s">
        <v>85</v>
      </c>
    </row>
    <row r="180" spans="2:65" s="1" customFormat="1" ht="16.5" customHeight="1">
      <c r="B180" s="28"/>
      <c r="C180" s="148" t="s">
        <v>7</v>
      </c>
      <c r="D180" s="148" t="s">
        <v>167</v>
      </c>
      <c r="E180" s="149" t="s">
        <v>677</v>
      </c>
      <c r="F180" s="150" t="s">
        <v>678</v>
      </c>
      <c r="G180" s="151" t="s">
        <v>160</v>
      </c>
      <c r="H180" s="152">
        <v>1</v>
      </c>
      <c r="I180" s="153"/>
      <c r="J180" s="152">
        <f>ROUND(I180*H180,0)</f>
        <v>0</v>
      </c>
      <c r="K180" s="154"/>
      <c r="L180" s="155"/>
      <c r="M180" s="156" t="s">
        <v>1</v>
      </c>
      <c r="N180" s="157" t="s">
        <v>41</v>
      </c>
      <c r="P180" s="138">
        <f>O180*H180</f>
        <v>0</v>
      </c>
      <c r="Q180" s="138">
        <v>2.9999999999999997E-4</v>
      </c>
      <c r="R180" s="138">
        <f>Q180*H180</f>
        <v>2.9999999999999997E-4</v>
      </c>
      <c r="S180" s="138">
        <v>0</v>
      </c>
      <c r="T180" s="139">
        <f>S180*H180</f>
        <v>0</v>
      </c>
      <c r="AR180" s="140" t="s">
        <v>170</v>
      </c>
      <c r="AT180" s="140" t="s">
        <v>167</v>
      </c>
      <c r="AU180" s="140" t="s">
        <v>85</v>
      </c>
      <c r="AY180" s="13" t="s">
        <v>154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</v>
      </c>
      <c r="BK180" s="141">
        <f>ROUND(I180*H180,0)</f>
        <v>0</v>
      </c>
      <c r="BL180" s="13" t="s">
        <v>161</v>
      </c>
      <c r="BM180" s="140" t="s">
        <v>679</v>
      </c>
    </row>
    <row r="181" spans="2:65" s="1" customFormat="1" ht="33" customHeight="1">
      <c r="B181" s="28"/>
      <c r="C181" s="129" t="s">
        <v>343</v>
      </c>
      <c r="D181" s="129" t="s">
        <v>157</v>
      </c>
      <c r="E181" s="130" t="s">
        <v>282</v>
      </c>
      <c r="F181" s="131" t="s">
        <v>283</v>
      </c>
      <c r="G181" s="132" t="s">
        <v>160</v>
      </c>
      <c r="H181" s="133">
        <v>3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161</v>
      </c>
      <c r="AT181" s="140" t="s">
        <v>157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680</v>
      </c>
    </row>
    <row r="182" spans="2:65" s="1" customFormat="1" ht="11.25">
      <c r="B182" s="28"/>
      <c r="D182" s="142" t="s">
        <v>163</v>
      </c>
      <c r="F182" s="143" t="s">
        <v>285</v>
      </c>
      <c r="I182" s="144"/>
      <c r="L182" s="28"/>
      <c r="M182" s="145"/>
      <c r="T182" s="52"/>
      <c r="AT182" s="13" t="s">
        <v>163</v>
      </c>
      <c r="AU182" s="13" t="s">
        <v>85</v>
      </c>
    </row>
    <row r="183" spans="2:65" s="1" customFormat="1" ht="19.5">
      <c r="B183" s="28"/>
      <c r="D183" s="146" t="s">
        <v>165</v>
      </c>
      <c r="F183" s="147" t="s">
        <v>600</v>
      </c>
      <c r="I183" s="144"/>
      <c r="L183" s="28"/>
      <c r="M183" s="145"/>
      <c r="T183" s="52"/>
      <c r="AT183" s="13" t="s">
        <v>165</v>
      </c>
      <c r="AU183" s="13" t="s">
        <v>85</v>
      </c>
    </row>
    <row r="184" spans="2:65" s="1" customFormat="1" ht="16.5" customHeight="1">
      <c r="B184" s="28"/>
      <c r="C184" s="148" t="s">
        <v>348</v>
      </c>
      <c r="D184" s="148" t="s">
        <v>167</v>
      </c>
      <c r="E184" s="149" t="s">
        <v>287</v>
      </c>
      <c r="F184" s="150" t="s">
        <v>288</v>
      </c>
      <c r="G184" s="151" t="s">
        <v>160</v>
      </c>
      <c r="H184" s="152">
        <v>3</v>
      </c>
      <c r="I184" s="153"/>
      <c r="J184" s="152">
        <f>ROUND(I184*H184,0)</f>
        <v>0</v>
      </c>
      <c r="K184" s="154"/>
      <c r="L184" s="155"/>
      <c r="M184" s="156" t="s">
        <v>1</v>
      </c>
      <c r="N184" s="157" t="s">
        <v>41</v>
      </c>
      <c r="P184" s="138">
        <f>O184*H184</f>
        <v>0</v>
      </c>
      <c r="Q184" s="138">
        <v>4.0000000000000003E-5</v>
      </c>
      <c r="R184" s="138">
        <f>Q184*H184</f>
        <v>1.2000000000000002E-4</v>
      </c>
      <c r="S184" s="138">
        <v>0</v>
      </c>
      <c r="T184" s="139">
        <f>S184*H184</f>
        <v>0</v>
      </c>
      <c r="AR184" s="140" t="s">
        <v>170</v>
      </c>
      <c r="AT184" s="140" t="s">
        <v>167</v>
      </c>
      <c r="AU184" s="140" t="s">
        <v>85</v>
      </c>
      <c r="AY184" s="13" t="s">
        <v>154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161</v>
      </c>
      <c r="BM184" s="140" t="s">
        <v>681</v>
      </c>
    </row>
    <row r="185" spans="2:65" s="1" customFormat="1" ht="19.5">
      <c r="B185" s="28"/>
      <c r="D185" s="146" t="s">
        <v>165</v>
      </c>
      <c r="F185" s="147" t="s">
        <v>208</v>
      </c>
      <c r="I185" s="144"/>
      <c r="L185" s="28"/>
      <c r="M185" s="145"/>
      <c r="T185" s="52"/>
      <c r="AT185" s="13" t="s">
        <v>165</v>
      </c>
      <c r="AU185" s="13" t="s">
        <v>85</v>
      </c>
    </row>
    <row r="186" spans="2:65" s="1" customFormat="1" ht="16.5" customHeight="1">
      <c r="B186" s="28"/>
      <c r="C186" s="148" t="s">
        <v>352</v>
      </c>
      <c r="D186" s="148" t="s">
        <v>167</v>
      </c>
      <c r="E186" s="149" t="s">
        <v>291</v>
      </c>
      <c r="F186" s="150" t="s">
        <v>292</v>
      </c>
      <c r="G186" s="151" t="s">
        <v>160</v>
      </c>
      <c r="H186" s="152">
        <v>2</v>
      </c>
      <c r="I186" s="153"/>
      <c r="J186" s="152">
        <f>ROUND(I186*H186,0)</f>
        <v>0</v>
      </c>
      <c r="K186" s="154"/>
      <c r="L186" s="155"/>
      <c r="M186" s="156" t="s">
        <v>1</v>
      </c>
      <c r="N186" s="157" t="s">
        <v>41</v>
      </c>
      <c r="P186" s="138">
        <f>O186*H186</f>
        <v>0</v>
      </c>
      <c r="Q186" s="138">
        <v>2.0000000000000002E-5</v>
      </c>
      <c r="R186" s="138">
        <f>Q186*H186</f>
        <v>4.0000000000000003E-5</v>
      </c>
      <c r="S186" s="138">
        <v>0</v>
      </c>
      <c r="T186" s="139">
        <f>S186*H186</f>
        <v>0</v>
      </c>
      <c r="AR186" s="140" t="s">
        <v>170</v>
      </c>
      <c r="AT186" s="140" t="s">
        <v>167</v>
      </c>
      <c r="AU186" s="140" t="s">
        <v>85</v>
      </c>
      <c r="AY186" s="13" t="s">
        <v>154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3" t="s">
        <v>8</v>
      </c>
      <c r="BK186" s="141">
        <f>ROUND(I186*H186,0)</f>
        <v>0</v>
      </c>
      <c r="BL186" s="13" t="s">
        <v>161</v>
      </c>
      <c r="BM186" s="140" t="s">
        <v>682</v>
      </c>
    </row>
    <row r="187" spans="2:65" s="1" customFormat="1" ht="19.5">
      <c r="B187" s="28"/>
      <c r="D187" s="146" t="s">
        <v>165</v>
      </c>
      <c r="F187" s="147" t="s">
        <v>208</v>
      </c>
      <c r="I187" s="144"/>
      <c r="L187" s="28"/>
      <c r="M187" s="145"/>
      <c r="T187" s="52"/>
      <c r="AT187" s="13" t="s">
        <v>165</v>
      </c>
      <c r="AU187" s="13" t="s">
        <v>85</v>
      </c>
    </row>
    <row r="188" spans="2:65" s="11" customFormat="1" ht="25.9" customHeight="1">
      <c r="B188" s="117"/>
      <c r="D188" s="118" t="s">
        <v>75</v>
      </c>
      <c r="E188" s="119" t="s">
        <v>243</v>
      </c>
      <c r="F188" s="119" t="s">
        <v>244</v>
      </c>
      <c r="I188" s="120"/>
      <c r="J188" s="121">
        <f>BK188</f>
        <v>0</v>
      </c>
      <c r="L188" s="117"/>
      <c r="M188" s="122"/>
      <c r="P188" s="123">
        <f>P189</f>
        <v>0</v>
      </c>
      <c r="R188" s="123">
        <f>R189</f>
        <v>0</v>
      </c>
      <c r="T188" s="124">
        <f>T189</f>
        <v>0</v>
      </c>
      <c r="AR188" s="118" t="s">
        <v>182</v>
      </c>
      <c r="AT188" s="125" t="s">
        <v>75</v>
      </c>
      <c r="AU188" s="125" t="s">
        <v>76</v>
      </c>
      <c r="AY188" s="118" t="s">
        <v>154</v>
      </c>
      <c r="BK188" s="126">
        <f>BK189</f>
        <v>0</v>
      </c>
    </row>
    <row r="189" spans="2:65" s="11" customFormat="1" ht="22.9" customHeight="1">
      <c r="B189" s="117"/>
      <c r="D189" s="118" t="s">
        <v>75</v>
      </c>
      <c r="E189" s="127" t="s">
        <v>245</v>
      </c>
      <c r="F189" s="127" t="s">
        <v>246</v>
      </c>
      <c r="I189" s="120"/>
      <c r="J189" s="128">
        <f>BK189</f>
        <v>0</v>
      </c>
      <c r="L189" s="117"/>
      <c r="M189" s="122"/>
      <c r="P189" s="123">
        <f>SUM(P190:P192)</f>
        <v>0</v>
      </c>
      <c r="R189" s="123">
        <f>SUM(R190:R192)</f>
        <v>0</v>
      </c>
      <c r="T189" s="124">
        <f>SUM(T190:T192)</f>
        <v>0</v>
      </c>
      <c r="AR189" s="118" t="s">
        <v>182</v>
      </c>
      <c r="AT189" s="125" t="s">
        <v>75</v>
      </c>
      <c r="AU189" s="125" t="s">
        <v>8</v>
      </c>
      <c r="AY189" s="118" t="s">
        <v>154</v>
      </c>
      <c r="BK189" s="126">
        <f>SUM(BK190:BK192)</f>
        <v>0</v>
      </c>
    </row>
    <row r="190" spans="2:65" s="1" customFormat="1" ht="16.5" customHeight="1">
      <c r="B190" s="28"/>
      <c r="C190" s="129" t="s">
        <v>357</v>
      </c>
      <c r="D190" s="129" t="s">
        <v>157</v>
      </c>
      <c r="E190" s="130" t="s">
        <v>247</v>
      </c>
      <c r="F190" s="131" t="s">
        <v>248</v>
      </c>
      <c r="G190" s="132" t="s">
        <v>224</v>
      </c>
      <c r="H190" s="133">
        <v>1</v>
      </c>
      <c r="I190" s="134"/>
      <c r="J190" s="133">
        <f>ROUND(I190*H190,0)</f>
        <v>0</v>
      </c>
      <c r="K190" s="135"/>
      <c r="L190" s="28"/>
      <c r="M190" s="136" t="s">
        <v>1</v>
      </c>
      <c r="N190" s="137" t="s">
        <v>41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249</v>
      </c>
      <c r="AT190" s="140" t="s">
        <v>157</v>
      </c>
      <c r="AU190" s="140" t="s">
        <v>85</v>
      </c>
      <c r="AY190" s="13" t="s">
        <v>154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</v>
      </c>
      <c r="BK190" s="141">
        <f>ROUND(I190*H190,0)</f>
        <v>0</v>
      </c>
      <c r="BL190" s="13" t="s">
        <v>249</v>
      </c>
      <c r="BM190" s="140" t="s">
        <v>683</v>
      </c>
    </row>
    <row r="191" spans="2:65" s="1" customFormat="1" ht="11.25">
      <c r="B191" s="28"/>
      <c r="D191" s="142" t="s">
        <v>163</v>
      </c>
      <c r="F191" s="143" t="s">
        <v>251</v>
      </c>
      <c r="I191" s="144"/>
      <c r="L191" s="28"/>
      <c r="M191" s="145"/>
      <c r="T191" s="52"/>
      <c r="AT191" s="13" t="s">
        <v>163</v>
      </c>
      <c r="AU191" s="13" t="s">
        <v>85</v>
      </c>
    </row>
    <row r="192" spans="2:65" s="1" customFormat="1" ht="29.25">
      <c r="B192" s="28"/>
      <c r="D192" s="146" t="s">
        <v>165</v>
      </c>
      <c r="F192" s="147" t="s">
        <v>252</v>
      </c>
      <c r="I192" s="144"/>
      <c r="L192" s="28"/>
      <c r="M192" s="158"/>
      <c r="N192" s="159"/>
      <c r="O192" s="159"/>
      <c r="P192" s="159"/>
      <c r="Q192" s="159"/>
      <c r="R192" s="159"/>
      <c r="S192" s="159"/>
      <c r="T192" s="160"/>
      <c r="AT192" s="13" t="s">
        <v>165</v>
      </c>
      <c r="AU192" s="13" t="s">
        <v>85</v>
      </c>
    </row>
    <row r="193" spans="2:12" s="1" customFormat="1" ht="6.95" customHeight="1">
      <c r="B193" s="40"/>
      <c r="C193" s="41"/>
      <c r="D193" s="41"/>
      <c r="E193" s="41"/>
      <c r="F193" s="41"/>
      <c r="G193" s="41"/>
      <c r="H193" s="41"/>
      <c r="I193" s="41"/>
      <c r="J193" s="41"/>
      <c r="K193" s="41"/>
      <c r="L193" s="28"/>
    </row>
  </sheetData>
  <sheetProtection algorithmName="SHA-512" hashValue="zoLG76EnnEapSSPwvrIzqo7luIJ4CcjqHg7dhb41i7QCx2nnwdu9v+5cUcLNlIA7ZUpS7fgrk4VT0akG2zM72g==" saltValue="02zi6i9KfuKkoJPPjCvOOUXRVUzReyEsvW2iFo6hmYTdop4Vn5+fV+TdJMT1HCFwDHCMdfyScPyPVeJ4iuq+ww==" spinCount="100000" sheet="1" objects="1" scenarios="1" formatColumns="0" formatRows="0" autoFilter="0"/>
  <autoFilter ref="C121:K192" xr:uid="{00000000-0009-0000-0000-00000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900-000000000000}"/>
    <hyperlink ref="F131" r:id="rId2" xr:uid="{00000000-0004-0000-0900-000001000000}"/>
    <hyperlink ref="F136" r:id="rId3" xr:uid="{00000000-0004-0000-0900-000002000000}"/>
    <hyperlink ref="F141" r:id="rId4" xr:uid="{00000000-0004-0000-0900-000003000000}"/>
    <hyperlink ref="F144" r:id="rId5" xr:uid="{00000000-0004-0000-0900-000004000000}"/>
    <hyperlink ref="F147" r:id="rId6" xr:uid="{00000000-0004-0000-0900-000005000000}"/>
    <hyperlink ref="F150" r:id="rId7" xr:uid="{00000000-0004-0000-0900-000006000000}"/>
    <hyperlink ref="F153" r:id="rId8" xr:uid="{00000000-0004-0000-0900-000007000000}"/>
    <hyperlink ref="F156" r:id="rId9" xr:uid="{00000000-0004-0000-0900-000008000000}"/>
    <hyperlink ref="F159" r:id="rId10" xr:uid="{00000000-0004-0000-0900-000009000000}"/>
    <hyperlink ref="F162" r:id="rId11" xr:uid="{00000000-0004-0000-0900-00000A000000}"/>
    <hyperlink ref="F165" r:id="rId12" xr:uid="{00000000-0004-0000-0900-00000B000000}"/>
    <hyperlink ref="F169" r:id="rId13" xr:uid="{00000000-0004-0000-0900-00000C000000}"/>
    <hyperlink ref="F175" r:id="rId14" xr:uid="{00000000-0004-0000-0900-00000D000000}"/>
    <hyperlink ref="F178" r:id="rId15" xr:uid="{00000000-0004-0000-0900-00000E000000}"/>
    <hyperlink ref="F182" r:id="rId16" xr:uid="{00000000-0004-0000-0900-00000F000000}"/>
    <hyperlink ref="F191" r:id="rId17" xr:uid="{00000000-0004-0000-09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684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ROUND(J124,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ROUND((SUM(BE124:BE183)),  1)</f>
        <v>0</v>
      </c>
      <c r="I33" s="88">
        <v>0.21</v>
      </c>
      <c r="J33" s="87">
        <f>ROUND(((SUM(BE124:BE183))*I33),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ROUND((SUM(BF124:BF183)),  1)</f>
        <v>0</v>
      </c>
      <c r="I34" s="88">
        <v>0.12</v>
      </c>
      <c r="J34" s="87">
        <f>ROUND(((SUM(BF124:BF183))*I34),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ROUND((SUM(BG124:BG183)),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ROUND((SUM(BH124:BH183)),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ROUND((SUM(BI124:BI183)),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10. - MŠ Kampánova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J124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451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9" customFormat="1" ht="19.899999999999999" hidden="1" customHeight="1">
      <c r="B98" s="104"/>
      <c r="D98" s="105" t="s">
        <v>452</v>
      </c>
      <c r="E98" s="106"/>
      <c r="F98" s="106"/>
      <c r="G98" s="106"/>
      <c r="H98" s="106"/>
      <c r="I98" s="106"/>
      <c r="J98" s="107">
        <f>J126</f>
        <v>0</v>
      </c>
      <c r="L98" s="104"/>
    </row>
    <row r="99" spans="2:12" s="8" customFormat="1" ht="24.95" hidden="1" customHeight="1">
      <c r="B99" s="100"/>
      <c r="D99" s="101" t="s">
        <v>133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9" customFormat="1" ht="19.899999999999999" hidden="1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8" customFormat="1" ht="24.95" hidden="1" customHeight="1">
      <c r="B101" s="100"/>
      <c r="D101" s="101" t="s">
        <v>135</v>
      </c>
      <c r="E101" s="102"/>
      <c r="F101" s="102"/>
      <c r="G101" s="102"/>
      <c r="H101" s="102"/>
      <c r="I101" s="102"/>
      <c r="J101" s="103">
        <f>J171</f>
        <v>0</v>
      </c>
      <c r="L101" s="100"/>
    </row>
    <row r="102" spans="2:12" s="9" customFormat="1" ht="19.899999999999999" hidden="1" customHeight="1">
      <c r="B102" s="104"/>
      <c r="D102" s="105" t="s">
        <v>136</v>
      </c>
      <c r="E102" s="106"/>
      <c r="F102" s="106"/>
      <c r="G102" s="106"/>
      <c r="H102" s="106"/>
      <c r="I102" s="106"/>
      <c r="J102" s="107">
        <f>J172</f>
        <v>0</v>
      </c>
      <c r="L102" s="104"/>
    </row>
    <row r="103" spans="2:12" s="8" customFormat="1" ht="24.95" hidden="1" customHeight="1">
      <c r="B103" s="100"/>
      <c r="D103" s="101" t="s">
        <v>137</v>
      </c>
      <c r="E103" s="102"/>
      <c r="F103" s="102"/>
      <c r="G103" s="102"/>
      <c r="H103" s="102"/>
      <c r="I103" s="102"/>
      <c r="J103" s="103">
        <f>J179</f>
        <v>0</v>
      </c>
      <c r="L103" s="100"/>
    </row>
    <row r="104" spans="2:12" s="9" customFormat="1" ht="19.899999999999999" hidden="1" customHeight="1">
      <c r="B104" s="104"/>
      <c r="D104" s="105" t="s">
        <v>138</v>
      </c>
      <c r="E104" s="106"/>
      <c r="F104" s="106"/>
      <c r="G104" s="106"/>
      <c r="H104" s="106"/>
      <c r="I104" s="106"/>
      <c r="J104" s="107">
        <f>J180</f>
        <v>0</v>
      </c>
      <c r="L104" s="104"/>
    </row>
    <row r="105" spans="2:12" s="1" customFormat="1" ht="21.75" hidden="1" customHeight="1">
      <c r="B105" s="28"/>
      <c r="L105" s="28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>
      <c r="B111" s="28"/>
      <c r="C111" s="17" t="s">
        <v>139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16.5" customHeight="1">
      <c r="B114" s="28"/>
      <c r="E114" s="199" t="str">
        <f>E7</f>
        <v>Odstranění závad z revizí elektro - I. etapa</v>
      </c>
      <c r="F114" s="200"/>
      <c r="G114" s="200"/>
      <c r="H114" s="200"/>
      <c r="L114" s="28"/>
    </row>
    <row r="115" spans="2:65" s="1" customFormat="1" ht="12" customHeight="1">
      <c r="B115" s="28"/>
      <c r="C115" s="23" t="s">
        <v>126</v>
      </c>
      <c r="L115" s="28"/>
    </row>
    <row r="116" spans="2:65" s="1" customFormat="1" ht="16.5" customHeight="1">
      <c r="B116" s="28"/>
      <c r="E116" s="165" t="str">
        <f>E9</f>
        <v>10. - MŠ Kampánova</v>
      </c>
      <c r="F116" s="201"/>
      <c r="G116" s="201"/>
      <c r="H116" s="20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20</v>
      </c>
      <c r="F118" s="21" t="str">
        <f>F12</f>
        <v xml:space="preserve"> </v>
      </c>
      <c r="I118" s="23" t="s">
        <v>22</v>
      </c>
      <c r="J118" s="48">
        <f>IF(J12="","",J12)</f>
        <v>45838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E15</f>
        <v>TECHNICKÉ SLUŽBY HRADEC KRÁLOVÉ</v>
      </c>
      <c r="I120" s="23" t="s">
        <v>31</v>
      </c>
      <c r="J120" s="26" t="str">
        <f>E21</f>
        <v xml:space="preserve"> </v>
      </c>
      <c r="L120" s="28"/>
    </row>
    <row r="121" spans="2:65" s="1" customFormat="1" ht="15.2" customHeight="1">
      <c r="B121" s="28"/>
      <c r="C121" s="23" t="s">
        <v>29</v>
      </c>
      <c r="F121" s="21" t="str">
        <f>IF(E18="","",E18)</f>
        <v>Vyplň údaj</v>
      </c>
      <c r="I121" s="23" t="s">
        <v>34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08"/>
      <c r="C123" s="109" t="s">
        <v>140</v>
      </c>
      <c r="D123" s="110" t="s">
        <v>61</v>
      </c>
      <c r="E123" s="110" t="s">
        <v>57</v>
      </c>
      <c r="F123" s="110" t="s">
        <v>58</v>
      </c>
      <c r="G123" s="110" t="s">
        <v>141</v>
      </c>
      <c r="H123" s="110" t="s">
        <v>142</v>
      </c>
      <c r="I123" s="110" t="s">
        <v>143</v>
      </c>
      <c r="J123" s="111" t="s">
        <v>130</v>
      </c>
      <c r="K123" s="112" t="s">
        <v>144</v>
      </c>
      <c r="L123" s="108"/>
      <c r="M123" s="55" t="s">
        <v>1</v>
      </c>
      <c r="N123" s="56" t="s">
        <v>40</v>
      </c>
      <c r="O123" s="56" t="s">
        <v>145</v>
      </c>
      <c r="P123" s="56" t="s">
        <v>146</v>
      </c>
      <c r="Q123" s="56" t="s">
        <v>147</v>
      </c>
      <c r="R123" s="56" t="s">
        <v>148</v>
      </c>
      <c r="S123" s="56" t="s">
        <v>149</v>
      </c>
      <c r="T123" s="57" t="s">
        <v>150</v>
      </c>
    </row>
    <row r="124" spans="2:65" s="1" customFormat="1" ht="22.9" customHeight="1">
      <c r="B124" s="28"/>
      <c r="C124" s="60" t="s">
        <v>151</v>
      </c>
      <c r="J124" s="113">
        <f>BK124</f>
        <v>0</v>
      </c>
      <c r="L124" s="28"/>
      <c r="M124" s="58"/>
      <c r="N124" s="49"/>
      <c r="O124" s="49"/>
      <c r="P124" s="114">
        <f>P125+P130+P171+P179</f>
        <v>0</v>
      </c>
      <c r="Q124" s="49"/>
      <c r="R124" s="114">
        <f>R125+R130+R171+R179</f>
        <v>3.7100000000000002E-3</v>
      </c>
      <c r="S124" s="49"/>
      <c r="T124" s="115">
        <f>T125+T130+T171+T179</f>
        <v>2.5000000000000001E-3</v>
      </c>
      <c r="AT124" s="13" t="s">
        <v>75</v>
      </c>
      <c r="AU124" s="13" t="s">
        <v>132</v>
      </c>
      <c r="BK124" s="116">
        <f>BK125+BK130+BK171+BK179</f>
        <v>0</v>
      </c>
    </row>
    <row r="125" spans="2:65" s="11" customFormat="1" ht="25.9" customHeight="1">
      <c r="B125" s="117"/>
      <c r="D125" s="118" t="s">
        <v>75</v>
      </c>
      <c r="E125" s="119" t="s">
        <v>453</v>
      </c>
      <c r="F125" s="119" t="s">
        <v>454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5.0000000000000002E-5</v>
      </c>
      <c r="T125" s="124">
        <f>T126</f>
        <v>2.5000000000000001E-3</v>
      </c>
      <c r="AR125" s="118" t="s">
        <v>8</v>
      </c>
      <c r="AT125" s="125" t="s">
        <v>75</v>
      </c>
      <c r="AU125" s="125" t="s">
        <v>76</v>
      </c>
      <c r="AY125" s="118" t="s">
        <v>154</v>
      </c>
      <c r="BK125" s="126">
        <f>BK126</f>
        <v>0</v>
      </c>
    </row>
    <row r="126" spans="2:65" s="11" customFormat="1" ht="22.9" customHeight="1">
      <c r="B126" s="117"/>
      <c r="D126" s="118" t="s">
        <v>75</v>
      </c>
      <c r="E126" s="127" t="s">
        <v>203</v>
      </c>
      <c r="F126" s="127" t="s">
        <v>455</v>
      </c>
      <c r="I126" s="120"/>
      <c r="J126" s="128">
        <f>BK126</f>
        <v>0</v>
      </c>
      <c r="L126" s="117"/>
      <c r="M126" s="122"/>
      <c r="P126" s="123">
        <f>SUM(P127:P129)</f>
        <v>0</v>
      </c>
      <c r="R126" s="123">
        <f>SUM(R127:R129)</f>
        <v>5.0000000000000002E-5</v>
      </c>
      <c r="T126" s="124">
        <f>SUM(T127:T129)</f>
        <v>2.5000000000000001E-3</v>
      </c>
      <c r="AR126" s="118" t="s">
        <v>8</v>
      </c>
      <c r="AT126" s="125" t="s">
        <v>75</v>
      </c>
      <c r="AU126" s="125" t="s">
        <v>8</v>
      </c>
      <c r="AY126" s="118" t="s">
        <v>154</v>
      </c>
      <c r="BK126" s="126">
        <f>SUM(BK127:BK129)</f>
        <v>0</v>
      </c>
    </row>
    <row r="127" spans="2:65" s="1" customFormat="1" ht="24.2" customHeight="1">
      <c r="B127" s="28"/>
      <c r="C127" s="129" t="s">
        <v>8</v>
      </c>
      <c r="D127" s="129" t="s">
        <v>157</v>
      </c>
      <c r="E127" s="130" t="s">
        <v>628</v>
      </c>
      <c r="F127" s="131" t="s">
        <v>629</v>
      </c>
      <c r="G127" s="132" t="s">
        <v>257</v>
      </c>
      <c r="H127" s="133">
        <v>2.5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2.0000000000000002E-5</v>
      </c>
      <c r="R127" s="138">
        <f>Q127*H127</f>
        <v>5.0000000000000002E-5</v>
      </c>
      <c r="S127" s="138">
        <v>1E-3</v>
      </c>
      <c r="T127" s="139">
        <f>S127*H127</f>
        <v>2.5000000000000001E-3</v>
      </c>
      <c r="AR127" s="140" t="s">
        <v>178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178</v>
      </c>
      <c r="BM127" s="140" t="s">
        <v>685</v>
      </c>
    </row>
    <row r="128" spans="2:65" s="1" customFormat="1" ht="11.25">
      <c r="B128" s="28"/>
      <c r="D128" s="142" t="s">
        <v>163</v>
      </c>
      <c r="F128" s="143" t="s">
        <v>631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686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1" customFormat="1" ht="25.9" customHeight="1">
      <c r="B130" s="117"/>
      <c r="D130" s="118" t="s">
        <v>75</v>
      </c>
      <c r="E130" s="119" t="s">
        <v>152</v>
      </c>
      <c r="F130" s="119" t="s">
        <v>153</v>
      </c>
      <c r="I130" s="120"/>
      <c r="J130" s="121">
        <f>BK130</f>
        <v>0</v>
      </c>
      <c r="L130" s="117"/>
      <c r="M130" s="122"/>
      <c r="P130" s="123">
        <f>P131</f>
        <v>0</v>
      </c>
      <c r="R130" s="123">
        <f>R131</f>
        <v>3.6600000000000001E-3</v>
      </c>
      <c r="T130" s="124">
        <f>T131</f>
        <v>0</v>
      </c>
      <c r="AR130" s="118" t="s">
        <v>85</v>
      </c>
      <c r="AT130" s="125" t="s">
        <v>75</v>
      </c>
      <c r="AU130" s="125" t="s">
        <v>76</v>
      </c>
      <c r="AY130" s="118" t="s">
        <v>154</v>
      </c>
      <c r="BK130" s="126">
        <f>BK131</f>
        <v>0</v>
      </c>
    </row>
    <row r="131" spans="2:65" s="11" customFormat="1" ht="22.9" customHeight="1">
      <c r="B131" s="117"/>
      <c r="D131" s="118" t="s">
        <v>75</v>
      </c>
      <c r="E131" s="127" t="s">
        <v>155</v>
      </c>
      <c r="F131" s="127" t="s">
        <v>156</v>
      </c>
      <c r="I131" s="120"/>
      <c r="J131" s="128">
        <f>BK131</f>
        <v>0</v>
      </c>
      <c r="L131" s="117"/>
      <c r="M131" s="122"/>
      <c r="P131" s="123">
        <f>SUM(P132:P170)</f>
        <v>0</v>
      </c>
      <c r="R131" s="123">
        <f>SUM(R132:R170)</f>
        <v>3.6600000000000001E-3</v>
      </c>
      <c r="T131" s="124">
        <f>SUM(T132:T170)</f>
        <v>0</v>
      </c>
      <c r="AR131" s="118" t="s">
        <v>85</v>
      </c>
      <c r="AT131" s="125" t="s">
        <v>75</v>
      </c>
      <c r="AU131" s="125" t="s">
        <v>8</v>
      </c>
      <c r="AY131" s="118" t="s">
        <v>154</v>
      </c>
      <c r="BK131" s="126">
        <f>SUM(BK132:BK170)</f>
        <v>0</v>
      </c>
    </row>
    <row r="132" spans="2:65" s="1" customFormat="1" ht="37.9" customHeight="1">
      <c r="B132" s="28"/>
      <c r="C132" s="129" t="s">
        <v>85</v>
      </c>
      <c r="D132" s="129" t="s">
        <v>157</v>
      </c>
      <c r="E132" s="130" t="s">
        <v>255</v>
      </c>
      <c r="F132" s="131" t="s">
        <v>256</v>
      </c>
      <c r="G132" s="132" t="s">
        <v>257</v>
      </c>
      <c r="H132" s="133">
        <v>15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161</v>
      </c>
      <c r="AT132" s="140" t="s">
        <v>157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687</v>
      </c>
    </row>
    <row r="133" spans="2:65" s="1" customFormat="1" ht="11.25">
      <c r="B133" s="28"/>
      <c r="D133" s="142" t="s">
        <v>163</v>
      </c>
      <c r="F133" s="143" t="s">
        <v>259</v>
      </c>
      <c r="I133" s="144"/>
      <c r="L133" s="28"/>
      <c r="M133" s="145"/>
      <c r="T133" s="52"/>
      <c r="AT133" s="13" t="s">
        <v>163</v>
      </c>
      <c r="AU133" s="13" t="s">
        <v>85</v>
      </c>
    </row>
    <row r="134" spans="2:65" s="1" customFormat="1" ht="19.5">
      <c r="B134" s="28"/>
      <c r="D134" s="146" t="s">
        <v>165</v>
      </c>
      <c r="F134" s="147" t="s">
        <v>686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16.5" customHeight="1">
      <c r="B135" s="28"/>
      <c r="C135" s="148" t="s">
        <v>172</v>
      </c>
      <c r="D135" s="148" t="s">
        <v>167</v>
      </c>
      <c r="E135" s="149" t="s">
        <v>260</v>
      </c>
      <c r="F135" s="150" t="s">
        <v>261</v>
      </c>
      <c r="G135" s="151" t="s">
        <v>257</v>
      </c>
      <c r="H135" s="152">
        <v>15</v>
      </c>
      <c r="I135" s="153"/>
      <c r="J135" s="152">
        <f>ROUND(I135*H135,0)</f>
        <v>0</v>
      </c>
      <c r="K135" s="154"/>
      <c r="L135" s="155"/>
      <c r="M135" s="156" t="s">
        <v>1</v>
      </c>
      <c r="N135" s="157" t="s">
        <v>41</v>
      </c>
      <c r="P135" s="138">
        <f>O135*H135</f>
        <v>0</v>
      </c>
      <c r="Q135" s="138">
        <v>6.9999999999999994E-5</v>
      </c>
      <c r="R135" s="138">
        <f>Q135*H135</f>
        <v>1.0499999999999999E-3</v>
      </c>
      <c r="S135" s="138">
        <v>0</v>
      </c>
      <c r="T135" s="139">
        <f>S135*H135</f>
        <v>0</v>
      </c>
      <c r="AR135" s="140" t="s">
        <v>170</v>
      </c>
      <c r="AT135" s="140" t="s">
        <v>167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688</v>
      </c>
    </row>
    <row r="136" spans="2:65" s="1" customFormat="1" ht="19.5">
      <c r="B136" s="28"/>
      <c r="D136" s="146" t="s">
        <v>165</v>
      </c>
      <c r="F136" s="147" t="s">
        <v>686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" customFormat="1" ht="62.65" customHeight="1">
      <c r="B137" s="28"/>
      <c r="C137" s="129" t="s">
        <v>178</v>
      </c>
      <c r="D137" s="129" t="s">
        <v>157</v>
      </c>
      <c r="E137" s="130" t="s">
        <v>263</v>
      </c>
      <c r="F137" s="131" t="s">
        <v>264</v>
      </c>
      <c r="G137" s="132" t="s">
        <v>257</v>
      </c>
      <c r="H137" s="133">
        <v>28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41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161</v>
      </c>
      <c r="AT137" s="140" t="s">
        <v>157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689</v>
      </c>
    </row>
    <row r="138" spans="2:65" s="1" customFormat="1" ht="11.25">
      <c r="B138" s="28"/>
      <c r="D138" s="142" t="s">
        <v>163</v>
      </c>
      <c r="F138" s="143" t="s">
        <v>266</v>
      </c>
      <c r="I138" s="144"/>
      <c r="L138" s="28"/>
      <c r="M138" s="145"/>
      <c r="T138" s="52"/>
      <c r="AT138" s="13" t="s">
        <v>163</v>
      </c>
      <c r="AU138" s="13" t="s">
        <v>85</v>
      </c>
    </row>
    <row r="139" spans="2:65" s="1" customFormat="1" ht="19.5">
      <c r="B139" s="28"/>
      <c r="D139" s="146" t="s">
        <v>165</v>
      </c>
      <c r="F139" s="147" t="s">
        <v>690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24.2" customHeight="1">
      <c r="B140" s="28"/>
      <c r="C140" s="148" t="s">
        <v>182</v>
      </c>
      <c r="D140" s="148" t="s">
        <v>167</v>
      </c>
      <c r="E140" s="149" t="s">
        <v>267</v>
      </c>
      <c r="F140" s="150" t="s">
        <v>268</v>
      </c>
      <c r="G140" s="151" t="s">
        <v>257</v>
      </c>
      <c r="H140" s="152">
        <v>28</v>
      </c>
      <c r="I140" s="153"/>
      <c r="J140" s="152">
        <f>ROUND(I140*H140,0)</f>
        <v>0</v>
      </c>
      <c r="K140" s="154"/>
      <c r="L140" s="155"/>
      <c r="M140" s="156" t="s">
        <v>1</v>
      </c>
      <c r="N140" s="157" t="s">
        <v>41</v>
      </c>
      <c r="P140" s="138">
        <f>O140*H140</f>
        <v>0</v>
      </c>
      <c r="Q140" s="138">
        <v>6.0000000000000002E-5</v>
      </c>
      <c r="R140" s="138">
        <f>Q140*H140</f>
        <v>1.6800000000000001E-3</v>
      </c>
      <c r="S140" s="138">
        <v>0</v>
      </c>
      <c r="T140" s="139">
        <f>S140*H140</f>
        <v>0</v>
      </c>
      <c r="AR140" s="140" t="s">
        <v>170</v>
      </c>
      <c r="AT140" s="140" t="s">
        <v>167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691</v>
      </c>
    </row>
    <row r="141" spans="2:65" s="1" customFormat="1" ht="19.5">
      <c r="B141" s="28"/>
      <c r="D141" s="146" t="s">
        <v>165</v>
      </c>
      <c r="F141" s="147" t="s">
        <v>692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33" customHeight="1">
      <c r="B142" s="28"/>
      <c r="C142" s="129" t="s">
        <v>188</v>
      </c>
      <c r="D142" s="129" t="s">
        <v>157</v>
      </c>
      <c r="E142" s="130" t="s">
        <v>392</v>
      </c>
      <c r="F142" s="131" t="s">
        <v>480</v>
      </c>
      <c r="G142" s="132" t="s">
        <v>160</v>
      </c>
      <c r="H142" s="133">
        <v>2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41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161</v>
      </c>
      <c r="AT142" s="140" t="s">
        <v>157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693</v>
      </c>
    </row>
    <row r="143" spans="2:65" s="1" customFormat="1" ht="11.25">
      <c r="B143" s="28"/>
      <c r="D143" s="142" t="s">
        <v>163</v>
      </c>
      <c r="F143" s="143" t="s">
        <v>395</v>
      </c>
      <c r="I143" s="144"/>
      <c r="L143" s="28"/>
      <c r="M143" s="145"/>
      <c r="T143" s="52"/>
      <c r="AT143" s="13" t="s">
        <v>163</v>
      </c>
      <c r="AU143" s="13" t="s">
        <v>85</v>
      </c>
    </row>
    <row r="144" spans="2:65" s="1" customFormat="1" ht="19.5">
      <c r="B144" s="28"/>
      <c r="D144" s="146" t="s">
        <v>165</v>
      </c>
      <c r="F144" s="147" t="s">
        <v>686</v>
      </c>
      <c r="I144" s="144"/>
      <c r="L144" s="28"/>
      <c r="M144" s="145"/>
      <c r="T144" s="52"/>
      <c r="AT144" s="13" t="s">
        <v>165</v>
      </c>
      <c r="AU144" s="13" t="s">
        <v>85</v>
      </c>
    </row>
    <row r="145" spans="2:65" s="1" customFormat="1" ht="33" customHeight="1">
      <c r="B145" s="28"/>
      <c r="C145" s="129" t="s">
        <v>193</v>
      </c>
      <c r="D145" s="129" t="s">
        <v>157</v>
      </c>
      <c r="E145" s="130" t="s">
        <v>282</v>
      </c>
      <c r="F145" s="131" t="s">
        <v>283</v>
      </c>
      <c r="G145" s="132" t="s">
        <v>160</v>
      </c>
      <c r="H145" s="133">
        <v>10</v>
      </c>
      <c r="I145" s="134"/>
      <c r="J145" s="133">
        <f>ROUND(I145*H145,0)</f>
        <v>0</v>
      </c>
      <c r="K145" s="135"/>
      <c r="L145" s="28"/>
      <c r="M145" s="136" t="s">
        <v>1</v>
      </c>
      <c r="N145" s="137" t="s">
        <v>41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161</v>
      </c>
      <c r="AT145" s="140" t="s">
        <v>157</v>
      </c>
      <c r="AU145" s="140" t="s">
        <v>85</v>
      </c>
      <c r="AY145" s="13" t="s">
        <v>154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161</v>
      </c>
      <c r="BM145" s="140" t="s">
        <v>694</v>
      </c>
    </row>
    <row r="146" spans="2:65" s="1" customFormat="1" ht="11.25">
      <c r="B146" s="28"/>
      <c r="D146" s="142" t="s">
        <v>163</v>
      </c>
      <c r="F146" s="143" t="s">
        <v>285</v>
      </c>
      <c r="I146" s="144"/>
      <c r="L146" s="28"/>
      <c r="M146" s="145"/>
      <c r="T146" s="52"/>
      <c r="AT146" s="13" t="s">
        <v>163</v>
      </c>
      <c r="AU146" s="13" t="s">
        <v>85</v>
      </c>
    </row>
    <row r="147" spans="2:65" s="1" customFormat="1" ht="19.5">
      <c r="B147" s="28"/>
      <c r="D147" s="146" t="s">
        <v>165</v>
      </c>
      <c r="F147" s="147" t="s">
        <v>695</v>
      </c>
      <c r="I147" s="144"/>
      <c r="L147" s="28"/>
      <c r="M147" s="145"/>
      <c r="T147" s="52"/>
      <c r="AT147" s="13" t="s">
        <v>165</v>
      </c>
      <c r="AU147" s="13" t="s">
        <v>85</v>
      </c>
    </row>
    <row r="148" spans="2:65" s="1" customFormat="1" ht="16.5" customHeight="1">
      <c r="B148" s="28"/>
      <c r="C148" s="148" t="s">
        <v>198</v>
      </c>
      <c r="D148" s="148" t="s">
        <v>167</v>
      </c>
      <c r="E148" s="149" t="s">
        <v>287</v>
      </c>
      <c r="F148" s="150" t="s">
        <v>288</v>
      </c>
      <c r="G148" s="151" t="s">
        <v>160</v>
      </c>
      <c r="H148" s="152">
        <v>10</v>
      </c>
      <c r="I148" s="153"/>
      <c r="J148" s="152">
        <f>ROUND(I148*H148,0)</f>
        <v>0</v>
      </c>
      <c r="K148" s="154"/>
      <c r="L148" s="155"/>
      <c r="M148" s="156" t="s">
        <v>1</v>
      </c>
      <c r="N148" s="157" t="s">
        <v>41</v>
      </c>
      <c r="P148" s="138">
        <f>O148*H148</f>
        <v>0</v>
      </c>
      <c r="Q148" s="138">
        <v>4.0000000000000003E-5</v>
      </c>
      <c r="R148" s="138">
        <f>Q148*H148</f>
        <v>4.0000000000000002E-4</v>
      </c>
      <c r="S148" s="138">
        <v>0</v>
      </c>
      <c r="T148" s="139">
        <f>S148*H148</f>
        <v>0</v>
      </c>
      <c r="AR148" s="140" t="s">
        <v>170</v>
      </c>
      <c r="AT148" s="140" t="s">
        <v>167</v>
      </c>
      <c r="AU148" s="140" t="s">
        <v>85</v>
      </c>
      <c r="AY148" s="13" t="s">
        <v>154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161</v>
      </c>
      <c r="BM148" s="140" t="s">
        <v>696</v>
      </c>
    </row>
    <row r="149" spans="2:65" s="1" customFormat="1" ht="19.5">
      <c r="B149" s="28"/>
      <c r="D149" s="146" t="s">
        <v>165</v>
      </c>
      <c r="F149" s="147" t="s">
        <v>697</v>
      </c>
      <c r="I149" s="144"/>
      <c r="L149" s="28"/>
      <c r="M149" s="145"/>
      <c r="T149" s="52"/>
      <c r="AT149" s="13" t="s">
        <v>165</v>
      </c>
      <c r="AU149" s="13" t="s">
        <v>85</v>
      </c>
    </row>
    <row r="150" spans="2:65" s="1" customFormat="1" ht="16.5" customHeight="1">
      <c r="B150" s="28"/>
      <c r="C150" s="148" t="s">
        <v>203</v>
      </c>
      <c r="D150" s="148" t="s">
        <v>167</v>
      </c>
      <c r="E150" s="149" t="s">
        <v>291</v>
      </c>
      <c r="F150" s="150" t="s">
        <v>292</v>
      </c>
      <c r="G150" s="151" t="s">
        <v>160</v>
      </c>
      <c r="H150" s="152">
        <v>10</v>
      </c>
      <c r="I150" s="153"/>
      <c r="J150" s="152">
        <f>ROUND(I150*H150,0)</f>
        <v>0</v>
      </c>
      <c r="K150" s="154"/>
      <c r="L150" s="155"/>
      <c r="M150" s="156" t="s">
        <v>1</v>
      </c>
      <c r="N150" s="157" t="s">
        <v>41</v>
      </c>
      <c r="P150" s="138">
        <f>O150*H150</f>
        <v>0</v>
      </c>
      <c r="Q150" s="138">
        <v>2.0000000000000002E-5</v>
      </c>
      <c r="R150" s="138">
        <f>Q150*H150</f>
        <v>2.0000000000000001E-4</v>
      </c>
      <c r="S150" s="138">
        <v>0</v>
      </c>
      <c r="T150" s="139">
        <f>S150*H150</f>
        <v>0</v>
      </c>
      <c r="AR150" s="140" t="s">
        <v>170</v>
      </c>
      <c r="AT150" s="140" t="s">
        <v>167</v>
      </c>
      <c r="AU150" s="140" t="s">
        <v>85</v>
      </c>
      <c r="AY150" s="13" t="s">
        <v>154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</v>
      </c>
      <c r="BK150" s="141">
        <f>ROUND(I150*H150,0)</f>
        <v>0</v>
      </c>
      <c r="BL150" s="13" t="s">
        <v>161</v>
      </c>
      <c r="BM150" s="140" t="s">
        <v>698</v>
      </c>
    </row>
    <row r="151" spans="2:65" s="1" customFormat="1" ht="19.5">
      <c r="B151" s="28"/>
      <c r="D151" s="146" t="s">
        <v>165</v>
      </c>
      <c r="F151" s="147" t="s">
        <v>699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37.9" customHeight="1">
      <c r="B152" s="28"/>
      <c r="C152" s="129" t="s">
        <v>209</v>
      </c>
      <c r="D152" s="129" t="s">
        <v>157</v>
      </c>
      <c r="E152" s="130" t="s">
        <v>306</v>
      </c>
      <c r="F152" s="131" t="s">
        <v>307</v>
      </c>
      <c r="G152" s="132" t="s">
        <v>160</v>
      </c>
      <c r="H152" s="133">
        <v>3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700</v>
      </c>
    </row>
    <row r="153" spans="2:65" s="1" customFormat="1" ht="11.25">
      <c r="B153" s="28"/>
      <c r="D153" s="142" t="s">
        <v>163</v>
      </c>
      <c r="F153" s="143" t="s">
        <v>309</v>
      </c>
      <c r="I153" s="144"/>
      <c r="L153" s="28"/>
      <c r="M153" s="145"/>
      <c r="T153" s="52"/>
      <c r="AT153" s="13" t="s">
        <v>163</v>
      </c>
      <c r="AU153" s="13" t="s">
        <v>85</v>
      </c>
    </row>
    <row r="154" spans="2:65" s="1" customFormat="1" ht="19.5">
      <c r="B154" s="28"/>
      <c r="D154" s="146" t="s">
        <v>165</v>
      </c>
      <c r="F154" s="147" t="s">
        <v>701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44.25" customHeight="1">
      <c r="B155" s="28"/>
      <c r="C155" s="129" t="s">
        <v>213</v>
      </c>
      <c r="D155" s="129" t="s">
        <v>157</v>
      </c>
      <c r="E155" s="130" t="s">
        <v>311</v>
      </c>
      <c r="F155" s="131" t="s">
        <v>312</v>
      </c>
      <c r="G155" s="132" t="s">
        <v>160</v>
      </c>
      <c r="H155" s="133">
        <v>3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41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161</v>
      </c>
      <c r="AT155" s="140" t="s">
        <v>157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702</v>
      </c>
    </row>
    <row r="156" spans="2:65" s="1" customFormat="1" ht="11.25">
      <c r="B156" s="28"/>
      <c r="D156" s="142" t="s">
        <v>163</v>
      </c>
      <c r="F156" s="143" t="s">
        <v>314</v>
      </c>
      <c r="I156" s="144"/>
      <c r="L156" s="28"/>
      <c r="M156" s="145"/>
      <c r="T156" s="52"/>
      <c r="AT156" s="13" t="s">
        <v>163</v>
      </c>
      <c r="AU156" s="13" t="s">
        <v>85</v>
      </c>
    </row>
    <row r="157" spans="2:65" s="1" customFormat="1" ht="19.5">
      <c r="B157" s="28"/>
      <c r="D157" s="146" t="s">
        <v>165</v>
      </c>
      <c r="F157" s="147" t="s">
        <v>703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49.15" customHeight="1">
      <c r="B158" s="28"/>
      <c r="C158" s="129" t="s">
        <v>9</v>
      </c>
      <c r="D158" s="129" t="s">
        <v>157</v>
      </c>
      <c r="E158" s="130" t="s">
        <v>413</v>
      </c>
      <c r="F158" s="131" t="s">
        <v>414</v>
      </c>
      <c r="G158" s="132" t="s">
        <v>160</v>
      </c>
      <c r="H158" s="133">
        <v>1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161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161</v>
      </c>
      <c r="BM158" s="140" t="s">
        <v>704</v>
      </c>
    </row>
    <row r="159" spans="2:65" s="1" customFormat="1" ht="11.25">
      <c r="B159" s="28"/>
      <c r="D159" s="142" t="s">
        <v>163</v>
      </c>
      <c r="F159" s="143" t="s">
        <v>416</v>
      </c>
      <c r="I159" s="144"/>
      <c r="L159" s="28"/>
      <c r="M159" s="145"/>
      <c r="T159" s="52"/>
      <c r="AT159" s="13" t="s">
        <v>163</v>
      </c>
      <c r="AU159" s="13" t="s">
        <v>85</v>
      </c>
    </row>
    <row r="160" spans="2:65" s="1" customFormat="1" ht="19.5">
      <c r="B160" s="28"/>
      <c r="D160" s="146" t="s">
        <v>165</v>
      </c>
      <c r="F160" s="147" t="s">
        <v>705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21.75" customHeight="1">
      <c r="B161" s="28"/>
      <c r="C161" s="148" t="s">
        <v>228</v>
      </c>
      <c r="D161" s="148" t="s">
        <v>167</v>
      </c>
      <c r="E161" s="149" t="s">
        <v>489</v>
      </c>
      <c r="F161" s="150" t="s">
        <v>490</v>
      </c>
      <c r="G161" s="151" t="s">
        <v>160</v>
      </c>
      <c r="H161" s="152">
        <v>1</v>
      </c>
      <c r="I161" s="153"/>
      <c r="J161" s="152">
        <f>ROUND(I161*H161,0)</f>
        <v>0</v>
      </c>
      <c r="K161" s="154"/>
      <c r="L161" s="155"/>
      <c r="M161" s="156" t="s">
        <v>1</v>
      </c>
      <c r="N161" s="157" t="s">
        <v>41</v>
      </c>
      <c r="P161" s="138">
        <f>O161*H161</f>
        <v>0</v>
      </c>
      <c r="Q161" s="138">
        <v>3.0000000000000001E-5</v>
      </c>
      <c r="R161" s="138">
        <f>Q161*H161</f>
        <v>3.0000000000000001E-5</v>
      </c>
      <c r="S161" s="138">
        <v>0</v>
      </c>
      <c r="T161" s="139">
        <f>S161*H161</f>
        <v>0</v>
      </c>
      <c r="AR161" s="140" t="s">
        <v>170</v>
      </c>
      <c r="AT161" s="140" t="s">
        <v>167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706</v>
      </c>
    </row>
    <row r="162" spans="2:65" s="1" customFormat="1" ht="19.5">
      <c r="B162" s="28"/>
      <c r="D162" s="146" t="s">
        <v>165</v>
      </c>
      <c r="F162" s="147" t="s">
        <v>705</v>
      </c>
      <c r="I162" s="144"/>
      <c r="L162" s="28"/>
      <c r="M162" s="145"/>
      <c r="T162" s="52"/>
      <c r="AT162" s="13" t="s">
        <v>165</v>
      </c>
      <c r="AU162" s="13" t="s">
        <v>85</v>
      </c>
    </row>
    <row r="163" spans="2:65" s="1" customFormat="1" ht="44.25" customHeight="1">
      <c r="B163" s="28"/>
      <c r="C163" s="129" t="s">
        <v>233</v>
      </c>
      <c r="D163" s="129" t="s">
        <v>157</v>
      </c>
      <c r="E163" s="130" t="s">
        <v>493</v>
      </c>
      <c r="F163" s="131" t="s">
        <v>664</v>
      </c>
      <c r="G163" s="132" t="s">
        <v>160</v>
      </c>
      <c r="H163" s="133">
        <v>2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41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178</v>
      </c>
      <c r="AT163" s="140" t="s">
        <v>157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178</v>
      </c>
      <c r="BM163" s="140" t="s">
        <v>707</v>
      </c>
    </row>
    <row r="164" spans="2:65" s="1" customFormat="1" ht="11.25">
      <c r="B164" s="28"/>
      <c r="D164" s="142" t="s">
        <v>163</v>
      </c>
      <c r="F164" s="143" t="s">
        <v>496</v>
      </c>
      <c r="I164" s="144"/>
      <c r="L164" s="28"/>
      <c r="M164" s="145"/>
      <c r="T164" s="52"/>
      <c r="AT164" s="13" t="s">
        <v>163</v>
      </c>
      <c r="AU164" s="13" t="s">
        <v>85</v>
      </c>
    </row>
    <row r="165" spans="2:65" s="1" customFormat="1" ht="19.5">
      <c r="B165" s="28"/>
      <c r="D165" s="146" t="s">
        <v>165</v>
      </c>
      <c r="F165" s="147" t="s">
        <v>708</v>
      </c>
      <c r="I165" s="144"/>
      <c r="L165" s="28"/>
      <c r="M165" s="145"/>
      <c r="T165" s="52"/>
      <c r="AT165" s="13" t="s">
        <v>165</v>
      </c>
      <c r="AU165" s="13" t="s">
        <v>85</v>
      </c>
    </row>
    <row r="166" spans="2:65" s="1" customFormat="1" ht="16.5" customHeight="1">
      <c r="B166" s="28"/>
      <c r="C166" s="148" t="s">
        <v>238</v>
      </c>
      <c r="D166" s="148" t="s">
        <v>167</v>
      </c>
      <c r="E166" s="149" t="s">
        <v>666</v>
      </c>
      <c r="F166" s="150" t="s">
        <v>667</v>
      </c>
      <c r="G166" s="151" t="s">
        <v>160</v>
      </c>
      <c r="H166" s="152">
        <v>2</v>
      </c>
      <c r="I166" s="153"/>
      <c r="J166" s="152">
        <f>ROUND(I166*H166,0)</f>
        <v>0</v>
      </c>
      <c r="K166" s="154"/>
      <c r="L166" s="155"/>
      <c r="M166" s="156" t="s">
        <v>1</v>
      </c>
      <c r="N166" s="157" t="s">
        <v>41</v>
      </c>
      <c r="P166" s="138">
        <f>O166*H166</f>
        <v>0</v>
      </c>
      <c r="Q166" s="138">
        <v>1.4999999999999999E-4</v>
      </c>
      <c r="R166" s="138">
        <f>Q166*H166</f>
        <v>2.9999999999999997E-4</v>
      </c>
      <c r="S166" s="138">
        <v>0</v>
      </c>
      <c r="T166" s="139">
        <f>S166*H166</f>
        <v>0</v>
      </c>
      <c r="AR166" s="140" t="s">
        <v>170</v>
      </c>
      <c r="AT166" s="140" t="s">
        <v>167</v>
      </c>
      <c r="AU166" s="140" t="s">
        <v>85</v>
      </c>
      <c r="AY166" s="13" t="s">
        <v>154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161</v>
      </c>
      <c r="BM166" s="140" t="s">
        <v>709</v>
      </c>
    </row>
    <row r="167" spans="2:65" s="1" customFormat="1" ht="19.5">
      <c r="B167" s="28"/>
      <c r="D167" s="146" t="s">
        <v>165</v>
      </c>
      <c r="F167" s="147" t="s">
        <v>710</v>
      </c>
      <c r="I167" s="144"/>
      <c r="L167" s="28"/>
      <c r="M167" s="145"/>
      <c r="T167" s="52"/>
      <c r="AT167" s="13" t="s">
        <v>165</v>
      </c>
      <c r="AU167" s="13" t="s">
        <v>85</v>
      </c>
    </row>
    <row r="168" spans="2:65" s="1" customFormat="1" ht="55.5" customHeight="1">
      <c r="B168" s="28"/>
      <c r="C168" s="129" t="s">
        <v>161</v>
      </c>
      <c r="D168" s="129" t="s">
        <v>157</v>
      </c>
      <c r="E168" s="130" t="s">
        <v>214</v>
      </c>
      <c r="F168" s="131" t="s">
        <v>215</v>
      </c>
      <c r="G168" s="132" t="s">
        <v>160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711</v>
      </c>
    </row>
    <row r="169" spans="2:65" s="1" customFormat="1" ht="11.25">
      <c r="B169" s="28"/>
      <c r="D169" s="142" t="s">
        <v>163</v>
      </c>
      <c r="F169" s="143" t="s">
        <v>217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339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1" customFormat="1" ht="25.9" customHeight="1">
      <c r="B171" s="117"/>
      <c r="D171" s="118" t="s">
        <v>75</v>
      </c>
      <c r="E171" s="119" t="s">
        <v>167</v>
      </c>
      <c r="F171" s="119" t="s">
        <v>219</v>
      </c>
      <c r="I171" s="120"/>
      <c r="J171" s="121">
        <f>BK171</f>
        <v>0</v>
      </c>
      <c r="L171" s="117"/>
      <c r="M171" s="122"/>
      <c r="P171" s="123">
        <f>P172</f>
        <v>0</v>
      </c>
      <c r="R171" s="123">
        <f>R172</f>
        <v>0</v>
      </c>
      <c r="T171" s="124">
        <f>T172</f>
        <v>0</v>
      </c>
      <c r="AR171" s="118" t="s">
        <v>172</v>
      </c>
      <c r="AT171" s="125" t="s">
        <v>75</v>
      </c>
      <c r="AU171" s="125" t="s">
        <v>76</v>
      </c>
      <c r="AY171" s="118" t="s">
        <v>154</v>
      </c>
      <c r="BK171" s="126">
        <f>BK172</f>
        <v>0</v>
      </c>
    </row>
    <row r="172" spans="2:65" s="11" customFormat="1" ht="22.9" customHeight="1">
      <c r="B172" s="117"/>
      <c r="D172" s="118" t="s">
        <v>75</v>
      </c>
      <c r="E172" s="127" t="s">
        <v>220</v>
      </c>
      <c r="F172" s="127" t="s">
        <v>221</v>
      </c>
      <c r="I172" s="120"/>
      <c r="J172" s="128">
        <f>BK172</f>
        <v>0</v>
      </c>
      <c r="L172" s="117"/>
      <c r="M172" s="122"/>
      <c r="P172" s="123">
        <f>SUM(P173:P178)</f>
        <v>0</v>
      </c>
      <c r="R172" s="123">
        <f>SUM(R173:R178)</f>
        <v>0</v>
      </c>
      <c r="T172" s="124">
        <f>SUM(T173:T178)</f>
        <v>0</v>
      </c>
      <c r="AR172" s="118" t="s">
        <v>172</v>
      </c>
      <c r="AT172" s="125" t="s">
        <v>75</v>
      </c>
      <c r="AU172" s="125" t="s">
        <v>8</v>
      </c>
      <c r="AY172" s="118" t="s">
        <v>154</v>
      </c>
      <c r="BK172" s="126">
        <f>SUM(BK173:BK178)</f>
        <v>0</v>
      </c>
    </row>
    <row r="173" spans="2:65" s="1" customFormat="1" ht="16.5" customHeight="1">
      <c r="B173" s="28"/>
      <c r="C173" s="129" t="s">
        <v>320</v>
      </c>
      <c r="D173" s="129" t="s">
        <v>157</v>
      </c>
      <c r="E173" s="130" t="s">
        <v>712</v>
      </c>
      <c r="F173" s="131" t="s">
        <v>713</v>
      </c>
      <c r="G173" s="132" t="s">
        <v>160</v>
      </c>
      <c r="H173" s="133">
        <v>1</v>
      </c>
      <c r="I173" s="134"/>
      <c r="J173" s="133">
        <f>ROUND(I173*H173,0)</f>
        <v>0</v>
      </c>
      <c r="K173" s="135"/>
      <c r="L173" s="28"/>
      <c r="M173" s="136" t="s">
        <v>1</v>
      </c>
      <c r="N173" s="137" t="s">
        <v>41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225</v>
      </c>
      <c r="AT173" s="140" t="s">
        <v>157</v>
      </c>
      <c r="AU173" s="140" t="s">
        <v>85</v>
      </c>
      <c r="AY173" s="13" t="s">
        <v>154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225</v>
      </c>
      <c r="BM173" s="140" t="s">
        <v>714</v>
      </c>
    </row>
    <row r="174" spans="2:65" s="1" customFormat="1" ht="19.5">
      <c r="B174" s="28"/>
      <c r="D174" s="146" t="s">
        <v>165</v>
      </c>
      <c r="F174" s="147" t="s">
        <v>715</v>
      </c>
      <c r="I174" s="144"/>
      <c r="L174" s="28"/>
      <c r="M174" s="145"/>
      <c r="T174" s="52"/>
      <c r="AT174" s="13" t="s">
        <v>165</v>
      </c>
      <c r="AU174" s="13" t="s">
        <v>85</v>
      </c>
    </row>
    <row r="175" spans="2:65" s="1" customFormat="1" ht="24.2" customHeight="1">
      <c r="B175" s="28"/>
      <c r="C175" s="129" t="s">
        <v>324</v>
      </c>
      <c r="D175" s="129" t="s">
        <v>157</v>
      </c>
      <c r="E175" s="130" t="s">
        <v>716</v>
      </c>
      <c r="F175" s="131" t="s">
        <v>717</v>
      </c>
      <c r="G175" s="132" t="s">
        <v>160</v>
      </c>
      <c r="H175" s="133">
        <v>1</v>
      </c>
      <c r="I175" s="134"/>
      <c r="J175" s="133">
        <f>ROUND(I175*H175,0)</f>
        <v>0</v>
      </c>
      <c r="K175" s="135"/>
      <c r="L175" s="28"/>
      <c r="M175" s="136" t="s">
        <v>1</v>
      </c>
      <c r="N175" s="137" t="s">
        <v>41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225</v>
      </c>
      <c r="AT175" s="140" t="s">
        <v>157</v>
      </c>
      <c r="AU175" s="140" t="s">
        <v>85</v>
      </c>
      <c r="AY175" s="13" t="s">
        <v>154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</v>
      </c>
      <c r="BK175" s="141">
        <f>ROUND(I175*H175,0)</f>
        <v>0</v>
      </c>
      <c r="BL175" s="13" t="s">
        <v>225</v>
      </c>
      <c r="BM175" s="140" t="s">
        <v>718</v>
      </c>
    </row>
    <row r="176" spans="2:65" s="1" customFormat="1" ht="19.5">
      <c r="B176" s="28"/>
      <c r="D176" s="146" t="s">
        <v>165</v>
      </c>
      <c r="F176" s="147" t="s">
        <v>560</v>
      </c>
      <c r="I176" s="144"/>
      <c r="L176" s="28"/>
      <c r="M176" s="145"/>
      <c r="T176" s="52"/>
      <c r="AT176" s="13" t="s">
        <v>165</v>
      </c>
      <c r="AU176" s="13" t="s">
        <v>85</v>
      </c>
    </row>
    <row r="177" spans="2:65" s="1" customFormat="1" ht="21.75" customHeight="1">
      <c r="B177" s="28"/>
      <c r="C177" s="129" t="s">
        <v>330</v>
      </c>
      <c r="D177" s="129" t="s">
        <v>157</v>
      </c>
      <c r="E177" s="130" t="s">
        <v>544</v>
      </c>
      <c r="F177" s="131" t="s">
        <v>545</v>
      </c>
      <c r="G177" s="132" t="s">
        <v>224</v>
      </c>
      <c r="H177" s="133">
        <v>1</v>
      </c>
      <c r="I177" s="134"/>
      <c r="J177" s="133">
        <f>ROUND(I177*H177,0)</f>
        <v>0</v>
      </c>
      <c r="K177" s="135"/>
      <c r="L177" s="28"/>
      <c r="M177" s="136" t="s">
        <v>1</v>
      </c>
      <c r="N177" s="137" t="s">
        <v>41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225</v>
      </c>
      <c r="AT177" s="140" t="s">
        <v>157</v>
      </c>
      <c r="AU177" s="140" t="s">
        <v>85</v>
      </c>
      <c r="AY177" s="13" t="s">
        <v>154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225</v>
      </c>
      <c r="BM177" s="140" t="s">
        <v>719</v>
      </c>
    </row>
    <row r="178" spans="2:65" s="1" customFormat="1" ht="19.5">
      <c r="B178" s="28"/>
      <c r="D178" s="146" t="s">
        <v>165</v>
      </c>
      <c r="F178" s="147" t="s">
        <v>278</v>
      </c>
      <c r="I178" s="144"/>
      <c r="L178" s="28"/>
      <c r="M178" s="145"/>
      <c r="T178" s="52"/>
      <c r="AT178" s="13" t="s">
        <v>165</v>
      </c>
      <c r="AU178" s="13" t="s">
        <v>85</v>
      </c>
    </row>
    <row r="179" spans="2:65" s="11" customFormat="1" ht="25.9" customHeight="1">
      <c r="B179" s="117"/>
      <c r="D179" s="118" t="s">
        <v>75</v>
      </c>
      <c r="E179" s="119" t="s">
        <v>243</v>
      </c>
      <c r="F179" s="119" t="s">
        <v>244</v>
      </c>
      <c r="I179" s="120"/>
      <c r="J179" s="121">
        <f>BK179</f>
        <v>0</v>
      </c>
      <c r="L179" s="117"/>
      <c r="M179" s="122"/>
      <c r="P179" s="123">
        <f>P180</f>
        <v>0</v>
      </c>
      <c r="R179" s="123">
        <f>R180</f>
        <v>0</v>
      </c>
      <c r="T179" s="124">
        <f>T180</f>
        <v>0</v>
      </c>
      <c r="AR179" s="118" t="s">
        <v>182</v>
      </c>
      <c r="AT179" s="125" t="s">
        <v>75</v>
      </c>
      <c r="AU179" s="125" t="s">
        <v>76</v>
      </c>
      <c r="AY179" s="118" t="s">
        <v>154</v>
      </c>
      <c r="BK179" s="126">
        <f>BK180</f>
        <v>0</v>
      </c>
    </row>
    <row r="180" spans="2:65" s="11" customFormat="1" ht="22.9" customHeight="1">
      <c r="B180" s="117"/>
      <c r="D180" s="118" t="s">
        <v>75</v>
      </c>
      <c r="E180" s="127" t="s">
        <v>245</v>
      </c>
      <c r="F180" s="127" t="s">
        <v>246</v>
      </c>
      <c r="I180" s="120"/>
      <c r="J180" s="128">
        <f>BK180</f>
        <v>0</v>
      </c>
      <c r="L180" s="117"/>
      <c r="M180" s="122"/>
      <c r="P180" s="123">
        <f>SUM(P181:P183)</f>
        <v>0</v>
      </c>
      <c r="R180" s="123">
        <f>SUM(R181:R183)</f>
        <v>0</v>
      </c>
      <c r="T180" s="124">
        <f>SUM(T181:T183)</f>
        <v>0</v>
      </c>
      <c r="AR180" s="118" t="s">
        <v>182</v>
      </c>
      <c r="AT180" s="125" t="s">
        <v>75</v>
      </c>
      <c r="AU180" s="125" t="s">
        <v>8</v>
      </c>
      <c r="AY180" s="118" t="s">
        <v>154</v>
      </c>
      <c r="BK180" s="126">
        <f>SUM(BK181:BK183)</f>
        <v>0</v>
      </c>
    </row>
    <row r="181" spans="2:65" s="1" customFormat="1" ht="16.5" customHeight="1">
      <c r="B181" s="28"/>
      <c r="C181" s="129" t="s">
        <v>334</v>
      </c>
      <c r="D181" s="129" t="s">
        <v>157</v>
      </c>
      <c r="E181" s="130" t="s">
        <v>247</v>
      </c>
      <c r="F181" s="131" t="s">
        <v>248</v>
      </c>
      <c r="G181" s="132" t="s">
        <v>224</v>
      </c>
      <c r="H181" s="133">
        <v>1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249</v>
      </c>
      <c r="AT181" s="140" t="s">
        <v>157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249</v>
      </c>
      <c r="BM181" s="140" t="s">
        <v>720</v>
      </c>
    </row>
    <row r="182" spans="2:65" s="1" customFormat="1" ht="11.25">
      <c r="B182" s="28"/>
      <c r="D182" s="142" t="s">
        <v>163</v>
      </c>
      <c r="F182" s="143" t="s">
        <v>251</v>
      </c>
      <c r="I182" s="144"/>
      <c r="L182" s="28"/>
      <c r="M182" s="145"/>
      <c r="T182" s="52"/>
      <c r="AT182" s="13" t="s">
        <v>163</v>
      </c>
      <c r="AU182" s="13" t="s">
        <v>85</v>
      </c>
    </row>
    <row r="183" spans="2:65" s="1" customFormat="1" ht="29.25">
      <c r="B183" s="28"/>
      <c r="D183" s="146" t="s">
        <v>165</v>
      </c>
      <c r="F183" s="147" t="s">
        <v>252</v>
      </c>
      <c r="I183" s="144"/>
      <c r="L183" s="28"/>
      <c r="M183" s="158"/>
      <c r="N183" s="159"/>
      <c r="O183" s="159"/>
      <c r="P183" s="159"/>
      <c r="Q183" s="159"/>
      <c r="R183" s="159"/>
      <c r="S183" s="159"/>
      <c r="T183" s="160"/>
      <c r="AT183" s="13" t="s">
        <v>165</v>
      </c>
      <c r="AU183" s="13" t="s">
        <v>85</v>
      </c>
    </row>
    <row r="184" spans="2:65" s="1" customFormat="1" ht="6.95" customHeight="1">
      <c r="B184" s="40"/>
      <c r="C184" s="41"/>
      <c r="D184" s="41"/>
      <c r="E184" s="41"/>
      <c r="F184" s="41"/>
      <c r="G184" s="41"/>
      <c r="H184" s="41"/>
      <c r="I184" s="41"/>
      <c r="J184" s="41"/>
      <c r="K184" s="41"/>
      <c r="L184" s="28"/>
    </row>
  </sheetData>
  <sheetProtection algorithmName="SHA-512" hashValue="HcllyNHJIXUuy1s/3OR8pXheA+7alI3WvoyfP3nkqHqt6LvVI3Jx/d25Kp9ExB8fiDY0STcbBkviJDlpmoc7yg==" saltValue="ELB5Gw9Ku1uMuD0t9lcWaBTNoXgr5YnM9G7BONuvokaPbafZJLzd6l9QwBZ+GH7MsmYNj59yX+dyClYmdL9FoA==" spinCount="100000" sheet="1" objects="1" scenarios="1" formatColumns="0" formatRows="0" autoFilter="0"/>
  <autoFilter ref="C123:K183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A00-000000000000}"/>
    <hyperlink ref="F133" r:id="rId2" xr:uid="{00000000-0004-0000-0A00-000001000000}"/>
    <hyperlink ref="F138" r:id="rId3" xr:uid="{00000000-0004-0000-0A00-000002000000}"/>
    <hyperlink ref="F143" r:id="rId4" xr:uid="{00000000-0004-0000-0A00-000003000000}"/>
    <hyperlink ref="F146" r:id="rId5" xr:uid="{00000000-0004-0000-0A00-000004000000}"/>
    <hyperlink ref="F153" r:id="rId6" xr:uid="{00000000-0004-0000-0A00-000005000000}"/>
    <hyperlink ref="F156" r:id="rId7" xr:uid="{00000000-0004-0000-0A00-000006000000}"/>
    <hyperlink ref="F159" r:id="rId8" xr:uid="{00000000-0004-0000-0A00-000007000000}"/>
    <hyperlink ref="F164" r:id="rId9" xr:uid="{00000000-0004-0000-0A00-000008000000}"/>
    <hyperlink ref="F169" r:id="rId10" xr:uid="{00000000-0004-0000-0A00-000009000000}"/>
    <hyperlink ref="F182" r:id="rId11" xr:uid="{00000000-0004-0000-0A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0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721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ROUND(J124,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ROUND((SUM(BE124:BE204)),  1)</f>
        <v>0</v>
      </c>
      <c r="I33" s="88">
        <v>0.21</v>
      </c>
      <c r="J33" s="87">
        <f>ROUND(((SUM(BE124:BE204))*I33),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ROUND((SUM(BF124:BF204)),  1)</f>
        <v>0</v>
      </c>
      <c r="I34" s="88">
        <v>0.12</v>
      </c>
      <c r="J34" s="87">
        <f>ROUND(((SUM(BF124:BF204))*I34),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ROUND((SUM(BG124:BG204)),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ROUND((SUM(BH124:BH204)),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ROUND((SUM(BI124:BI204)),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11. - MŠ Plačice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J124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451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9" customFormat="1" ht="19.899999999999999" hidden="1" customHeight="1">
      <c r="B98" s="104"/>
      <c r="D98" s="105" t="s">
        <v>452</v>
      </c>
      <c r="E98" s="106"/>
      <c r="F98" s="106"/>
      <c r="G98" s="106"/>
      <c r="H98" s="106"/>
      <c r="I98" s="106"/>
      <c r="J98" s="107">
        <f>J126</f>
        <v>0</v>
      </c>
      <c r="L98" s="104"/>
    </row>
    <row r="99" spans="2:12" s="8" customFormat="1" ht="24.95" hidden="1" customHeight="1">
      <c r="B99" s="100"/>
      <c r="D99" s="101" t="s">
        <v>133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9" customFormat="1" ht="19.899999999999999" hidden="1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8" customFormat="1" ht="24.95" hidden="1" customHeight="1">
      <c r="B101" s="100"/>
      <c r="D101" s="101" t="s">
        <v>135</v>
      </c>
      <c r="E101" s="102"/>
      <c r="F101" s="102"/>
      <c r="G101" s="102"/>
      <c r="H101" s="102"/>
      <c r="I101" s="102"/>
      <c r="J101" s="103">
        <f>J196</f>
        <v>0</v>
      </c>
      <c r="L101" s="100"/>
    </row>
    <row r="102" spans="2:12" s="9" customFormat="1" ht="19.899999999999999" hidden="1" customHeight="1">
      <c r="B102" s="104"/>
      <c r="D102" s="105" t="s">
        <v>136</v>
      </c>
      <c r="E102" s="106"/>
      <c r="F102" s="106"/>
      <c r="G102" s="106"/>
      <c r="H102" s="106"/>
      <c r="I102" s="106"/>
      <c r="J102" s="107">
        <f>J197</f>
        <v>0</v>
      </c>
      <c r="L102" s="104"/>
    </row>
    <row r="103" spans="2:12" s="8" customFormat="1" ht="24.95" hidden="1" customHeight="1">
      <c r="B103" s="100"/>
      <c r="D103" s="101" t="s">
        <v>137</v>
      </c>
      <c r="E103" s="102"/>
      <c r="F103" s="102"/>
      <c r="G103" s="102"/>
      <c r="H103" s="102"/>
      <c r="I103" s="102"/>
      <c r="J103" s="103">
        <f>J200</f>
        <v>0</v>
      </c>
      <c r="L103" s="100"/>
    </row>
    <row r="104" spans="2:12" s="9" customFormat="1" ht="19.899999999999999" hidden="1" customHeight="1">
      <c r="B104" s="104"/>
      <c r="D104" s="105" t="s">
        <v>138</v>
      </c>
      <c r="E104" s="106"/>
      <c r="F104" s="106"/>
      <c r="G104" s="106"/>
      <c r="H104" s="106"/>
      <c r="I104" s="106"/>
      <c r="J104" s="107">
        <f>J201</f>
        <v>0</v>
      </c>
      <c r="L104" s="104"/>
    </row>
    <row r="105" spans="2:12" s="1" customFormat="1" ht="21.75" hidden="1" customHeight="1">
      <c r="B105" s="28"/>
      <c r="L105" s="28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>
      <c r="B111" s="28"/>
      <c r="C111" s="17" t="s">
        <v>139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16.5" customHeight="1">
      <c r="B114" s="28"/>
      <c r="E114" s="199" t="str">
        <f>E7</f>
        <v>Odstranění závad z revizí elektro - I. etapa</v>
      </c>
      <c r="F114" s="200"/>
      <c r="G114" s="200"/>
      <c r="H114" s="200"/>
      <c r="L114" s="28"/>
    </row>
    <row r="115" spans="2:65" s="1" customFormat="1" ht="12" customHeight="1">
      <c r="B115" s="28"/>
      <c r="C115" s="23" t="s">
        <v>126</v>
      </c>
      <c r="L115" s="28"/>
    </row>
    <row r="116" spans="2:65" s="1" customFormat="1" ht="16.5" customHeight="1">
      <c r="B116" s="28"/>
      <c r="E116" s="165" t="str">
        <f>E9</f>
        <v xml:space="preserve">11. - MŠ Plačice </v>
      </c>
      <c r="F116" s="201"/>
      <c r="G116" s="201"/>
      <c r="H116" s="20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20</v>
      </c>
      <c r="F118" s="21" t="str">
        <f>F12</f>
        <v xml:space="preserve"> </v>
      </c>
      <c r="I118" s="23" t="s">
        <v>22</v>
      </c>
      <c r="J118" s="48">
        <f>IF(J12="","",J12)</f>
        <v>45838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E15</f>
        <v>TECHNICKÉ SLUŽBY HRADEC KRÁLOVÉ</v>
      </c>
      <c r="I120" s="23" t="s">
        <v>31</v>
      </c>
      <c r="J120" s="26" t="str">
        <f>E21</f>
        <v xml:space="preserve"> </v>
      </c>
      <c r="L120" s="28"/>
    </row>
    <row r="121" spans="2:65" s="1" customFormat="1" ht="15.2" customHeight="1">
      <c r="B121" s="28"/>
      <c r="C121" s="23" t="s">
        <v>29</v>
      </c>
      <c r="F121" s="21" t="str">
        <f>IF(E18="","",E18)</f>
        <v>Vyplň údaj</v>
      </c>
      <c r="I121" s="23" t="s">
        <v>34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08"/>
      <c r="C123" s="109" t="s">
        <v>140</v>
      </c>
      <c r="D123" s="110" t="s">
        <v>61</v>
      </c>
      <c r="E123" s="110" t="s">
        <v>57</v>
      </c>
      <c r="F123" s="110" t="s">
        <v>58</v>
      </c>
      <c r="G123" s="110" t="s">
        <v>141</v>
      </c>
      <c r="H123" s="110" t="s">
        <v>142</v>
      </c>
      <c r="I123" s="110" t="s">
        <v>143</v>
      </c>
      <c r="J123" s="111" t="s">
        <v>130</v>
      </c>
      <c r="K123" s="112" t="s">
        <v>144</v>
      </c>
      <c r="L123" s="108"/>
      <c r="M123" s="55" t="s">
        <v>1</v>
      </c>
      <c r="N123" s="56" t="s">
        <v>40</v>
      </c>
      <c r="O123" s="56" t="s">
        <v>145</v>
      </c>
      <c r="P123" s="56" t="s">
        <v>146</v>
      </c>
      <c r="Q123" s="56" t="s">
        <v>147</v>
      </c>
      <c r="R123" s="56" t="s">
        <v>148</v>
      </c>
      <c r="S123" s="56" t="s">
        <v>149</v>
      </c>
      <c r="T123" s="57" t="s">
        <v>150</v>
      </c>
    </row>
    <row r="124" spans="2:65" s="1" customFormat="1" ht="22.9" customHeight="1">
      <c r="B124" s="28"/>
      <c r="C124" s="60" t="s">
        <v>151</v>
      </c>
      <c r="J124" s="113">
        <f>BK124</f>
        <v>0</v>
      </c>
      <c r="L124" s="28"/>
      <c r="M124" s="58"/>
      <c r="N124" s="49"/>
      <c r="O124" s="49"/>
      <c r="P124" s="114">
        <f>P125+P130+P196+P200</f>
        <v>0</v>
      </c>
      <c r="Q124" s="49"/>
      <c r="R124" s="114">
        <f>R125+R130+R196+R200</f>
        <v>1.8400000000000003E-3</v>
      </c>
      <c r="S124" s="49"/>
      <c r="T124" s="115">
        <f>T125+T130+T196+T200</f>
        <v>1.4000000000000002E-3</v>
      </c>
      <c r="AT124" s="13" t="s">
        <v>75</v>
      </c>
      <c r="AU124" s="13" t="s">
        <v>132</v>
      </c>
      <c r="BK124" s="116">
        <f>BK125+BK130+BK196+BK200</f>
        <v>0</v>
      </c>
    </row>
    <row r="125" spans="2:65" s="11" customFormat="1" ht="25.9" customHeight="1">
      <c r="B125" s="117"/>
      <c r="D125" s="118" t="s">
        <v>75</v>
      </c>
      <c r="E125" s="119" t="s">
        <v>453</v>
      </c>
      <c r="F125" s="119" t="s">
        <v>454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1.0000000000000001E-5</v>
      </c>
      <c r="T125" s="124">
        <f>T126</f>
        <v>5.0000000000000001E-4</v>
      </c>
      <c r="AR125" s="118" t="s">
        <v>8</v>
      </c>
      <c r="AT125" s="125" t="s">
        <v>75</v>
      </c>
      <c r="AU125" s="125" t="s">
        <v>76</v>
      </c>
      <c r="AY125" s="118" t="s">
        <v>154</v>
      </c>
      <c r="BK125" s="126">
        <f>BK126</f>
        <v>0</v>
      </c>
    </row>
    <row r="126" spans="2:65" s="11" customFormat="1" ht="22.9" customHeight="1">
      <c r="B126" s="117"/>
      <c r="D126" s="118" t="s">
        <v>75</v>
      </c>
      <c r="E126" s="127" t="s">
        <v>203</v>
      </c>
      <c r="F126" s="127" t="s">
        <v>455</v>
      </c>
      <c r="I126" s="120"/>
      <c r="J126" s="128">
        <f>BK126</f>
        <v>0</v>
      </c>
      <c r="L126" s="117"/>
      <c r="M126" s="122"/>
      <c r="P126" s="123">
        <f>SUM(P127:P129)</f>
        <v>0</v>
      </c>
      <c r="R126" s="123">
        <f>SUM(R127:R129)</f>
        <v>1.0000000000000001E-5</v>
      </c>
      <c r="T126" s="124">
        <f>SUM(T127:T129)</f>
        <v>5.0000000000000001E-4</v>
      </c>
      <c r="AR126" s="118" t="s">
        <v>8</v>
      </c>
      <c r="AT126" s="125" t="s">
        <v>75</v>
      </c>
      <c r="AU126" s="125" t="s">
        <v>8</v>
      </c>
      <c r="AY126" s="118" t="s">
        <v>154</v>
      </c>
      <c r="BK126" s="126">
        <f>SUM(BK127:BK129)</f>
        <v>0</v>
      </c>
    </row>
    <row r="127" spans="2:65" s="1" customFormat="1" ht="24.2" customHeight="1">
      <c r="B127" s="28"/>
      <c r="C127" s="129" t="s">
        <v>8</v>
      </c>
      <c r="D127" s="129" t="s">
        <v>157</v>
      </c>
      <c r="E127" s="130" t="s">
        <v>628</v>
      </c>
      <c r="F127" s="131" t="s">
        <v>629</v>
      </c>
      <c r="G127" s="132" t="s">
        <v>257</v>
      </c>
      <c r="H127" s="133">
        <v>0.5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2.0000000000000002E-5</v>
      </c>
      <c r="R127" s="138">
        <f>Q127*H127</f>
        <v>1.0000000000000001E-5</v>
      </c>
      <c r="S127" s="138">
        <v>1E-3</v>
      </c>
      <c r="T127" s="139">
        <f>S127*H127</f>
        <v>5.0000000000000001E-4</v>
      </c>
      <c r="AR127" s="140" t="s">
        <v>178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178</v>
      </c>
      <c r="BM127" s="140" t="s">
        <v>722</v>
      </c>
    </row>
    <row r="128" spans="2:65" s="1" customFormat="1" ht="11.25">
      <c r="B128" s="28"/>
      <c r="D128" s="142" t="s">
        <v>163</v>
      </c>
      <c r="F128" s="143" t="s">
        <v>631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166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1" customFormat="1" ht="25.9" customHeight="1">
      <c r="B130" s="117"/>
      <c r="D130" s="118" t="s">
        <v>75</v>
      </c>
      <c r="E130" s="119" t="s">
        <v>152</v>
      </c>
      <c r="F130" s="119" t="s">
        <v>153</v>
      </c>
      <c r="I130" s="120"/>
      <c r="J130" s="121">
        <f>BK130</f>
        <v>0</v>
      </c>
      <c r="L130" s="117"/>
      <c r="M130" s="122"/>
      <c r="P130" s="123">
        <f>P131</f>
        <v>0</v>
      </c>
      <c r="R130" s="123">
        <f>R131</f>
        <v>1.8300000000000002E-3</v>
      </c>
      <c r="T130" s="124">
        <f>T131</f>
        <v>9.0000000000000008E-4</v>
      </c>
      <c r="AR130" s="118" t="s">
        <v>85</v>
      </c>
      <c r="AT130" s="125" t="s">
        <v>75</v>
      </c>
      <c r="AU130" s="125" t="s">
        <v>76</v>
      </c>
      <c r="AY130" s="118" t="s">
        <v>154</v>
      </c>
      <c r="BK130" s="126">
        <f>BK131</f>
        <v>0</v>
      </c>
    </row>
    <row r="131" spans="2:65" s="11" customFormat="1" ht="22.9" customHeight="1">
      <c r="B131" s="117"/>
      <c r="D131" s="118" t="s">
        <v>75</v>
      </c>
      <c r="E131" s="127" t="s">
        <v>155</v>
      </c>
      <c r="F131" s="127" t="s">
        <v>156</v>
      </c>
      <c r="I131" s="120"/>
      <c r="J131" s="128">
        <f>BK131</f>
        <v>0</v>
      </c>
      <c r="L131" s="117"/>
      <c r="M131" s="122"/>
      <c r="P131" s="123">
        <f>SUM(P132:P195)</f>
        <v>0</v>
      </c>
      <c r="R131" s="123">
        <f>SUM(R132:R195)</f>
        <v>1.8300000000000002E-3</v>
      </c>
      <c r="T131" s="124">
        <f>SUM(T132:T195)</f>
        <v>9.0000000000000008E-4</v>
      </c>
      <c r="AR131" s="118" t="s">
        <v>85</v>
      </c>
      <c r="AT131" s="125" t="s">
        <v>75</v>
      </c>
      <c r="AU131" s="125" t="s">
        <v>8</v>
      </c>
      <c r="AY131" s="118" t="s">
        <v>154</v>
      </c>
      <c r="BK131" s="126">
        <f>SUM(BK132:BK195)</f>
        <v>0</v>
      </c>
    </row>
    <row r="132" spans="2:65" s="1" customFormat="1" ht="62.65" customHeight="1">
      <c r="B132" s="28"/>
      <c r="C132" s="129" t="s">
        <v>85</v>
      </c>
      <c r="D132" s="129" t="s">
        <v>157</v>
      </c>
      <c r="E132" s="130" t="s">
        <v>263</v>
      </c>
      <c r="F132" s="131" t="s">
        <v>264</v>
      </c>
      <c r="G132" s="132" t="s">
        <v>257</v>
      </c>
      <c r="H132" s="133">
        <v>12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161</v>
      </c>
      <c r="AT132" s="140" t="s">
        <v>157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723</v>
      </c>
    </row>
    <row r="133" spans="2:65" s="1" customFormat="1" ht="11.25">
      <c r="B133" s="28"/>
      <c r="D133" s="142" t="s">
        <v>163</v>
      </c>
      <c r="F133" s="143" t="s">
        <v>266</v>
      </c>
      <c r="I133" s="144"/>
      <c r="L133" s="28"/>
      <c r="M133" s="145"/>
      <c r="T133" s="52"/>
      <c r="AT133" s="13" t="s">
        <v>163</v>
      </c>
      <c r="AU133" s="13" t="s">
        <v>85</v>
      </c>
    </row>
    <row r="134" spans="2:65" s="1" customFormat="1" ht="19.5">
      <c r="B134" s="28"/>
      <c r="D134" s="146" t="s">
        <v>165</v>
      </c>
      <c r="F134" s="147" t="s">
        <v>724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24.2" customHeight="1">
      <c r="B135" s="28"/>
      <c r="C135" s="148" t="s">
        <v>172</v>
      </c>
      <c r="D135" s="148" t="s">
        <v>167</v>
      </c>
      <c r="E135" s="149" t="s">
        <v>267</v>
      </c>
      <c r="F135" s="150" t="s">
        <v>268</v>
      </c>
      <c r="G135" s="151" t="s">
        <v>257</v>
      </c>
      <c r="H135" s="152">
        <v>12</v>
      </c>
      <c r="I135" s="153"/>
      <c r="J135" s="152">
        <f>ROUND(I135*H135,0)</f>
        <v>0</v>
      </c>
      <c r="K135" s="154"/>
      <c r="L135" s="155"/>
      <c r="M135" s="156" t="s">
        <v>1</v>
      </c>
      <c r="N135" s="157" t="s">
        <v>41</v>
      </c>
      <c r="P135" s="138">
        <f>O135*H135</f>
        <v>0</v>
      </c>
      <c r="Q135" s="138">
        <v>6.0000000000000002E-5</v>
      </c>
      <c r="R135" s="138">
        <f>Q135*H135</f>
        <v>7.2000000000000005E-4</v>
      </c>
      <c r="S135" s="138">
        <v>0</v>
      </c>
      <c r="T135" s="139">
        <f>S135*H135</f>
        <v>0</v>
      </c>
      <c r="AR135" s="140" t="s">
        <v>170</v>
      </c>
      <c r="AT135" s="140" t="s">
        <v>167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725</v>
      </c>
    </row>
    <row r="136" spans="2:65" s="1" customFormat="1" ht="19.5">
      <c r="B136" s="28"/>
      <c r="D136" s="146" t="s">
        <v>165</v>
      </c>
      <c r="F136" s="147" t="s">
        <v>724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" customFormat="1" ht="33" customHeight="1">
      <c r="B137" s="28"/>
      <c r="C137" s="129" t="s">
        <v>178</v>
      </c>
      <c r="D137" s="129" t="s">
        <v>157</v>
      </c>
      <c r="E137" s="130" t="s">
        <v>392</v>
      </c>
      <c r="F137" s="131" t="s">
        <v>480</v>
      </c>
      <c r="G137" s="132" t="s">
        <v>160</v>
      </c>
      <c r="H137" s="133">
        <v>3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41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161</v>
      </c>
      <c r="AT137" s="140" t="s">
        <v>157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726</v>
      </c>
    </row>
    <row r="138" spans="2:65" s="1" customFormat="1" ht="11.25">
      <c r="B138" s="28"/>
      <c r="D138" s="142" t="s">
        <v>163</v>
      </c>
      <c r="F138" s="143" t="s">
        <v>395</v>
      </c>
      <c r="I138" s="144"/>
      <c r="L138" s="28"/>
      <c r="M138" s="145"/>
      <c r="T138" s="52"/>
      <c r="AT138" s="13" t="s">
        <v>163</v>
      </c>
      <c r="AU138" s="13" t="s">
        <v>85</v>
      </c>
    </row>
    <row r="139" spans="2:65" s="1" customFormat="1" ht="19.5">
      <c r="B139" s="28"/>
      <c r="D139" s="146" t="s">
        <v>165</v>
      </c>
      <c r="F139" s="147" t="s">
        <v>727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33" customHeight="1">
      <c r="B140" s="28"/>
      <c r="C140" s="129" t="s">
        <v>182</v>
      </c>
      <c r="D140" s="129" t="s">
        <v>157</v>
      </c>
      <c r="E140" s="130" t="s">
        <v>282</v>
      </c>
      <c r="F140" s="131" t="s">
        <v>283</v>
      </c>
      <c r="G140" s="132" t="s">
        <v>160</v>
      </c>
      <c r="H140" s="133">
        <v>2</v>
      </c>
      <c r="I140" s="134"/>
      <c r="J140" s="133">
        <f>ROUND(I140*H140,0)</f>
        <v>0</v>
      </c>
      <c r="K140" s="135"/>
      <c r="L140" s="28"/>
      <c r="M140" s="136" t="s">
        <v>1</v>
      </c>
      <c r="N140" s="137" t="s">
        <v>41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161</v>
      </c>
      <c r="AT140" s="140" t="s">
        <v>157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728</v>
      </c>
    </row>
    <row r="141" spans="2:65" s="1" customFormat="1" ht="11.25">
      <c r="B141" s="28"/>
      <c r="D141" s="142" t="s">
        <v>163</v>
      </c>
      <c r="F141" s="143" t="s">
        <v>285</v>
      </c>
      <c r="I141" s="144"/>
      <c r="L141" s="28"/>
      <c r="M141" s="145"/>
      <c r="T141" s="52"/>
      <c r="AT141" s="13" t="s">
        <v>163</v>
      </c>
      <c r="AU141" s="13" t="s">
        <v>85</v>
      </c>
    </row>
    <row r="142" spans="2:65" s="1" customFormat="1" ht="19.5">
      <c r="B142" s="28"/>
      <c r="D142" s="146" t="s">
        <v>165</v>
      </c>
      <c r="F142" s="147" t="s">
        <v>339</v>
      </c>
      <c r="I142" s="144"/>
      <c r="L142" s="28"/>
      <c r="M142" s="145"/>
      <c r="T142" s="52"/>
      <c r="AT142" s="13" t="s">
        <v>165</v>
      </c>
      <c r="AU142" s="13" t="s">
        <v>85</v>
      </c>
    </row>
    <row r="143" spans="2:65" s="1" customFormat="1" ht="16.5" customHeight="1">
      <c r="B143" s="28"/>
      <c r="C143" s="148" t="s">
        <v>188</v>
      </c>
      <c r="D143" s="148" t="s">
        <v>167</v>
      </c>
      <c r="E143" s="149" t="s">
        <v>287</v>
      </c>
      <c r="F143" s="150" t="s">
        <v>288</v>
      </c>
      <c r="G143" s="151" t="s">
        <v>160</v>
      </c>
      <c r="H143" s="152">
        <v>2</v>
      </c>
      <c r="I143" s="153"/>
      <c r="J143" s="152">
        <f>ROUND(I143*H143,0)</f>
        <v>0</v>
      </c>
      <c r="K143" s="154"/>
      <c r="L143" s="155"/>
      <c r="M143" s="156" t="s">
        <v>1</v>
      </c>
      <c r="N143" s="157" t="s">
        <v>41</v>
      </c>
      <c r="P143" s="138">
        <f>O143*H143</f>
        <v>0</v>
      </c>
      <c r="Q143" s="138">
        <v>4.0000000000000003E-5</v>
      </c>
      <c r="R143" s="138">
        <f>Q143*H143</f>
        <v>8.0000000000000007E-5</v>
      </c>
      <c r="S143" s="138">
        <v>0</v>
      </c>
      <c r="T143" s="139">
        <f>S143*H143</f>
        <v>0</v>
      </c>
      <c r="AR143" s="140" t="s">
        <v>170</v>
      </c>
      <c r="AT143" s="140" t="s">
        <v>167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729</v>
      </c>
    </row>
    <row r="144" spans="2:65" s="1" customFormat="1" ht="19.5">
      <c r="B144" s="28"/>
      <c r="D144" s="146" t="s">
        <v>165</v>
      </c>
      <c r="F144" s="147" t="s">
        <v>339</v>
      </c>
      <c r="I144" s="144"/>
      <c r="L144" s="28"/>
      <c r="M144" s="145"/>
      <c r="T144" s="52"/>
      <c r="AT144" s="13" t="s">
        <v>165</v>
      </c>
      <c r="AU144" s="13" t="s">
        <v>85</v>
      </c>
    </row>
    <row r="145" spans="2:65" s="1" customFormat="1" ht="16.5" customHeight="1">
      <c r="B145" s="28"/>
      <c r="C145" s="148" t="s">
        <v>193</v>
      </c>
      <c r="D145" s="148" t="s">
        <v>167</v>
      </c>
      <c r="E145" s="149" t="s">
        <v>291</v>
      </c>
      <c r="F145" s="150" t="s">
        <v>292</v>
      </c>
      <c r="G145" s="151" t="s">
        <v>160</v>
      </c>
      <c r="H145" s="152">
        <v>1</v>
      </c>
      <c r="I145" s="153"/>
      <c r="J145" s="152">
        <f>ROUND(I145*H145,0)</f>
        <v>0</v>
      </c>
      <c r="K145" s="154"/>
      <c r="L145" s="155"/>
      <c r="M145" s="156" t="s">
        <v>1</v>
      </c>
      <c r="N145" s="157" t="s">
        <v>41</v>
      </c>
      <c r="P145" s="138">
        <f>O145*H145</f>
        <v>0</v>
      </c>
      <c r="Q145" s="138">
        <v>2.0000000000000002E-5</v>
      </c>
      <c r="R145" s="138">
        <f>Q145*H145</f>
        <v>2.0000000000000002E-5</v>
      </c>
      <c r="S145" s="138">
        <v>0</v>
      </c>
      <c r="T145" s="139">
        <f>S145*H145</f>
        <v>0</v>
      </c>
      <c r="AR145" s="140" t="s">
        <v>170</v>
      </c>
      <c r="AT145" s="140" t="s">
        <v>167</v>
      </c>
      <c r="AU145" s="140" t="s">
        <v>85</v>
      </c>
      <c r="AY145" s="13" t="s">
        <v>154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161</v>
      </c>
      <c r="BM145" s="140" t="s">
        <v>730</v>
      </c>
    </row>
    <row r="146" spans="2:65" s="1" customFormat="1" ht="19.5">
      <c r="B146" s="28"/>
      <c r="D146" s="146" t="s">
        <v>165</v>
      </c>
      <c r="F146" s="147" t="s">
        <v>339</v>
      </c>
      <c r="I146" s="144"/>
      <c r="L146" s="28"/>
      <c r="M146" s="145"/>
      <c r="T146" s="52"/>
      <c r="AT146" s="13" t="s">
        <v>165</v>
      </c>
      <c r="AU146" s="13" t="s">
        <v>85</v>
      </c>
    </row>
    <row r="147" spans="2:65" s="1" customFormat="1" ht="44.25" customHeight="1">
      <c r="B147" s="28"/>
      <c r="C147" s="129" t="s">
        <v>198</v>
      </c>
      <c r="D147" s="129" t="s">
        <v>157</v>
      </c>
      <c r="E147" s="130" t="s">
        <v>731</v>
      </c>
      <c r="F147" s="131" t="s">
        <v>732</v>
      </c>
      <c r="G147" s="132" t="s">
        <v>160</v>
      </c>
      <c r="H147" s="133">
        <v>1</v>
      </c>
      <c r="I147" s="134"/>
      <c r="J147" s="133">
        <f>ROUND(I147*H147,0)</f>
        <v>0</v>
      </c>
      <c r="K147" s="135"/>
      <c r="L147" s="28"/>
      <c r="M147" s="136" t="s">
        <v>1</v>
      </c>
      <c r="N147" s="13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161</v>
      </c>
      <c r="AT147" s="140" t="s">
        <v>157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733</v>
      </c>
    </row>
    <row r="148" spans="2:65" s="1" customFormat="1" ht="11.25">
      <c r="B148" s="28"/>
      <c r="D148" s="142" t="s">
        <v>163</v>
      </c>
      <c r="F148" s="143" t="s">
        <v>734</v>
      </c>
      <c r="I148" s="144"/>
      <c r="L148" s="28"/>
      <c r="M148" s="145"/>
      <c r="T148" s="52"/>
      <c r="AT148" s="13" t="s">
        <v>163</v>
      </c>
      <c r="AU148" s="13" t="s">
        <v>85</v>
      </c>
    </row>
    <row r="149" spans="2:65" s="1" customFormat="1" ht="19.5">
      <c r="B149" s="28"/>
      <c r="D149" s="146" t="s">
        <v>165</v>
      </c>
      <c r="F149" s="147" t="s">
        <v>329</v>
      </c>
      <c r="I149" s="144"/>
      <c r="L149" s="28"/>
      <c r="M149" s="145"/>
      <c r="T149" s="52"/>
      <c r="AT149" s="13" t="s">
        <v>165</v>
      </c>
      <c r="AU149" s="13" t="s">
        <v>85</v>
      </c>
    </row>
    <row r="150" spans="2:65" s="1" customFormat="1" ht="16.5" customHeight="1">
      <c r="B150" s="28"/>
      <c r="C150" s="148" t="s">
        <v>203</v>
      </c>
      <c r="D150" s="148" t="s">
        <v>167</v>
      </c>
      <c r="E150" s="149" t="s">
        <v>735</v>
      </c>
      <c r="F150" s="150" t="s">
        <v>736</v>
      </c>
      <c r="G150" s="151" t="s">
        <v>160</v>
      </c>
      <c r="H150" s="152">
        <v>1</v>
      </c>
      <c r="I150" s="153"/>
      <c r="J150" s="152">
        <f>ROUND(I150*H150,0)</f>
        <v>0</v>
      </c>
      <c r="K150" s="154"/>
      <c r="L150" s="155"/>
      <c r="M150" s="156" t="s">
        <v>1</v>
      </c>
      <c r="N150" s="157" t="s">
        <v>41</v>
      </c>
      <c r="P150" s="138">
        <f>O150*H150</f>
        <v>0</v>
      </c>
      <c r="Q150" s="138">
        <v>1E-4</v>
      </c>
      <c r="R150" s="138">
        <f>Q150*H150</f>
        <v>1E-4</v>
      </c>
      <c r="S150" s="138">
        <v>0</v>
      </c>
      <c r="T150" s="139">
        <f>S150*H150</f>
        <v>0</v>
      </c>
      <c r="AR150" s="140" t="s">
        <v>170</v>
      </c>
      <c r="AT150" s="140" t="s">
        <v>167</v>
      </c>
      <c r="AU150" s="140" t="s">
        <v>85</v>
      </c>
      <c r="AY150" s="13" t="s">
        <v>154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</v>
      </c>
      <c r="BK150" s="141">
        <f>ROUND(I150*H150,0)</f>
        <v>0</v>
      </c>
      <c r="BL150" s="13" t="s">
        <v>161</v>
      </c>
      <c r="BM150" s="140" t="s">
        <v>737</v>
      </c>
    </row>
    <row r="151" spans="2:65" s="1" customFormat="1" ht="29.25">
      <c r="B151" s="28"/>
      <c r="D151" s="146" t="s">
        <v>165</v>
      </c>
      <c r="F151" s="147" t="s">
        <v>738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49.15" customHeight="1">
      <c r="B152" s="28"/>
      <c r="C152" s="129" t="s">
        <v>209</v>
      </c>
      <c r="D152" s="129" t="s">
        <v>157</v>
      </c>
      <c r="E152" s="130" t="s">
        <v>739</v>
      </c>
      <c r="F152" s="131" t="s">
        <v>740</v>
      </c>
      <c r="G152" s="132" t="s">
        <v>160</v>
      </c>
      <c r="H152" s="133">
        <v>1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741</v>
      </c>
    </row>
    <row r="153" spans="2:65" s="1" customFormat="1" ht="11.25">
      <c r="B153" s="28"/>
      <c r="D153" s="142" t="s">
        <v>163</v>
      </c>
      <c r="F153" s="143" t="s">
        <v>742</v>
      </c>
      <c r="I153" s="144"/>
      <c r="L153" s="28"/>
      <c r="M153" s="145"/>
      <c r="T153" s="52"/>
      <c r="AT153" s="13" t="s">
        <v>163</v>
      </c>
      <c r="AU153" s="13" t="s">
        <v>85</v>
      </c>
    </row>
    <row r="154" spans="2:65" s="1" customFormat="1" ht="19.5">
      <c r="B154" s="28"/>
      <c r="D154" s="146" t="s">
        <v>165</v>
      </c>
      <c r="F154" s="147" t="s">
        <v>187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24.2" customHeight="1">
      <c r="B155" s="28"/>
      <c r="C155" s="148" t="s">
        <v>213</v>
      </c>
      <c r="D155" s="148" t="s">
        <v>167</v>
      </c>
      <c r="E155" s="149" t="s">
        <v>743</v>
      </c>
      <c r="F155" s="150" t="s">
        <v>744</v>
      </c>
      <c r="G155" s="151" t="s">
        <v>160</v>
      </c>
      <c r="H155" s="152">
        <v>1</v>
      </c>
      <c r="I155" s="153"/>
      <c r="J155" s="152">
        <f>ROUND(I155*H155,0)</f>
        <v>0</v>
      </c>
      <c r="K155" s="154"/>
      <c r="L155" s="155"/>
      <c r="M155" s="156" t="s">
        <v>1</v>
      </c>
      <c r="N155" s="157" t="s">
        <v>41</v>
      </c>
      <c r="P155" s="138">
        <f>O155*H155</f>
        <v>0</v>
      </c>
      <c r="Q155" s="138">
        <v>6.0000000000000002E-5</v>
      </c>
      <c r="R155" s="138">
        <f>Q155*H155</f>
        <v>6.0000000000000002E-5</v>
      </c>
      <c r="S155" s="138">
        <v>0</v>
      </c>
      <c r="T155" s="139">
        <f>S155*H155</f>
        <v>0</v>
      </c>
      <c r="AR155" s="140" t="s">
        <v>170</v>
      </c>
      <c r="AT155" s="140" t="s">
        <v>167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745</v>
      </c>
    </row>
    <row r="156" spans="2:65" s="1" customFormat="1" ht="19.5">
      <c r="B156" s="28"/>
      <c r="D156" s="146" t="s">
        <v>165</v>
      </c>
      <c r="F156" s="147" t="s">
        <v>187</v>
      </c>
      <c r="I156" s="144"/>
      <c r="L156" s="28"/>
      <c r="M156" s="145"/>
      <c r="T156" s="52"/>
      <c r="AT156" s="13" t="s">
        <v>165</v>
      </c>
      <c r="AU156" s="13" t="s">
        <v>85</v>
      </c>
    </row>
    <row r="157" spans="2:65" s="1" customFormat="1" ht="37.9" customHeight="1">
      <c r="B157" s="28"/>
      <c r="C157" s="129" t="s">
        <v>9</v>
      </c>
      <c r="D157" s="129" t="s">
        <v>157</v>
      </c>
      <c r="E157" s="130" t="s">
        <v>746</v>
      </c>
      <c r="F157" s="131" t="s">
        <v>747</v>
      </c>
      <c r="G157" s="132" t="s">
        <v>160</v>
      </c>
      <c r="H157" s="133">
        <v>1</v>
      </c>
      <c r="I157" s="134"/>
      <c r="J157" s="133">
        <f>ROUND(I157*H157,0)</f>
        <v>0</v>
      </c>
      <c r="K157" s="135"/>
      <c r="L157" s="28"/>
      <c r="M157" s="136" t="s">
        <v>1</v>
      </c>
      <c r="N157" s="137" t="s">
        <v>41</v>
      </c>
      <c r="P157" s="138">
        <f>O157*H157</f>
        <v>0</v>
      </c>
      <c r="Q157" s="138">
        <v>0</v>
      </c>
      <c r="R157" s="138">
        <f>Q157*H157</f>
        <v>0</v>
      </c>
      <c r="S157" s="138">
        <v>5.0000000000000002E-5</v>
      </c>
      <c r="T157" s="139">
        <f>S157*H157</f>
        <v>5.0000000000000002E-5</v>
      </c>
      <c r="AR157" s="140" t="s">
        <v>161</v>
      </c>
      <c r="AT157" s="140" t="s">
        <v>157</v>
      </c>
      <c r="AU157" s="140" t="s">
        <v>85</v>
      </c>
      <c r="AY157" s="13" t="s">
        <v>154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</v>
      </c>
      <c r="BK157" s="141">
        <f>ROUND(I157*H157,0)</f>
        <v>0</v>
      </c>
      <c r="BL157" s="13" t="s">
        <v>161</v>
      </c>
      <c r="BM157" s="140" t="s">
        <v>748</v>
      </c>
    </row>
    <row r="158" spans="2:65" s="1" customFormat="1" ht="11.25">
      <c r="B158" s="28"/>
      <c r="D158" s="142" t="s">
        <v>163</v>
      </c>
      <c r="F158" s="143" t="s">
        <v>749</v>
      </c>
      <c r="I158" s="144"/>
      <c r="L158" s="28"/>
      <c r="M158" s="145"/>
      <c r="T158" s="52"/>
      <c r="AT158" s="13" t="s">
        <v>163</v>
      </c>
      <c r="AU158" s="13" t="s">
        <v>85</v>
      </c>
    </row>
    <row r="159" spans="2:65" s="1" customFormat="1" ht="19.5">
      <c r="B159" s="28"/>
      <c r="D159" s="146" t="s">
        <v>165</v>
      </c>
      <c r="F159" s="147" t="s">
        <v>750</v>
      </c>
      <c r="I159" s="144"/>
      <c r="L159" s="28"/>
      <c r="M159" s="145"/>
      <c r="T159" s="52"/>
      <c r="AT159" s="13" t="s">
        <v>165</v>
      </c>
      <c r="AU159" s="13" t="s">
        <v>85</v>
      </c>
    </row>
    <row r="160" spans="2:65" s="1" customFormat="1" ht="49.15" customHeight="1">
      <c r="B160" s="28"/>
      <c r="C160" s="129" t="s">
        <v>228</v>
      </c>
      <c r="D160" s="129" t="s">
        <v>157</v>
      </c>
      <c r="E160" s="130" t="s">
        <v>751</v>
      </c>
      <c r="F160" s="131" t="s">
        <v>752</v>
      </c>
      <c r="G160" s="132" t="s">
        <v>160</v>
      </c>
      <c r="H160" s="133">
        <v>1</v>
      </c>
      <c r="I160" s="134"/>
      <c r="J160" s="133">
        <f>ROUND(I160*H160,0)</f>
        <v>0</v>
      </c>
      <c r="K160" s="135"/>
      <c r="L160" s="28"/>
      <c r="M160" s="136" t="s">
        <v>1</v>
      </c>
      <c r="N160" s="137" t="s">
        <v>41</v>
      </c>
      <c r="P160" s="138">
        <f>O160*H160</f>
        <v>0</v>
      </c>
      <c r="Q160" s="138">
        <v>0</v>
      </c>
      <c r="R160" s="138">
        <f>Q160*H160</f>
        <v>0</v>
      </c>
      <c r="S160" s="138">
        <v>5.0000000000000002E-5</v>
      </c>
      <c r="T160" s="139">
        <f>S160*H160</f>
        <v>5.0000000000000002E-5</v>
      </c>
      <c r="AR160" s="140" t="s">
        <v>161</v>
      </c>
      <c r="AT160" s="140" t="s">
        <v>157</v>
      </c>
      <c r="AU160" s="140" t="s">
        <v>85</v>
      </c>
      <c r="AY160" s="13" t="s">
        <v>154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</v>
      </c>
      <c r="BK160" s="141">
        <f>ROUND(I160*H160,0)</f>
        <v>0</v>
      </c>
      <c r="BL160" s="13" t="s">
        <v>161</v>
      </c>
      <c r="BM160" s="140" t="s">
        <v>753</v>
      </c>
    </row>
    <row r="161" spans="2:65" s="1" customFormat="1" ht="11.25">
      <c r="B161" s="28"/>
      <c r="D161" s="142" t="s">
        <v>163</v>
      </c>
      <c r="F161" s="143" t="s">
        <v>754</v>
      </c>
      <c r="I161" s="144"/>
      <c r="L161" s="28"/>
      <c r="M161" s="145"/>
      <c r="T161" s="52"/>
      <c r="AT161" s="13" t="s">
        <v>163</v>
      </c>
      <c r="AU161" s="13" t="s">
        <v>85</v>
      </c>
    </row>
    <row r="162" spans="2:65" s="1" customFormat="1" ht="19.5">
      <c r="B162" s="28"/>
      <c r="D162" s="146" t="s">
        <v>165</v>
      </c>
      <c r="F162" s="147" t="s">
        <v>755</v>
      </c>
      <c r="I162" s="144"/>
      <c r="L162" s="28"/>
      <c r="M162" s="145"/>
      <c r="T162" s="52"/>
      <c r="AT162" s="13" t="s">
        <v>165</v>
      </c>
      <c r="AU162" s="13" t="s">
        <v>85</v>
      </c>
    </row>
    <row r="163" spans="2:65" s="1" customFormat="1" ht="37.9" customHeight="1">
      <c r="B163" s="28"/>
      <c r="C163" s="129" t="s">
        <v>233</v>
      </c>
      <c r="D163" s="129" t="s">
        <v>157</v>
      </c>
      <c r="E163" s="130" t="s">
        <v>306</v>
      </c>
      <c r="F163" s="131" t="s">
        <v>307</v>
      </c>
      <c r="G163" s="132" t="s">
        <v>160</v>
      </c>
      <c r="H163" s="133">
        <v>1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41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161</v>
      </c>
      <c r="AT163" s="140" t="s">
        <v>157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161</v>
      </c>
      <c r="BM163" s="140" t="s">
        <v>756</v>
      </c>
    </row>
    <row r="164" spans="2:65" s="1" customFormat="1" ht="11.25">
      <c r="B164" s="28"/>
      <c r="D164" s="142" t="s">
        <v>163</v>
      </c>
      <c r="F164" s="143" t="s">
        <v>309</v>
      </c>
      <c r="I164" s="144"/>
      <c r="L164" s="28"/>
      <c r="M164" s="145"/>
      <c r="T164" s="52"/>
      <c r="AT164" s="13" t="s">
        <v>163</v>
      </c>
      <c r="AU164" s="13" t="s">
        <v>85</v>
      </c>
    </row>
    <row r="165" spans="2:65" s="1" customFormat="1" ht="19.5">
      <c r="B165" s="28"/>
      <c r="D165" s="146" t="s">
        <v>165</v>
      </c>
      <c r="F165" s="147" t="s">
        <v>536</v>
      </c>
      <c r="I165" s="144"/>
      <c r="L165" s="28"/>
      <c r="M165" s="145"/>
      <c r="T165" s="52"/>
      <c r="AT165" s="13" t="s">
        <v>165</v>
      </c>
      <c r="AU165" s="13" t="s">
        <v>85</v>
      </c>
    </row>
    <row r="166" spans="2:65" s="1" customFormat="1" ht="24.2" customHeight="1">
      <c r="B166" s="28"/>
      <c r="C166" s="129" t="s">
        <v>238</v>
      </c>
      <c r="D166" s="129" t="s">
        <v>157</v>
      </c>
      <c r="E166" s="130" t="s">
        <v>757</v>
      </c>
      <c r="F166" s="131" t="s">
        <v>758</v>
      </c>
      <c r="G166" s="132" t="s">
        <v>160</v>
      </c>
      <c r="H166" s="133">
        <v>1</v>
      </c>
      <c r="I166" s="134"/>
      <c r="J166" s="133">
        <f>ROUND(I166*H166,0)</f>
        <v>0</v>
      </c>
      <c r="K166" s="135"/>
      <c r="L166" s="28"/>
      <c r="M166" s="136" t="s">
        <v>1</v>
      </c>
      <c r="N166" s="137" t="s">
        <v>41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161</v>
      </c>
      <c r="AT166" s="140" t="s">
        <v>157</v>
      </c>
      <c r="AU166" s="140" t="s">
        <v>85</v>
      </c>
      <c r="AY166" s="13" t="s">
        <v>154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161</v>
      </c>
      <c r="BM166" s="140" t="s">
        <v>759</v>
      </c>
    </row>
    <row r="167" spans="2:65" s="1" customFormat="1" ht="11.25">
      <c r="B167" s="28"/>
      <c r="D167" s="142" t="s">
        <v>163</v>
      </c>
      <c r="F167" s="143" t="s">
        <v>760</v>
      </c>
      <c r="I167" s="144"/>
      <c r="L167" s="28"/>
      <c r="M167" s="145"/>
      <c r="T167" s="52"/>
      <c r="AT167" s="13" t="s">
        <v>163</v>
      </c>
      <c r="AU167" s="13" t="s">
        <v>85</v>
      </c>
    </row>
    <row r="168" spans="2:65" s="1" customFormat="1" ht="19.5">
      <c r="B168" s="28"/>
      <c r="D168" s="146" t="s">
        <v>165</v>
      </c>
      <c r="F168" s="147" t="s">
        <v>715</v>
      </c>
      <c r="I168" s="144"/>
      <c r="L168" s="28"/>
      <c r="M168" s="145"/>
      <c r="T168" s="52"/>
      <c r="AT168" s="13" t="s">
        <v>165</v>
      </c>
      <c r="AU168" s="13" t="s">
        <v>85</v>
      </c>
    </row>
    <row r="169" spans="2:65" s="1" customFormat="1" ht="44.25" customHeight="1">
      <c r="B169" s="28"/>
      <c r="C169" s="129" t="s">
        <v>161</v>
      </c>
      <c r="D169" s="129" t="s">
        <v>157</v>
      </c>
      <c r="E169" s="130" t="s">
        <v>311</v>
      </c>
      <c r="F169" s="131" t="s">
        <v>312</v>
      </c>
      <c r="G169" s="132" t="s">
        <v>160</v>
      </c>
      <c r="H169" s="133">
        <v>1</v>
      </c>
      <c r="I169" s="134"/>
      <c r="J169" s="133">
        <f>ROUND(I169*H169,0)</f>
        <v>0</v>
      </c>
      <c r="K169" s="135"/>
      <c r="L169" s="28"/>
      <c r="M169" s="136" t="s">
        <v>1</v>
      </c>
      <c r="N169" s="137" t="s">
        <v>41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161</v>
      </c>
      <c r="AT169" s="140" t="s">
        <v>157</v>
      </c>
      <c r="AU169" s="140" t="s">
        <v>85</v>
      </c>
      <c r="AY169" s="13" t="s">
        <v>154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</v>
      </c>
      <c r="BK169" s="141">
        <f>ROUND(I169*H169,0)</f>
        <v>0</v>
      </c>
      <c r="BL169" s="13" t="s">
        <v>161</v>
      </c>
      <c r="BM169" s="140" t="s">
        <v>761</v>
      </c>
    </row>
    <row r="170" spans="2:65" s="1" customFormat="1" ht="11.25">
      <c r="B170" s="28"/>
      <c r="D170" s="142" t="s">
        <v>163</v>
      </c>
      <c r="F170" s="143" t="s">
        <v>314</v>
      </c>
      <c r="I170" s="144"/>
      <c r="L170" s="28"/>
      <c r="M170" s="145"/>
      <c r="T170" s="52"/>
      <c r="AT170" s="13" t="s">
        <v>163</v>
      </c>
      <c r="AU170" s="13" t="s">
        <v>85</v>
      </c>
    </row>
    <row r="171" spans="2:65" s="1" customFormat="1" ht="19.5">
      <c r="B171" s="28"/>
      <c r="D171" s="146" t="s">
        <v>165</v>
      </c>
      <c r="F171" s="147" t="s">
        <v>197</v>
      </c>
      <c r="I171" s="144"/>
      <c r="L171" s="28"/>
      <c r="M171" s="145"/>
      <c r="T171" s="52"/>
      <c r="AT171" s="13" t="s">
        <v>165</v>
      </c>
      <c r="AU171" s="13" t="s">
        <v>85</v>
      </c>
    </row>
    <row r="172" spans="2:65" s="1" customFormat="1" ht="37.9" customHeight="1">
      <c r="B172" s="28"/>
      <c r="C172" s="129" t="s">
        <v>320</v>
      </c>
      <c r="D172" s="129" t="s">
        <v>157</v>
      </c>
      <c r="E172" s="130" t="s">
        <v>762</v>
      </c>
      <c r="F172" s="131" t="s">
        <v>763</v>
      </c>
      <c r="G172" s="132" t="s">
        <v>160</v>
      </c>
      <c r="H172" s="133">
        <v>1</v>
      </c>
      <c r="I172" s="134"/>
      <c r="J172" s="133">
        <f>ROUND(I172*H172,0)</f>
        <v>0</v>
      </c>
      <c r="K172" s="135"/>
      <c r="L172" s="28"/>
      <c r="M172" s="136" t="s">
        <v>1</v>
      </c>
      <c r="N172" s="137" t="s">
        <v>41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161</v>
      </c>
      <c r="AT172" s="140" t="s">
        <v>157</v>
      </c>
      <c r="AU172" s="140" t="s">
        <v>85</v>
      </c>
      <c r="AY172" s="13" t="s">
        <v>154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</v>
      </c>
      <c r="BK172" s="141">
        <f>ROUND(I172*H172,0)</f>
        <v>0</v>
      </c>
      <c r="BL172" s="13" t="s">
        <v>161</v>
      </c>
      <c r="BM172" s="140" t="s">
        <v>764</v>
      </c>
    </row>
    <row r="173" spans="2:65" s="1" customFormat="1" ht="11.25">
      <c r="B173" s="28"/>
      <c r="D173" s="142" t="s">
        <v>163</v>
      </c>
      <c r="F173" s="143" t="s">
        <v>765</v>
      </c>
      <c r="I173" s="144"/>
      <c r="L173" s="28"/>
      <c r="M173" s="145"/>
      <c r="T173" s="52"/>
      <c r="AT173" s="13" t="s">
        <v>163</v>
      </c>
      <c r="AU173" s="13" t="s">
        <v>85</v>
      </c>
    </row>
    <row r="174" spans="2:65" s="1" customFormat="1" ht="19.5">
      <c r="B174" s="28"/>
      <c r="D174" s="146" t="s">
        <v>165</v>
      </c>
      <c r="F174" s="147" t="s">
        <v>715</v>
      </c>
      <c r="I174" s="144"/>
      <c r="L174" s="28"/>
      <c r="M174" s="145"/>
      <c r="T174" s="52"/>
      <c r="AT174" s="13" t="s">
        <v>165</v>
      </c>
      <c r="AU174" s="13" t="s">
        <v>85</v>
      </c>
    </row>
    <row r="175" spans="2:65" s="1" customFormat="1" ht="49.15" customHeight="1">
      <c r="B175" s="28"/>
      <c r="C175" s="129" t="s">
        <v>324</v>
      </c>
      <c r="D175" s="129" t="s">
        <v>157</v>
      </c>
      <c r="E175" s="130" t="s">
        <v>766</v>
      </c>
      <c r="F175" s="131" t="s">
        <v>767</v>
      </c>
      <c r="G175" s="132" t="s">
        <v>160</v>
      </c>
      <c r="H175" s="133">
        <v>1</v>
      </c>
      <c r="I175" s="134"/>
      <c r="J175" s="133">
        <f>ROUND(I175*H175,0)</f>
        <v>0</v>
      </c>
      <c r="K175" s="135"/>
      <c r="L175" s="28"/>
      <c r="M175" s="136" t="s">
        <v>1</v>
      </c>
      <c r="N175" s="137" t="s">
        <v>41</v>
      </c>
      <c r="P175" s="138">
        <f>O175*H175</f>
        <v>0</v>
      </c>
      <c r="Q175" s="138">
        <v>0</v>
      </c>
      <c r="R175" s="138">
        <f>Q175*H175</f>
        <v>0</v>
      </c>
      <c r="S175" s="138">
        <v>8.0000000000000004E-4</v>
      </c>
      <c r="T175" s="139">
        <f>S175*H175</f>
        <v>8.0000000000000004E-4</v>
      </c>
      <c r="AR175" s="140" t="s">
        <v>178</v>
      </c>
      <c r="AT175" s="140" t="s">
        <v>157</v>
      </c>
      <c r="AU175" s="140" t="s">
        <v>85</v>
      </c>
      <c r="AY175" s="13" t="s">
        <v>154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</v>
      </c>
      <c r="BK175" s="141">
        <f>ROUND(I175*H175,0)</f>
        <v>0</v>
      </c>
      <c r="BL175" s="13" t="s">
        <v>178</v>
      </c>
      <c r="BM175" s="140" t="s">
        <v>768</v>
      </c>
    </row>
    <row r="176" spans="2:65" s="1" customFormat="1" ht="11.25">
      <c r="B176" s="28"/>
      <c r="D176" s="142" t="s">
        <v>163</v>
      </c>
      <c r="F176" s="143" t="s">
        <v>769</v>
      </c>
      <c r="I176" s="144"/>
      <c r="L176" s="28"/>
      <c r="M176" s="145"/>
      <c r="T176" s="52"/>
      <c r="AT176" s="13" t="s">
        <v>163</v>
      </c>
      <c r="AU176" s="13" t="s">
        <v>85</v>
      </c>
    </row>
    <row r="177" spans="2:65" s="1" customFormat="1" ht="19.5">
      <c r="B177" s="28"/>
      <c r="D177" s="146" t="s">
        <v>165</v>
      </c>
      <c r="F177" s="147" t="s">
        <v>278</v>
      </c>
      <c r="I177" s="144"/>
      <c r="L177" s="28"/>
      <c r="M177" s="145"/>
      <c r="T177" s="52"/>
      <c r="AT177" s="13" t="s">
        <v>165</v>
      </c>
      <c r="AU177" s="13" t="s">
        <v>85</v>
      </c>
    </row>
    <row r="178" spans="2:65" s="1" customFormat="1" ht="44.25" customHeight="1">
      <c r="B178" s="28"/>
      <c r="C178" s="129" t="s">
        <v>330</v>
      </c>
      <c r="D178" s="129" t="s">
        <v>157</v>
      </c>
      <c r="E178" s="130" t="s">
        <v>770</v>
      </c>
      <c r="F178" s="131" t="s">
        <v>771</v>
      </c>
      <c r="G178" s="132" t="s">
        <v>160</v>
      </c>
      <c r="H178" s="133">
        <v>1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41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161</v>
      </c>
      <c r="AT178" s="140" t="s">
        <v>157</v>
      </c>
      <c r="AU178" s="140" t="s">
        <v>85</v>
      </c>
      <c r="AY178" s="13" t="s">
        <v>154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161</v>
      </c>
      <c r="BM178" s="140" t="s">
        <v>772</v>
      </c>
    </row>
    <row r="179" spans="2:65" s="1" customFormat="1" ht="11.25">
      <c r="B179" s="28"/>
      <c r="D179" s="142" t="s">
        <v>163</v>
      </c>
      <c r="F179" s="143" t="s">
        <v>773</v>
      </c>
      <c r="I179" s="144"/>
      <c r="L179" s="28"/>
      <c r="M179" s="145"/>
      <c r="T179" s="52"/>
      <c r="AT179" s="13" t="s">
        <v>163</v>
      </c>
      <c r="AU179" s="13" t="s">
        <v>85</v>
      </c>
    </row>
    <row r="180" spans="2:65" s="1" customFormat="1" ht="19.5">
      <c r="B180" s="28"/>
      <c r="D180" s="146" t="s">
        <v>165</v>
      </c>
      <c r="F180" s="147" t="s">
        <v>774</v>
      </c>
      <c r="I180" s="144"/>
      <c r="L180" s="28"/>
      <c r="M180" s="145"/>
      <c r="T180" s="52"/>
      <c r="AT180" s="13" t="s">
        <v>165</v>
      </c>
      <c r="AU180" s="13" t="s">
        <v>85</v>
      </c>
    </row>
    <row r="181" spans="2:65" s="1" customFormat="1" ht="16.5" customHeight="1">
      <c r="B181" s="28"/>
      <c r="C181" s="148" t="s">
        <v>334</v>
      </c>
      <c r="D181" s="148" t="s">
        <v>167</v>
      </c>
      <c r="E181" s="149" t="s">
        <v>775</v>
      </c>
      <c r="F181" s="150" t="s">
        <v>776</v>
      </c>
      <c r="G181" s="151" t="s">
        <v>160</v>
      </c>
      <c r="H181" s="152">
        <v>1</v>
      </c>
      <c r="I181" s="153"/>
      <c r="J181" s="152">
        <f>ROUND(I181*H181,0)</f>
        <v>0</v>
      </c>
      <c r="K181" s="154"/>
      <c r="L181" s="155"/>
      <c r="M181" s="156" t="s">
        <v>1</v>
      </c>
      <c r="N181" s="157" t="s">
        <v>41</v>
      </c>
      <c r="P181" s="138">
        <f>O181*H181</f>
        <v>0</v>
      </c>
      <c r="Q181" s="138">
        <v>6.7000000000000002E-4</v>
      </c>
      <c r="R181" s="138">
        <f>Q181*H181</f>
        <v>6.7000000000000002E-4</v>
      </c>
      <c r="S181" s="138">
        <v>0</v>
      </c>
      <c r="T181" s="139">
        <f>S181*H181</f>
        <v>0</v>
      </c>
      <c r="AR181" s="140" t="s">
        <v>170</v>
      </c>
      <c r="AT181" s="140" t="s">
        <v>167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777</v>
      </c>
    </row>
    <row r="182" spans="2:65" s="1" customFormat="1" ht="19.5">
      <c r="B182" s="28"/>
      <c r="D182" s="146" t="s">
        <v>165</v>
      </c>
      <c r="F182" s="147" t="s">
        <v>774</v>
      </c>
      <c r="I182" s="144"/>
      <c r="L182" s="28"/>
      <c r="M182" s="145"/>
      <c r="T182" s="52"/>
      <c r="AT182" s="13" t="s">
        <v>165</v>
      </c>
      <c r="AU182" s="13" t="s">
        <v>85</v>
      </c>
    </row>
    <row r="183" spans="2:65" s="1" customFormat="1" ht="49.15" customHeight="1">
      <c r="B183" s="28"/>
      <c r="C183" s="129" t="s">
        <v>7</v>
      </c>
      <c r="D183" s="129" t="s">
        <v>157</v>
      </c>
      <c r="E183" s="130" t="s">
        <v>413</v>
      </c>
      <c r="F183" s="131" t="s">
        <v>414</v>
      </c>
      <c r="G183" s="132" t="s">
        <v>160</v>
      </c>
      <c r="H183" s="133">
        <v>1</v>
      </c>
      <c r="I183" s="134"/>
      <c r="J183" s="133">
        <f>ROUND(I183*H183,0)</f>
        <v>0</v>
      </c>
      <c r="K183" s="135"/>
      <c r="L183" s="28"/>
      <c r="M183" s="136" t="s">
        <v>1</v>
      </c>
      <c r="N183" s="137" t="s">
        <v>41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161</v>
      </c>
      <c r="AT183" s="140" t="s">
        <v>157</v>
      </c>
      <c r="AU183" s="140" t="s">
        <v>85</v>
      </c>
      <c r="AY183" s="13" t="s">
        <v>154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</v>
      </c>
      <c r="BK183" s="141">
        <f>ROUND(I183*H183,0)</f>
        <v>0</v>
      </c>
      <c r="BL183" s="13" t="s">
        <v>161</v>
      </c>
      <c r="BM183" s="140" t="s">
        <v>778</v>
      </c>
    </row>
    <row r="184" spans="2:65" s="1" customFormat="1" ht="11.25">
      <c r="B184" s="28"/>
      <c r="D184" s="142" t="s">
        <v>163</v>
      </c>
      <c r="F184" s="143" t="s">
        <v>416</v>
      </c>
      <c r="I184" s="144"/>
      <c r="L184" s="28"/>
      <c r="M184" s="145"/>
      <c r="T184" s="52"/>
      <c r="AT184" s="13" t="s">
        <v>163</v>
      </c>
      <c r="AU184" s="13" t="s">
        <v>85</v>
      </c>
    </row>
    <row r="185" spans="2:65" s="1" customFormat="1" ht="19.5">
      <c r="B185" s="28"/>
      <c r="D185" s="146" t="s">
        <v>165</v>
      </c>
      <c r="F185" s="147" t="s">
        <v>779</v>
      </c>
      <c r="I185" s="144"/>
      <c r="L185" s="28"/>
      <c r="M185" s="145"/>
      <c r="T185" s="52"/>
      <c r="AT185" s="13" t="s">
        <v>165</v>
      </c>
      <c r="AU185" s="13" t="s">
        <v>85</v>
      </c>
    </row>
    <row r="186" spans="2:65" s="1" customFormat="1" ht="21.75" customHeight="1">
      <c r="B186" s="28"/>
      <c r="C186" s="148" t="s">
        <v>343</v>
      </c>
      <c r="D186" s="148" t="s">
        <v>167</v>
      </c>
      <c r="E186" s="149" t="s">
        <v>489</v>
      </c>
      <c r="F186" s="150" t="s">
        <v>490</v>
      </c>
      <c r="G186" s="151" t="s">
        <v>160</v>
      </c>
      <c r="H186" s="152">
        <v>1</v>
      </c>
      <c r="I186" s="153"/>
      <c r="J186" s="152">
        <f>ROUND(I186*H186,0)</f>
        <v>0</v>
      </c>
      <c r="K186" s="154"/>
      <c r="L186" s="155"/>
      <c r="M186" s="156" t="s">
        <v>1</v>
      </c>
      <c r="N186" s="157" t="s">
        <v>41</v>
      </c>
      <c r="P186" s="138">
        <f>O186*H186</f>
        <v>0</v>
      </c>
      <c r="Q186" s="138">
        <v>3.0000000000000001E-5</v>
      </c>
      <c r="R186" s="138">
        <f>Q186*H186</f>
        <v>3.0000000000000001E-5</v>
      </c>
      <c r="S186" s="138">
        <v>0</v>
      </c>
      <c r="T186" s="139">
        <f>S186*H186</f>
        <v>0</v>
      </c>
      <c r="AR186" s="140" t="s">
        <v>170</v>
      </c>
      <c r="AT186" s="140" t="s">
        <v>167</v>
      </c>
      <c r="AU186" s="140" t="s">
        <v>85</v>
      </c>
      <c r="AY186" s="13" t="s">
        <v>154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3" t="s">
        <v>8</v>
      </c>
      <c r="BK186" s="141">
        <f>ROUND(I186*H186,0)</f>
        <v>0</v>
      </c>
      <c r="BL186" s="13" t="s">
        <v>161</v>
      </c>
      <c r="BM186" s="140" t="s">
        <v>780</v>
      </c>
    </row>
    <row r="187" spans="2:65" s="1" customFormat="1" ht="19.5">
      <c r="B187" s="28"/>
      <c r="D187" s="146" t="s">
        <v>165</v>
      </c>
      <c r="F187" s="147" t="s">
        <v>779</v>
      </c>
      <c r="I187" s="144"/>
      <c r="L187" s="28"/>
      <c r="M187" s="145"/>
      <c r="T187" s="52"/>
      <c r="AT187" s="13" t="s">
        <v>165</v>
      </c>
      <c r="AU187" s="13" t="s">
        <v>85</v>
      </c>
    </row>
    <row r="188" spans="2:65" s="1" customFormat="1" ht="44.25" customHeight="1">
      <c r="B188" s="28"/>
      <c r="C188" s="129" t="s">
        <v>348</v>
      </c>
      <c r="D188" s="129" t="s">
        <v>157</v>
      </c>
      <c r="E188" s="130" t="s">
        <v>493</v>
      </c>
      <c r="F188" s="131" t="s">
        <v>664</v>
      </c>
      <c r="G188" s="132" t="s">
        <v>160</v>
      </c>
      <c r="H188" s="133">
        <v>1</v>
      </c>
      <c r="I188" s="134"/>
      <c r="J188" s="133">
        <f>ROUND(I188*H188,0)</f>
        <v>0</v>
      </c>
      <c r="K188" s="135"/>
      <c r="L188" s="28"/>
      <c r="M188" s="136" t="s">
        <v>1</v>
      </c>
      <c r="N188" s="137" t="s">
        <v>41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178</v>
      </c>
      <c r="AT188" s="140" t="s">
        <v>157</v>
      </c>
      <c r="AU188" s="140" t="s">
        <v>85</v>
      </c>
      <c r="AY188" s="13" t="s">
        <v>154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</v>
      </c>
      <c r="BK188" s="141">
        <f>ROUND(I188*H188,0)</f>
        <v>0</v>
      </c>
      <c r="BL188" s="13" t="s">
        <v>178</v>
      </c>
      <c r="BM188" s="140" t="s">
        <v>781</v>
      </c>
    </row>
    <row r="189" spans="2:65" s="1" customFormat="1" ht="11.25">
      <c r="B189" s="28"/>
      <c r="D189" s="142" t="s">
        <v>163</v>
      </c>
      <c r="F189" s="143" t="s">
        <v>496</v>
      </c>
      <c r="I189" s="144"/>
      <c r="L189" s="28"/>
      <c r="M189" s="145"/>
      <c r="T189" s="52"/>
      <c r="AT189" s="13" t="s">
        <v>163</v>
      </c>
      <c r="AU189" s="13" t="s">
        <v>85</v>
      </c>
    </row>
    <row r="190" spans="2:65" s="1" customFormat="1" ht="19.5">
      <c r="B190" s="28"/>
      <c r="D190" s="146" t="s">
        <v>165</v>
      </c>
      <c r="F190" s="147" t="s">
        <v>595</v>
      </c>
      <c r="I190" s="144"/>
      <c r="L190" s="28"/>
      <c r="M190" s="145"/>
      <c r="T190" s="52"/>
      <c r="AT190" s="13" t="s">
        <v>165</v>
      </c>
      <c r="AU190" s="13" t="s">
        <v>85</v>
      </c>
    </row>
    <row r="191" spans="2:65" s="1" customFormat="1" ht="16.5" customHeight="1">
      <c r="B191" s="28"/>
      <c r="C191" s="148" t="s">
        <v>352</v>
      </c>
      <c r="D191" s="148" t="s">
        <v>167</v>
      </c>
      <c r="E191" s="149" t="s">
        <v>666</v>
      </c>
      <c r="F191" s="150" t="s">
        <v>667</v>
      </c>
      <c r="G191" s="151" t="s">
        <v>160</v>
      </c>
      <c r="H191" s="152">
        <v>1</v>
      </c>
      <c r="I191" s="153"/>
      <c r="J191" s="152">
        <f>ROUND(I191*H191,0)</f>
        <v>0</v>
      </c>
      <c r="K191" s="154"/>
      <c r="L191" s="155"/>
      <c r="M191" s="156" t="s">
        <v>1</v>
      </c>
      <c r="N191" s="157" t="s">
        <v>41</v>
      </c>
      <c r="P191" s="138">
        <f>O191*H191</f>
        <v>0</v>
      </c>
      <c r="Q191" s="138">
        <v>1.4999999999999999E-4</v>
      </c>
      <c r="R191" s="138">
        <f>Q191*H191</f>
        <v>1.4999999999999999E-4</v>
      </c>
      <c r="S191" s="138">
        <v>0</v>
      </c>
      <c r="T191" s="139">
        <f>S191*H191</f>
        <v>0</v>
      </c>
      <c r="AR191" s="140" t="s">
        <v>170</v>
      </c>
      <c r="AT191" s="140" t="s">
        <v>167</v>
      </c>
      <c r="AU191" s="140" t="s">
        <v>85</v>
      </c>
      <c r="AY191" s="13" t="s">
        <v>154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</v>
      </c>
      <c r="BK191" s="141">
        <f>ROUND(I191*H191,0)</f>
        <v>0</v>
      </c>
      <c r="BL191" s="13" t="s">
        <v>161</v>
      </c>
      <c r="BM191" s="140" t="s">
        <v>782</v>
      </c>
    </row>
    <row r="192" spans="2:65" s="1" customFormat="1" ht="19.5">
      <c r="B192" s="28"/>
      <c r="D192" s="146" t="s">
        <v>165</v>
      </c>
      <c r="F192" s="147" t="s">
        <v>595</v>
      </c>
      <c r="I192" s="144"/>
      <c r="L192" s="28"/>
      <c r="M192" s="145"/>
      <c r="T192" s="52"/>
      <c r="AT192" s="13" t="s">
        <v>165</v>
      </c>
      <c r="AU192" s="13" t="s">
        <v>85</v>
      </c>
    </row>
    <row r="193" spans="2:65" s="1" customFormat="1" ht="55.5" customHeight="1">
      <c r="B193" s="28"/>
      <c r="C193" s="129" t="s">
        <v>357</v>
      </c>
      <c r="D193" s="129" t="s">
        <v>157</v>
      </c>
      <c r="E193" s="130" t="s">
        <v>214</v>
      </c>
      <c r="F193" s="131" t="s">
        <v>215</v>
      </c>
      <c r="G193" s="132" t="s">
        <v>160</v>
      </c>
      <c r="H193" s="133">
        <v>1</v>
      </c>
      <c r="I193" s="134"/>
      <c r="J193" s="133">
        <f>ROUND(I193*H193,0)</f>
        <v>0</v>
      </c>
      <c r="K193" s="135"/>
      <c r="L193" s="28"/>
      <c r="M193" s="136" t="s">
        <v>1</v>
      </c>
      <c r="N193" s="137" t="s">
        <v>41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161</v>
      </c>
      <c r="AT193" s="140" t="s">
        <v>157</v>
      </c>
      <c r="AU193" s="140" t="s">
        <v>85</v>
      </c>
      <c r="AY193" s="13" t="s">
        <v>154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3" t="s">
        <v>8</v>
      </c>
      <c r="BK193" s="141">
        <f>ROUND(I193*H193,0)</f>
        <v>0</v>
      </c>
      <c r="BL193" s="13" t="s">
        <v>161</v>
      </c>
      <c r="BM193" s="140" t="s">
        <v>783</v>
      </c>
    </row>
    <row r="194" spans="2:65" s="1" customFormat="1" ht="11.25">
      <c r="B194" s="28"/>
      <c r="D194" s="142" t="s">
        <v>163</v>
      </c>
      <c r="F194" s="143" t="s">
        <v>217</v>
      </c>
      <c r="I194" s="144"/>
      <c r="L194" s="28"/>
      <c r="M194" s="145"/>
      <c r="T194" s="52"/>
      <c r="AT194" s="13" t="s">
        <v>163</v>
      </c>
      <c r="AU194" s="13" t="s">
        <v>85</v>
      </c>
    </row>
    <row r="195" spans="2:65" s="1" customFormat="1" ht="19.5">
      <c r="B195" s="28"/>
      <c r="D195" s="146" t="s">
        <v>165</v>
      </c>
      <c r="F195" s="147" t="s">
        <v>488</v>
      </c>
      <c r="I195" s="144"/>
      <c r="L195" s="28"/>
      <c r="M195" s="145"/>
      <c r="T195" s="52"/>
      <c r="AT195" s="13" t="s">
        <v>165</v>
      </c>
      <c r="AU195" s="13" t="s">
        <v>85</v>
      </c>
    </row>
    <row r="196" spans="2:65" s="11" customFormat="1" ht="25.9" customHeight="1">
      <c r="B196" s="117"/>
      <c r="D196" s="118" t="s">
        <v>75</v>
      </c>
      <c r="E196" s="119" t="s">
        <v>167</v>
      </c>
      <c r="F196" s="119" t="s">
        <v>219</v>
      </c>
      <c r="I196" s="120"/>
      <c r="J196" s="121">
        <f>BK196</f>
        <v>0</v>
      </c>
      <c r="L196" s="117"/>
      <c r="M196" s="122"/>
      <c r="P196" s="123">
        <f>P197</f>
        <v>0</v>
      </c>
      <c r="R196" s="123">
        <f>R197</f>
        <v>0</v>
      </c>
      <c r="T196" s="124">
        <f>T197</f>
        <v>0</v>
      </c>
      <c r="AR196" s="118" t="s">
        <v>172</v>
      </c>
      <c r="AT196" s="125" t="s">
        <v>75</v>
      </c>
      <c r="AU196" s="125" t="s">
        <v>76</v>
      </c>
      <c r="AY196" s="118" t="s">
        <v>154</v>
      </c>
      <c r="BK196" s="126">
        <f>BK197</f>
        <v>0</v>
      </c>
    </row>
    <row r="197" spans="2:65" s="11" customFormat="1" ht="22.9" customHeight="1">
      <c r="B197" s="117"/>
      <c r="D197" s="118" t="s">
        <v>75</v>
      </c>
      <c r="E197" s="127" t="s">
        <v>220</v>
      </c>
      <c r="F197" s="127" t="s">
        <v>221</v>
      </c>
      <c r="I197" s="120"/>
      <c r="J197" s="128">
        <f>BK197</f>
        <v>0</v>
      </c>
      <c r="L197" s="117"/>
      <c r="M197" s="122"/>
      <c r="P197" s="123">
        <f>SUM(P198:P199)</f>
        <v>0</v>
      </c>
      <c r="R197" s="123">
        <f>SUM(R198:R199)</f>
        <v>0</v>
      </c>
      <c r="T197" s="124">
        <f>SUM(T198:T199)</f>
        <v>0</v>
      </c>
      <c r="AR197" s="118" t="s">
        <v>172</v>
      </c>
      <c r="AT197" s="125" t="s">
        <v>75</v>
      </c>
      <c r="AU197" s="125" t="s">
        <v>8</v>
      </c>
      <c r="AY197" s="118" t="s">
        <v>154</v>
      </c>
      <c r="BK197" s="126">
        <f>SUM(BK198:BK199)</f>
        <v>0</v>
      </c>
    </row>
    <row r="198" spans="2:65" s="1" customFormat="1" ht="24.2" customHeight="1">
      <c r="B198" s="28"/>
      <c r="C198" s="129" t="s">
        <v>362</v>
      </c>
      <c r="D198" s="129" t="s">
        <v>157</v>
      </c>
      <c r="E198" s="130" t="s">
        <v>716</v>
      </c>
      <c r="F198" s="131" t="s">
        <v>717</v>
      </c>
      <c r="G198" s="132" t="s">
        <v>224</v>
      </c>
      <c r="H198" s="133">
        <v>1</v>
      </c>
      <c r="I198" s="134"/>
      <c r="J198" s="133">
        <f>ROUND(I198*H198,0)</f>
        <v>0</v>
      </c>
      <c r="K198" s="135"/>
      <c r="L198" s="28"/>
      <c r="M198" s="136" t="s">
        <v>1</v>
      </c>
      <c r="N198" s="137" t="s">
        <v>41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225</v>
      </c>
      <c r="AT198" s="140" t="s">
        <v>157</v>
      </c>
      <c r="AU198" s="140" t="s">
        <v>85</v>
      </c>
      <c r="AY198" s="13" t="s">
        <v>154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</v>
      </c>
      <c r="BK198" s="141">
        <f>ROUND(I198*H198,0)</f>
        <v>0</v>
      </c>
      <c r="BL198" s="13" t="s">
        <v>225</v>
      </c>
      <c r="BM198" s="140" t="s">
        <v>784</v>
      </c>
    </row>
    <row r="199" spans="2:65" s="1" customFormat="1" ht="19.5">
      <c r="B199" s="28"/>
      <c r="D199" s="146" t="s">
        <v>165</v>
      </c>
      <c r="F199" s="147" t="s">
        <v>319</v>
      </c>
      <c r="I199" s="144"/>
      <c r="L199" s="28"/>
      <c r="M199" s="145"/>
      <c r="T199" s="52"/>
      <c r="AT199" s="13" t="s">
        <v>165</v>
      </c>
      <c r="AU199" s="13" t="s">
        <v>85</v>
      </c>
    </row>
    <row r="200" spans="2:65" s="11" customFormat="1" ht="25.9" customHeight="1">
      <c r="B200" s="117"/>
      <c r="D200" s="118" t="s">
        <v>75</v>
      </c>
      <c r="E200" s="119" t="s">
        <v>243</v>
      </c>
      <c r="F200" s="119" t="s">
        <v>244</v>
      </c>
      <c r="I200" s="120"/>
      <c r="J200" s="121">
        <f>BK200</f>
        <v>0</v>
      </c>
      <c r="L200" s="117"/>
      <c r="M200" s="122"/>
      <c r="P200" s="123">
        <f>P201</f>
        <v>0</v>
      </c>
      <c r="R200" s="123">
        <f>R201</f>
        <v>0</v>
      </c>
      <c r="T200" s="124">
        <f>T201</f>
        <v>0</v>
      </c>
      <c r="AR200" s="118" t="s">
        <v>182</v>
      </c>
      <c r="AT200" s="125" t="s">
        <v>75</v>
      </c>
      <c r="AU200" s="125" t="s">
        <v>76</v>
      </c>
      <c r="AY200" s="118" t="s">
        <v>154</v>
      </c>
      <c r="BK200" s="126">
        <f>BK201</f>
        <v>0</v>
      </c>
    </row>
    <row r="201" spans="2:65" s="11" customFormat="1" ht="22.9" customHeight="1">
      <c r="B201" s="117"/>
      <c r="D201" s="118" t="s">
        <v>75</v>
      </c>
      <c r="E201" s="127" t="s">
        <v>245</v>
      </c>
      <c r="F201" s="127" t="s">
        <v>246</v>
      </c>
      <c r="I201" s="120"/>
      <c r="J201" s="128">
        <f>BK201</f>
        <v>0</v>
      </c>
      <c r="L201" s="117"/>
      <c r="M201" s="122"/>
      <c r="P201" s="123">
        <f>SUM(P202:P204)</f>
        <v>0</v>
      </c>
      <c r="R201" s="123">
        <f>SUM(R202:R204)</f>
        <v>0</v>
      </c>
      <c r="T201" s="124">
        <f>SUM(T202:T204)</f>
        <v>0</v>
      </c>
      <c r="AR201" s="118" t="s">
        <v>182</v>
      </c>
      <c r="AT201" s="125" t="s">
        <v>75</v>
      </c>
      <c r="AU201" s="125" t="s">
        <v>8</v>
      </c>
      <c r="AY201" s="118" t="s">
        <v>154</v>
      </c>
      <c r="BK201" s="126">
        <f>SUM(BK202:BK204)</f>
        <v>0</v>
      </c>
    </row>
    <row r="202" spans="2:65" s="1" customFormat="1" ht="16.5" customHeight="1">
      <c r="B202" s="28"/>
      <c r="C202" s="129" t="s">
        <v>369</v>
      </c>
      <c r="D202" s="129" t="s">
        <v>157</v>
      </c>
      <c r="E202" s="130" t="s">
        <v>247</v>
      </c>
      <c r="F202" s="131" t="s">
        <v>248</v>
      </c>
      <c r="G202" s="132" t="s">
        <v>224</v>
      </c>
      <c r="H202" s="133">
        <v>0</v>
      </c>
      <c r="I202" s="134"/>
      <c r="J202" s="133">
        <f>ROUND(I202*H202,0)</f>
        <v>0</v>
      </c>
      <c r="K202" s="135"/>
      <c r="L202" s="28"/>
      <c r="M202" s="136" t="s">
        <v>1</v>
      </c>
      <c r="N202" s="137" t="s">
        <v>41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249</v>
      </c>
      <c r="AT202" s="140" t="s">
        <v>157</v>
      </c>
      <c r="AU202" s="140" t="s">
        <v>85</v>
      </c>
      <c r="AY202" s="13" t="s">
        <v>154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249</v>
      </c>
      <c r="BM202" s="140" t="s">
        <v>785</v>
      </c>
    </row>
    <row r="203" spans="2:65" s="1" customFormat="1" ht="11.25">
      <c r="B203" s="28"/>
      <c r="D203" s="142" t="s">
        <v>163</v>
      </c>
      <c r="F203" s="143" t="s">
        <v>251</v>
      </c>
      <c r="I203" s="144"/>
      <c r="L203" s="28"/>
      <c r="M203" s="145"/>
      <c r="T203" s="52"/>
      <c r="AT203" s="13" t="s">
        <v>163</v>
      </c>
      <c r="AU203" s="13" t="s">
        <v>85</v>
      </c>
    </row>
    <row r="204" spans="2:65" s="1" customFormat="1" ht="29.25">
      <c r="B204" s="28"/>
      <c r="D204" s="146" t="s">
        <v>165</v>
      </c>
      <c r="F204" s="147" t="s">
        <v>252</v>
      </c>
      <c r="I204" s="144"/>
      <c r="L204" s="28"/>
      <c r="M204" s="158"/>
      <c r="N204" s="159"/>
      <c r="O204" s="159"/>
      <c r="P204" s="159"/>
      <c r="Q204" s="159"/>
      <c r="R204" s="159"/>
      <c r="S204" s="159"/>
      <c r="T204" s="160"/>
      <c r="AT204" s="13" t="s">
        <v>165</v>
      </c>
      <c r="AU204" s="13" t="s">
        <v>85</v>
      </c>
    </row>
    <row r="205" spans="2:65" s="1" customFormat="1" ht="6.95" customHeight="1">
      <c r="B205" s="40"/>
      <c r="C205" s="41"/>
      <c r="D205" s="41"/>
      <c r="E205" s="41"/>
      <c r="F205" s="41"/>
      <c r="G205" s="41"/>
      <c r="H205" s="41"/>
      <c r="I205" s="41"/>
      <c r="J205" s="41"/>
      <c r="K205" s="41"/>
      <c r="L205" s="28"/>
    </row>
  </sheetData>
  <sheetProtection algorithmName="SHA-512" hashValue="6Z/hor6rAhcafeJMUmz+J/H78gA+vXOAkQuUqWCvGbzJy3opLORt6ech3DwoTjITtxkqMU1TFOBNhZDQKS+hVw==" saltValue="+EuhDjh50Z2C+0pJSLW7ybxSVjUYT/Asao6Z/cyZSirJ9fA4l/Gbogn0WpwFnjcztlitE15JUeFCSqA8IvucBg==" spinCount="100000" sheet="1" objects="1" scenarios="1" formatColumns="0" formatRows="0" autoFilter="0"/>
  <autoFilter ref="C123:K204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B00-000000000000}"/>
    <hyperlink ref="F133" r:id="rId2" xr:uid="{00000000-0004-0000-0B00-000001000000}"/>
    <hyperlink ref="F138" r:id="rId3" xr:uid="{00000000-0004-0000-0B00-000002000000}"/>
    <hyperlink ref="F141" r:id="rId4" xr:uid="{00000000-0004-0000-0B00-000003000000}"/>
    <hyperlink ref="F148" r:id="rId5" xr:uid="{00000000-0004-0000-0B00-000004000000}"/>
    <hyperlink ref="F153" r:id="rId6" xr:uid="{00000000-0004-0000-0B00-000005000000}"/>
    <hyperlink ref="F158" r:id="rId7" xr:uid="{00000000-0004-0000-0B00-000006000000}"/>
    <hyperlink ref="F161" r:id="rId8" xr:uid="{00000000-0004-0000-0B00-000007000000}"/>
    <hyperlink ref="F164" r:id="rId9" xr:uid="{00000000-0004-0000-0B00-000008000000}"/>
    <hyperlink ref="F167" r:id="rId10" xr:uid="{00000000-0004-0000-0B00-000009000000}"/>
    <hyperlink ref="F170" r:id="rId11" xr:uid="{00000000-0004-0000-0B00-00000A000000}"/>
    <hyperlink ref="F173" r:id="rId12" xr:uid="{00000000-0004-0000-0B00-00000B000000}"/>
    <hyperlink ref="F176" r:id="rId13" xr:uid="{00000000-0004-0000-0B00-00000C000000}"/>
    <hyperlink ref="F179" r:id="rId14" xr:uid="{00000000-0004-0000-0B00-00000D000000}"/>
    <hyperlink ref="F184" r:id="rId15" xr:uid="{00000000-0004-0000-0B00-00000E000000}"/>
    <hyperlink ref="F189" r:id="rId16" xr:uid="{00000000-0004-0000-0B00-00000F000000}"/>
    <hyperlink ref="F194" r:id="rId17" xr:uid="{00000000-0004-0000-0B00-000010000000}"/>
    <hyperlink ref="F203" r:id="rId18" xr:uid="{00000000-0004-0000-0B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786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ROUND((SUM(BE122:BE215)),  1)</f>
        <v>0</v>
      </c>
      <c r="I33" s="88">
        <v>0.21</v>
      </c>
      <c r="J33" s="87">
        <f>ROUND(((SUM(BE122:BE215))*I33),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ROUND((SUM(BF122:BF215)),  1)</f>
        <v>0</v>
      </c>
      <c r="I34" s="88">
        <v>0.12</v>
      </c>
      <c r="J34" s="87">
        <f>ROUND(((SUM(BF122:BF215))*I34),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ROUND((SUM(BG122:BG215)),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ROUND((SUM(BH122:BH215)),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ROUND((SUM(BI122:BI215)),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12. - MŠ Plotiště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135</v>
      </c>
      <c r="E99" s="102"/>
      <c r="F99" s="102"/>
      <c r="G99" s="102"/>
      <c r="H99" s="102"/>
      <c r="I99" s="102"/>
      <c r="J99" s="103">
        <f>J204</f>
        <v>0</v>
      </c>
      <c r="L99" s="100"/>
    </row>
    <row r="100" spans="2:12" s="9" customFormat="1" ht="19.899999999999999" hidden="1" customHeight="1">
      <c r="B100" s="104"/>
      <c r="D100" s="105" t="s">
        <v>136</v>
      </c>
      <c r="E100" s="106"/>
      <c r="F100" s="106"/>
      <c r="G100" s="106"/>
      <c r="H100" s="106"/>
      <c r="I100" s="106"/>
      <c r="J100" s="107">
        <f>J205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J211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J212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 xml:space="preserve">12. - MŠ Plotiště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P123+P204+P211</f>
        <v>0</v>
      </c>
      <c r="Q122" s="49"/>
      <c r="R122" s="114">
        <f>R123+R204+R211</f>
        <v>1.1535E-2</v>
      </c>
      <c r="S122" s="49"/>
      <c r="T122" s="115">
        <f>T123+T204+T211</f>
        <v>6.6E-3</v>
      </c>
      <c r="AT122" s="13" t="s">
        <v>75</v>
      </c>
      <c r="AU122" s="13" t="s">
        <v>132</v>
      </c>
      <c r="BK122" s="116">
        <f>BK123+BK204+BK211</f>
        <v>0</v>
      </c>
    </row>
    <row r="123" spans="2:65" s="11" customFormat="1" ht="25.9" customHeight="1">
      <c r="B123" s="117"/>
      <c r="D123" s="118" t="s">
        <v>75</v>
      </c>
      <c r="E123" s="119" t="s">
        <v>152</v>
      </c>
      <c r="F123" s="119" t="s">
        <v>153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1.1535E-2</v>
      </c>
      <c r="T123" s="124">
        <f>T124</f>
        <v>6.6E-3</v>
      </c>
      <c r="AR123" s="118" t="s">
        <v>85</v>
      </c>
      <c r="AT123" s="125" t="s">
        <v>75</v>
      </c>
      <c r="AU123" s="125" t="s">
        <v>76</v>
      </c>
      <c r="AY123" s="118" t="s">
        <v>154</v>
      </c>
      <c r="BK123" s="126">
        <f>BK124</f>
        <v>0</v>
      </c>
    </row>
    <row r="124" spans="2:65" s="11" customFormat="1" ht="22.9" customHeight="1">
      <c r="B124" s="117"/>
      <c r="D124" s="118" t="s">
        <v>75</v>
      </c>
      <c r="E124" s="127" t="s">
        <v>155</v>
      </c>
      <c r="F124" s="127" t="s">
        <v>156</v>
      </c>
      <c r="I124" s="120"/>
      <c r="J124" s="128">
        <f>BK124</f>
        <v>0</v>
      </c>
      <c r="L124" s="117"/>
      <c r="M124" s="122"/>
      <c r="P124" s="123">
        <f>SUM(P125:P203)</f>
        <v>0</v>
      </c>
      <c r="R124" s="123">
        <f>SUM(R125:R203)</f>
        <v>1.1535E-2</v>
      </c>
      <c r="T124" s="124">
        <f>SUM(T125:T203)</f>
        <v>6.6E-3</v>
      </c>
      <c r="AR124" s="118" t="s">
        <v>85</v>
      </c>
      <c r="AT124" s="125" t="s">
        <v>75</v>
      </c>
      <c r="AU124" s="125" t="s">
        <v>8</v>
      </c>
      <c r="AY124" s="118" t="s">
        <v>154</v>
      </c>
      <c r="BK124" s="126">
        <f>SUM(BK125:BK203)</f>
        <v>0</v>
      </c>
    </row>
    <row r="125" spans="2:65" s="1" customFormat="1" ht="24.2" customHeight="1">
      <c r="B125" s="28"/>
      <c r="C125" s="148" t="s">
        <v>8</v>
      </c>
      <c r="D125" s="148" t="s">
        <v>167</v>
      </c>
      <c r="E125" s="149" t="s">
        <v>787</v>
      </c>
      <c r="F125" s="150" t="s">
        <v>788</v>
      </c>
      <c r="G125" s="151" t="s">
        <v>257</v>
      </c>
      <c r="H125" s="152">
        <v>0.5</v>
      </c>
      <c r="I125" s="153"/>
      <c r="J125" s="152">
        <f>ROUND(I125*H125,0)</f>
        <v>0</v>
      </c>
      <c r="K125" s="154"/>
      <c r="L125" s="155"/>
      <c r="M125" s="156" t="s">
        <v>1</v>
      </c>
      <c r="N125" s="157" t="s">
        <v>41</v>
      </c>
      <c r="P125" s="138">
        <f>O125*H125</f>
        <v>0</v>
      </c>
      <c r="Q125" s="138">
        <v>3.3E-4</v>
      </c>
      <c r="R125" s="138">
        <f>Q125*H125</f>
        <v>1.65E-4</v>
      </c>
      <c r="S125" s="138">
        <v>0</v>
      </c>
      <c r="T125" s="139">
        <f>S125*H125</f>
        <v>0</v>
      </c>
      <c r="AR125" s="140" t="s">
        <v>170</v>
      </c>
      <c r="AT125" s="140" t="s">
        <v>167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161</v>
      </c>
      <c r="BM125" s="140" t="s">
        <v>789</v>
      </c>
    </row>
    <row r="126" spans="2:65" s="1" customFormat="1" ht="19.5">
      <c r="B126" s="28"/>
      <c r="D126" s="146" t="s">
        <v>165</v>
      </c>
      <c r="F126" s="147" t="s">
        <v>790</v>
      </c>
      <c r="I126" s="144"/>
      <c r="L126" s="28"/>
      <c r="M126" s="145"/>
      <c r="T126" s="52"/>
      <c r="AT126" s="13" t="s">
        <v>165</v>
      </c>
      <c r="AU126" s="13" t="s">
        <v>85</v>
      </c>
    </row>
    <row r="127" spans="2:65" s="1" customFormat="1" ht="37.9" customHeight="1">
      <c r="B127" s="28"/>
      <c r="C127" s="129" t="s">
        <v>85</v>
      </c>
      <c r="D127" s="129" t="s">
        <v>157</v>
      </c>
      <c r="E127" s="130" t="s">
        <v>255</v>
      </c>
      <c r="F127" s="131" t="s">
        <v>256</v>
      </c>
      <c r="G127" s="132" t="s">
        <v>257</v>
      </c>
      <c r="H127" s="133">
        <v>22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161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161</v>
      </c>
      <c r="BM127" s="140" t="s">
        <v>791</v>
      </c>
    </row>
    <row r="128" spans="2:65" s="1" customFormat="1" ht="11.25">
      <c r="B128" s="28"/>
      <c r="D128" s="142" t="s">
        <v>163</v>
      </c>
      <c r="F128" s="143" t="s">
        <v>259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792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" customFormat="1" ht="16.5" customHeight="1">
      <c r="B130" s="28"/>
      <c r="C130" s="148" t="s">
        <v>172</v>
      </c>
      <c r="D130" s="148" t="s">
        <v>167</v>
      </c>
      <c r="E130" s="149" t="s">
        <v>260</v>
      </c>
      <c r="F130" s="150" t="s">
        <v>261</v>
      </c>
      <c r="G130" s="151" t="s">
        <v>257</v>
      </c>
      <c r="H130" s="152">
        <v>22</v>
      </c>
      <c r="I130" s="153"/>
      <c r="J130" s="152">
        <f>ROUND(I130*H130,0)</f>
        <v>0</v>
      </c>
      <c r="K130" s="154"/>
      <c r="L130" s="155"/>
      <c r="M130" s="156" t="s">
        <v>1</v>
      </c>
      <c r="N130" s="157" t="s">
        <v>41</v>
      </c>
      <c r="P130" s="138">
        <f>O130*H130</f>
        <v>0</v>
      </c>
      <c r="Q130" s="138">
        <v>6.9999999999999994E-5</v>
      </c>
      <c r="R130" s="138">
        <f>Q130*H130</f>
        <v>1.5399999999999999E-3</v>
      </c>
      <c r="S130" s="138">
        <v>0</v>
      </c>
      <c r="T130" s="139">
        <f>S130*H130</f>
        <v>0</v>
      </c>
      <c r="AR130" s="140" t="s">
        <v>170</v>
      </c>
      <c r="AT130" s="140" t="s">
        <v>167</v>
      </c>
      <c r="AU130" s="140" t="s">
        <v>85</v>
      </c>
      <c r="AY130" s="13" t="s">
        <v>154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</v>
      </c>
      <c r="BK130" s="141">
        <f>ROUND(I130*H130,0)</f>
        <v>0</v>
      </c>
      <c r="BL130" s="13" t="s">
        <v>161</v>
      </c>
      <c r="BM130" s="140" t="s">
        <v>793</v>
      </c>
    </row>
    <row r="131" spans="2:65" s="1" customFormat="1" ht="19.5">
      <c r="B131" s="28"/>
      <c r="D131" s="146" t="s">
        <v>165</v>
      </c>
      <c r="F131" s="147" t="s">
        <v>792</v>
      </c>
      <c r="I131" s="144"/>
      <c r="L131" s="28"/>
      <c r="M131" s="145"/>
      <c r="T131" s="52"/>
      <c r="AT131" s="13" t="s">
        <v>165</v>
      </c>
      <c r="AU131" s="13" t="s">
        <v>85</v>
      </c>
    </row>
    <row r="132" spans="2:65" s="1" customFormat="1" ht="62.65" customHeight="1">
      <c r="B132" s="28"/>
      <c r="C132" s="129" t="s">
        <v>178</v>
      </c>
      <c r="D132" s="129" t="s">
        <v>157</v>
      </c>
      <c r="E132" s="130" t="s">
        <v>794</v>
      </c>
      <c r="F132" s="131" t="s">
        <v>795</v>
      </c>
      <c r="G132" s="132" t="s">
        <v>160</v>
      </c>
      <c r="H132" s="133">
        <v>2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161</v>
      </c>
      <c r="AT132" s="140" t="s">
        <v>157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796</v>
      </c>
    </row>
    <row r="133" spans="2:65" s="1" customFormat="1" ht="11.25">
      <c r="B133" s="28"/>
      <c r="D133" s="142" t="s">
        <v>163</v>
      </c>
      <c r="F133" s="143" t="s">
        <v>797</v>
      </c>
      <c r="I133" s="144"/>
      <c r="L133" s="28"/>
      <c r="M133" s="145"/>
      <c r="T133" s="52"/>
      <c r="AT133" s="13" t="s">
        <v>163</v>
      </c>
      <c r="AU133" s="13" t="s">
        <v>85</v>
      </c>
    </row>
    <row r="134" spans="2:65" s="1" customFormat="1" ht="19.5">
      <c r="B134" s="28"/>
      <c r="D134" s="146" t="s">
        <v>165</v>
      </c>
      <c r="F134" s="147" t="s">
        <v>798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16.5" customHeight="1">
      <c r="B135" s="28"/>
      <c r="C135" s="148" t="s">
        <v>182</v>
      </c>
      <c r="D135" s="148" t="s">
        <v>167</v>
      </c>
      <c r="E135" s="149" t="s">
        <v>168</v>
      </c>
      <c r="F135" s="150" t="s">
        <v>169</v>
      </c>
      <c r="G135" s="151" t="s">
        <v>160</v>
      </c>
      <c r="H135" s="152">
        <v>2</v>
      </c>
      <c r="I135" s="153"/>
      <c r="J135" s="152">
        <f>ROUND(I135*H135,0)</f>
        <v>0</v>
      </c>
      <c r="K135" s="154"/>
      <c r="L135" s="155"/>
      <c r="M135" s="156" t="s">
        <v>1</v>
      </c>
      <c r="N135" s="157" t="s">
        <v>41</v>
      </c>
      <c r="P135" s="138">
        <f>O135*H135</f>
        <v>0</v>
      </c>
      <c r="Q135" s="138">
        <v>4.0000000000000003E-5</v>
      </c>
      <c r="R135" s="138">
        <f>Q135*H135</f>
        <v>8.0000000000000007E-5</v>
      </c>
      <c r="S135" s="138">
        <v>0</v>
      </c>
      <c r="T135" s="139">
        <f>S135*H135</f>
        <v>0</v>
      </c>
      <c r="AR135" s="140" t="s">
        <v>170</v>
      </c>
      <c r="AT135" s="140" t="s">
        <v>167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799</v>
      </c>
    </row>
    <row r="136" spans="2:65" s="1" customFormat="1" ht="19.5">
      <c r="B136" s="28"/>
      <c r="D136" s="146" t="s">
        <v>165</v>
      </c>
      <c r="F136" s="147" t="s">
        <v>798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" customFormat="1" ht="44.25" customHeight="1">
      <c r="B137" s="28"/>
      <c r="C137" s="129" t="s">
        <v>188</v>
      </c>
      <c r="D137" s="129" t="s">
        <v>157</v>
      </c>
      <c r="E137" s="130" t="s">
        <v>173</v>
      </c>
      <c r="F137" s="131" t="s">
        <v>174</v>
      </c>
      <c r="G137" s="132" t="s">
        <v>160</v>
      </c>
      <c r="H137" s="133">
        <v>1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41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161</v>
      </c>
      <c r="AT137" s="140" t="s">
        <v>157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800</v>
      </c>
    </row>
    <row r="138" spans="2:65" s="1" customFormat="1" ht="11.25">
      <c r="B138" s="28"/>
      <c r="D138" s="142" t="s">
        <v>163</v>
      </c>
      <c r="F138" s="143" t="s">
        <v>176</v>
      </c>
      <c r="I138" s="144"/>
      <c r="L138" s="28"/>
      <c r="M138" s="145"/>
      <c r="T138" s="52"/>
      <c r="AT138" s="13" t="s">
        <v>163</v>
      </c>
      <c r="AU138" s="13" t="s">
        <v>85</v>
      </c>
    </row>
    <row r="139" spans="2:65" s="1" customFormat="1" ht="19.5">
      <c r="B139" s="28"/>
      <c r="D139" s="146" t="s">
        <v>165</v>
      </c>
      <c r="F139" s="147" t="s">
        <v>625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16.5" customHeight="1">
      <c r="B140" s="28"/>
      <c r="C140" s="148" t="s">
        <v>193</v>
      </c>
      <c r="D140" s="148" t="s">
        <v>167</v>
      </c>
      <c r="E140" s="149" t="s">
        <v>179</v>
      </c>
      <c r="F140" s="150" t="s">
        <v>180</v>
      </c>
      <c r="G140" s="151" t="s">
        <v>160</v>
      </c>
      <c r="H140" s="152">
        <v>1</v>
      </c>
      <c r="I140" s="153"/>
      <c r="J140" s="152">
        <f>ROUND(I140*H140,0)</f>
        <v>0</v>
      </c>
      <c r="K140" s="154"/>
      <c r="L140" s="155"/>
      <c r="M140" s="156" t="s">
        <v>1</v>
      </c>
      <c r="N140" s="157" t="s">
        <v>41</v>
      </c>
      <c r="P140" s="138">
        <f>O140*H140</f>
        <v>0</v>
      </c>
      <c r="Q140" s="138">
        <v>2.0000000000000002E-5</v>
      </c>
      <c r="R140" s="138">
        <f>Q140*H140</f>
        <v>2.0000000000000002E-5</v>
      </c>
      <c r="S140" s="138">
        <v>0</v>
      </c>
      <c r="T140" s="139">
        <f>S140*H140</f>
        <v>0</v>
      </c>
      <c r="AR140" s="140" t="s">
        <v>170</v>
      </c>
      <c r="AT140" s="140" t="s">
        <v>167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801</v>
      </c>
    </row>
    <row r="141" spans="2:65" s="1" customFormat="1" ht="19.5">
      <c r="B141" s="28"/>
      <c r="D141" s="146" t="s">
        <v>165</v>
      </c>
      <c r="F141" s="147" t="s">
        <v>705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62.65" customHeight="1">
      <c r="B142" s="28"/>
      <c r="C142" s="129" t="s">
        <v>198</v>
      </c>
      <c r="D142" s="129" t="s">
        <v>157</v>
      </c>
      <c r="E142" s="130" t="s">
        <v>263</v>
      </c>
      <c r="F142" s="131" t="s">
        <v>264</v>
      </c>
      <c r="G142" s="132" t="s">
        <v>257</v>
      </c>
      <c r="H142" s="133">
        <v>60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41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161</v>
      </c>
      <c r="AT142" s="140" t="s">
        <v>157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802</v>
      </c>
    </row>
    <row r="143" spans="2:65" s="1" customFormat="1" ht="11.25">
      <c r="B143" s="28"/>
      <c r="D143" s="142" t="s">
        <v>163</v>
      </c>
      <c r="F143" s="143" t="s">
        <v>266</v>
      </c>
      <c r="I143" s="144"/>
      <c r="L143" s="28"/>
      <c r="M143" s="145"/>
      <c r="T143" s="52"/>
      <c r="AT143" s="13" t="s">
        <v>163</v>
      </c>
      <c r="AU143" s="13" t="s">
        <v>85</v>
      </c>
    </row>
    <row r="144" spans="2:65" s="1" customFormat="1" ht="19.5">
      <c r="B144" s="28"/>
      <c r="D144" s="146" t="s">
        <v>165</v>
      </c>
      <c r="F144" s="147" t="s">
        <v>803</v>
      </c>
      <c r="I144" s="144"/>
      <c r="L144" s="28"/>
      <c r="M144" s="145"/>
      <c r="T144" s="52"/>
      <c r="AT144" s="13" t="s">
        <v>165</v>
      </c>
      <c r="AU144" s="13" t="s">
        <v>85</v>
      </c>
    </row>
    <row r="145" spans="2:65" s="1" customFormat="1" ht="24.2" customHeight="1">
      <c r="B145" s="28"/>
      <c r="C145" s="148" t="s">
        <v>203</v>
      </c>
      <c r="D145" s="148" t="s">
        <v>167</v>
      </c>
      <c r="E145" s="149" t="s">
        <v>267</v>
      </c>
      <c r="F145" s="150" t="s">
        <v>268</v>
      </c>
      <c r="G145" s="151" t="s">
        <v>257</v>
      </c>
      <c r="H145" s="152">
        <v>60</v>
      </c>
      <c r="I145" s="153"/>
      <c r="J145" s="152">
        <f>ROUND(I145*H145,0)</f>
        <v>0</v>
      </c>
      <c r="K145" s="154"/>
      <c r="L145" s="155"/>
      <c r="M145" s="156" t="s">
        <v>1</v>
      </c>
      <c r="N145" s="157" t="s">
        <v>41</v>
      </c>
      <c r="P145" s="138">
        <f>O145*H145</f>
        <v>0</v>
      </c>
      <c r="Q145" s="138">
        <v>6.0000000000000002E-5</v>
      </c>
      <c r="R145" s="138">
        <f>Q145*H145</f>
        <v>3.5999999999999999E-3</v>
      </c>
      <c r="S145" s="138">
        <v>0</v>
      </c>
      <c r="T145" s="139">
        <f>S145*H145</f>
        <v>0</v>
      </c>
      <c r="AR145" s="140" t="s">
        <v>170</v>
      </c>
      <c r="AT145" s="140" t="s">
        <v>167</v>
      </c>
      <c r="AU145" s="140" t="s">
        <v>85</v>
      </c>
      <c r="AY145" s="13" t="s">
        <v>154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161</v>
      </c>
      <c r="BM145" s="140" t="s">
        <v>804</v>
      </c>
    </row>
    <row r="146" spans="2:65" s="1" customFormat="1" ht="19.5">
      <c r="B146" s="28"/>
      <c r="D146" s="146" t="s">
        <v>165</v>
      </c>
      <c r="F146" s="147" t="s">
        <v>803</v>
      </c>
      <c r="I146" s="144"/>
      <c r="L146" s="28"/>
      <c r="M146" s="145"/>
      <c r="T146" s="52"/>
      <c r="AT146" s="13" t="s">
        <v>165</v>
      </c>
      <c r="AU146" s="13" t="s">
        <v>85</v>
      </c>
    </row>
    <row r="147" spans="2:65" s="1" customFormat="1" ht="33" customHeight="1">
      <c r="B147" s="28"/>
      <c r="C147" s="129" t="s">
        <v>209</v>
      </c>
      <c r="D147" s="129" t="s">
        <v>157</v>
      </c>
      <c r="E147" s="130" t="s">
        <v>513</v>
      </c>
      <c r="F147" s="131" t="s">
        <v>514</v>
      </c>
      <c r="G147" s="132" t="s">
        <v>257</v>
      </c>
      <c r="H147" s="133">
        <v>1</v>
      </c>
      <c r="I147" s="134"/>
      <c r="J147" s="133">
        <f>ROUND(I147*H147,0)</f>
        <v>0</v>
      </c>
      <c r="K147" s="135"/>
      <c r="L147" s="28"/>
      <c r="M147" s="136" t="s">
        <v>1</v>
      </c>
      <c r="N147" s="13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1.4999999999999999E-4</v>
      </c>
      <c r="T147" s="139">
        <f>S147*H147</f>
        <v>1.4999999999999999E-4</v>
      </c>
      <c r="AR147" s="140" t="s">
        <v>161</v>
      </c>
      <c r="AT147" s="140" t="s">
        <v>157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805</v>
      </c>
    </row>
    <row r="148" spans="2:65" s="1" customFormat="1" ht="11.25">
      <c r="B148" s="28"/>
      <c r="D148" s="142" t="s">
        <v>163</v>
      </c>
      <c r="F148" s="143" t="s">
        <v>516</v>
      </c>
      <c r="I148" s="144"/>
      <c r="L148" s="28"/>
      <c r="M148" s="145"/>
      <c r="T148" s="52"/>
      <c r="AT148" s="13" t="s">
        <v>163</v>
      </c>
      <c r="AU148" s="13" t="s">
        <v>85</v>
      </c>
    </row>
    <row r="149" spans="2:65" s="1" customFormat="1" ht="33" customHeight="1">
      <c r="B149" s="28"/>
      <c r="C149" s="129" t="s">
        <v>213</v>
      </c>
      <c r="D149" s="129" t="s">
        <v>157</v>
      </c>
      <c r="E149" s="130" t="s">
        <v>392</v>
      </c>
      <c r="F149" s="131" t="s">
        <v>480</v>
      </c>
      <c r="G149" s="132" t="s">
        <v>160</v>
      </c>
      <c r="H149" s="133">
        <v>15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161</v>
      </c>
      <c r="AT149" s="140" t="s">
        <v>157</v>
      </c>
      <c r="AU149" s="140" t="s">
        <v>85</v>
      </c>
      <c r="AY149" s="13" t="s">
        <v>154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161</v>
      </c>
      <c r="BM149" s="140" t="s">
        <v>806</v>
      </c>
    </row>
    <row r="150" spans="2:65" s="1" customFormat="1" ht="11.25">
      <c r="B150" s="28"/>
      <c r="D150" s="142" t="s">
        <v>163</v>
      </c>
      <c r="F150" s="143" t="s">
        <v>395</v>
      </c>
      <c r="I150" s="144"/>
      <c r="L150" s="28"/>
      <c r="M150" s="145"/>
      <c r="T150" s="52"/>
      <c r="AT150" s="13" t="s">
        <v>163</v>
      </c>
      <c r="AU150" s="13" t="s">
        <v>85</v>
      </c>
    </row>
    <row r="151" spans="2:65" s="1" customFormat="1" ht="19.5">
      <c r="B151" s="28"/>
      <c r="D151" s="146" t="s">
        <v>165</v>
      </c>
      <c r="F151" s="147" t="s">
        <v>807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49.15" customHeight="1">
      <c r="B152" s="28"/>
      <c r="C152" s="129" t="s">
        <v>9</v>
      </c>
      <c r="D152" s="129" t="s">
        <v>157</v>
      </c>
      <c r="E152" s="130" t="s">
        <v>808</v>
      </c>
      <c r="F152" s="131" t="s">
        <v>809</v>
      </c>
      <c r="G152" s="132" t="s">
        <v>160</v>
      </c>
      <c r="H152" s="133">
        <v>2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810</v>
      </c>
    </row>
    <row r="153" spans="2:65" s="1" customFormat="1" ht="19.5">
      <c r="B153" s="28"/>
      <c r="D153" s="146" t="s">
        <v>165</v>
      </c>
      <c r="F153" s="147" t="s">
        <v>811</v>
      </c>
      <c r="I153" s="144"/>
      <c r="L153" s="28"/>
      <c r="M153" s="145"/>
      <c r="T153" s="52"/>
      <c r="AT153" s="13" t="s">
        <v>165</v>
      </c>
      <c r="AU153" s="13" t="s">
        <v>85</v>
      </c>
    </row>
    <row r="154" spans="2:65" s="1" customFormat="1" ht="16.5" customHeight="1">
      <c r="B154" s="28"/>
      <c r="C154" s="148" t="s">
        <v>228</v>
      </c>
      <c r="D154" s="148" t="s">
        <v>167</v>
      </c>
      <c r="E154" s="149" t="s">
        <v>812</v>
      </c>
      <c r="F154" s="150" t="s">
        <v>813</v>
      </c>
      <c r="G154" s="151" t="s">
        <v>160</v>
      </c>
      <c r="H154" s="152">
        <v>2</v>
      </c>
      <c r="I154" s="153"/>
      <c r="J154" s="152">
        <f>ROUND(I154*H154,0)</f>
        <v>0</v>
      </c>
      <c r="K154" s="154"/>
      <c r="L154" s="155"/>
      <c r="M154" s="156" t="s">
        <v>1</v>
      </c>
      <c r="N154" s="157" t="s">
        <v>41</v>
      </c>
      <c r="P154" s="138">
        <f>O154*H154</f>
        <v>0</v>
      </c>
      <c r="Q154" s="138">
        <v>1.0000000000000001E-5</v>
      </c>
      <c r="R154" s="138">
        <f>Q154*H154</f>
        <v>2.0000000000000002E-5</v>
      </c>
      <c r="S154" s="138">
        <v>0</v>
      </c>
      <c r="T154" s="139">
        <f>S154*H154</f>
        <v>0</v>
      </c>
      <c r="AR154" s="140" t="s">
        <v>170</v>
      </c>
      <c r="AT154" s="140" t="s">
        <v>167</v>
      </c>
      <c r="AU154" s="140" t="s">
        <v>85</v>
      </c>
      <c r="AY154" s="13" t="s">
        <v>154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161</v>
      </c>
      <c r="BM154" s="140" t="s">
        <v>814</v>
      </c>
    </row>
    <row r="155" spans="2:65" s="1" customFormat="1" ht="19.5">
      <c r="B155" s="28"/>
      <c r="D155" s="146" t="s">
        <v>165</v>
      </c>
      <c r="F155" s="147" t="s">
        <v>811</v>
      </c>
      <c r="I155" s="144"/>
      <c r="L155" s="28"/>
      <c r="M155" s="145"/>
      <c r="T155" s="52"/>
      <c r="AT155" s="13" t="s">
        <v>165</v>
      </c>
      <c r="AU155" s="13" t="s">
        <v>85</v>
      </c>
    </row>
    <row r="156" spans="2:65" s="1" customFormat="1" ht="33" customHeight="1">
      <c r="B156" s="28"/>
      <c r="C156" s="129" t="s">
        <v>233</v>
      </c>
      <c r="D156" s="129" t="s">
        <v>157</v>
      </c>
      <c r="E156" s="130" t="s">
        <v>282</v>
      </c>
      <c r="F156" s="131" t="s">
        <v>283</v>
      </c>
      <c r="G156" s="132" t="s">
        <v>160</v>
      </c>
      <c r="H156" s="133">
        <v>11</v>
      </c>
      <c r="I156" s="134"/>
      <c r="J156" s="133">
        <f>ROUND(I156*H156,0)</f>
        <v>0</v>
      </c>
      <c r="K156" s="135"/>
      <c r="L156" s="28"/>
      <c r="M156" s="136" t="s">
        <v>1</v>
      </c>
      <c r="N156" s="137" t="s">
        <v>41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161</v>
      </c>
      <c r="AT156" s="140" t="s">
        <v>157</v>
      </c>
      <c r="AU156" s="140" t="s">
        <v>85</v>
      </c>
      <c r="AY156" s="13" t="s">
        <v>154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161</v>
      </c>
      <c r="BM156" s="140" t="s">
        <v>815</v>
      </c>
    </row>
    <row r="157" spans="2:65" s="1" customFormat="1" ht="11.25">
      <c r="B157" s="28"/>
      <c r="D157" s="142" t="s">
        <v>163</v>
      </c>
      <c r="F157" s="143" t="s">
        <v>285</v>
      </c>
      <c r="I157" s="144"/>
      <c r="L157" s="28"/>
      <c r="M157" s="145"/>
      <c r="T157" s="52"/>
      <c r="AT157" s="13" t="s">
        <v>163</v>
      </c>
      <c r="AU157" s="13" t="s">
        <v>85</v>
      </c>
    </row>
    <row r="158" spans="2:65" s="1" customFormat="1" ht="19.5">
      <c r="B158" s="28"/>
      <c r="D158" s="146" t="s">
        <v>165</v>
      </c>
      <c r="F158" s="147" t="s">
        <v>816</v>
      </c>
      <c r="I158" s="144"/>
      <c r="L158" s="28"/>
      <c r="M158" s="145"/>
      <c r="T158" s="52"/>
      <c r="AT158" s="13" t="s">
        <v>165</v>
      </c>
      <c r="AU158" s="13" t="s">
        <v>85</v>
      </c>
    </row>
    <row r="159" spans="2:65" s="1" customFormat="1" ht="16.5" customHeight="1">
      <c r="B159" s="28"/>
      <c r="C159" s="148" t="s">
        <v>238</v>
      </c>
      <c r="D159" s="148" t="s">
        <v>167</v>
      </c>
      <c r="E159" s="149" t="s">
        <v>817</v>
      </c>
      <c r="F159" s="150" t="s">
        <v>818</v>
      </c>
      <c r="G159" s="151" t="s">
        <v>160</v>
      </c>
      <c r="H159" s="152">
        <v>3</v>
      </c>
      <c r="I159" s="153"/>
      <c r="J159" s="152">
        <f>ROUND(I159*H159,0)</f>
        <v>0</v>
      </c>
      <c r="K159" s="154"/>
      <c r="L159" s="155"/>
      <c r="M159" s="156" t="s">
        <v>1</v>
      </c>
      <c r="N159" s="157" t="s">
        <v>41</v>
      </c>
      <c r="P159" s="138">
        <f>O159*H159</f>
        <v>0</v>
      </c>
      <c r="Q159" s="138">
        <v>3.0000000000000001E-5</v>
      </c>
      <c r="R159" s="138">
        <f>Q159*H159</f>
        <v>9.0000000000000006E-5</v>
      </c>
      <c r="S159" s="138">
        <v>0</v>
      </c>
      <c r="T159" s="139">
        <f>S159*H159</f>
        <v>0</v>
      </c>
      <c r="AR159" s="140" t="s">
        <v>170</v>
      </c>
      <c r="AT159" s="140" t="s">
        <v>167</v>
      </c>
      <c r="AU159" s="140" t="s">
        <v>85</v>
      </c>
      <c r="AY159" s="13" t="s">
        <v>154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161</v>
      </c>
      <c r="BM159" s="140" t="s">
        <v>819</v>
      </c>
    </row>
    <row r="160" spans="2:65" s="1" customFormat="1" ht="19.5">
      <c r="B160" s="28"/>
      <c r="D160" s="146" t="s">
        <v>165</v>
      </c>
      <c r="F160" s="147" t="s">
        <v>820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16.5" customHeight="1">
      <c r="B161" s="28"/>
      <c r="C161" s="148" t="s">
        <v>161</v>
      </c>
      <c r="D161" s="148" t="s">
        <v>167</v>
      </c>
      <c r="E161" s="149" t="s">
        <v>287</v>
      </c>
      <c r="F161" s="150" t="s">
        <v>288</v>
      </c>
      <c r="G161" s="151" t="s">
        <v>160</v>
      </c>
      <c r="H161" s="152">
        <v>4</v>
      </c>
      <c r="I161" s="153"/>
      <c r="J161" s="152">
        <f>ROUND(I161*H161,0)</f>
        <v>0</v>
      </c>
      <c r="K161" s="154"/>
      <c r="L161" s="155"/>
      <c r="M161" s="156" t="s">
        <v>1</v>
      </c>
      <c r="N161" s="157" t="s">
        <v>41</v>
      </c>
      <c r="P161" s="138">
        <f>O161*H161</f>
        <v>0</v>
      </c>
      <c r="Q161" s="138">
        <v>4.0000000000000003E-5</v>
      </c>
      <c r="R161" s="138">
        <f>Q161*H161</f>
        <v>1.6000000000000001E-4</v>
      </c>
      <c r="S161" s="138">
        <v>0</v>
      </c>
      <c r="T161" s="139">
        <f>S161*H161</f>
        <v>0</v>
      </c>
      <c r="AR161" s="140" t="s">
        <v>170</v>
      </c>
      <c r="AT161" s="140" t="s">
        <v>167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821</v>
      </c>
    </row>
    <row r="162" spans="2:65" s="1" customFormat="1" ht="19.5">
      <c r="B162" s="28"/>
      <c r="D162" s="146" t="s">
        <v>165</v>
      </c>
      <c r="F162" s="147" t="s">
        <v>822</v>
      </c>
      <c r="I162" s="144"/>
      <c r="L162" s="28"/>
      <c r="M162" s="145"/>
      <c r="T162" s="52"/>
      <c r="AT162" s="13" t="s">
        <v>165</v>
      </c>
      <c r="AU162" s="13" t="s">
        <v>85</v>
      </c>
    </row>
    <row r="163" spans="2:65" s="1" customFormat="1" ht="16.5" customHeight="1">
      <c r="B163" s="28"/>
      <c r="C163" s="148" t="s">
        <v>320</v>
      </c>
      <c r="D163" s="148" t="s">
        <v>167</v>
      </c>
      <c r="E163" s="149" t="s">
        <v>291</v>
      </c>
      <c r="F163" s="150" t="s">
        <v>292</v>
      </c>
      <c r="G163" s="151" t="s">
        <v>160</v>
      </c>
      <c r="H163" s="152">
        <v>4</v>
      </c>
      <c r="I163" s="153"/>
      <c r="J163" s="152">
        <f>ROUND(I163*H163,0)</f>
        <v>0</v>
      </c>
      <c r="K163" s="154"/>
      <c r="L163" s="155"/>
      <c r="M163" s="156" t="s">
        <v>1</v>
      </c>
      <c r="N163" s="157" t="s">
        <v>41</v>
      </c>
      <c r="P163" s="138">
        <f>O163*H163</f>
        <v>0</v>
      </c>
      <c r="Q163" s="138">
        <v>2.0000000000000002E-5</v>
      </c>
      <c r="R163" s="138">
        <f>Q163*H163</f>
        <v>8.0000000000000007E-5</v>
      </c>
      <c r="S163" s="138">
        <v>0</v>
      </c>
      <c r="T163" s="139">
        <f>S163*H163</f>
        <v>0</v>
      </c>
      <c r="AR163" s="140" t="s">
        <v>170</v>
      </c>
      <c r="AT163" s="140" t="s">
        <v>167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161</v>
      </c>
      <c r="BM163" s="140" t="s">
        <v>823</v>
      </c>
    </row>
    <row r="164" spans="2:65" s="1" customFormat="1" ht="19.5">
      <c r="B164" s="28"/>
      <c r="D164" s="146" t="s">
        <v>165</v>
      </c>
      <c r="F164" s="147" t="s">
        <v>822</v>
      </c>
      <c r="I164" s="144"/>
      <c r="L164" s="28"/>
      <c r="M164" s="145"/>
      <c r="T164" s="52"/>
      <c r="AT164" s="13" t="s">
        <v>165</v>
      </c>
      <c r="AU164" s="13" t="s">
        <v>85</v>
      </c>
    </row>
    <row r="165" spans="2:65" s="1" customFormat="1" ht="33" customHeight="1">
      <c r="B165" s="28"/>
      <c r="C165" s="129" t="s">
        <v>324</v>
      </c>
      <c r="D165" s="129" t="s">
        <v>157</v>
      </c>
      <c r="E165" s="130" t="s">
        <v>556</v>
      </c>
      <c r="F165" s="131" t="s">
        <v>557</v>
      </c>
      <c r="G165" s="132" t="s">
        <v>160</v>
      </c>
      <c r="H165" s="133">
        <v>1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41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161</v>
      </c>
      <c r="AT165" s="140" t="s">
        <v>157</v>
      </c>
      <c r="AU165" s="140" t="s">
        <v>85</v>
      </c>
      <c r="AY165" s="13" t="s">
        <v>154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161</v>
      </c>
      <c r="BM165" s="140" t="s">
        <v>824</v>
      </c>
    </row>
    <row r="166" spans="2:65" s="1" customFormat="1" ht="11.25">
      <c r="B166" s="28"/>
      <c r="D166" s="142" t="s">
        <v>163</v>
      </c>
      <c r="F166" s="143" t="s">
        <v>559</v>
      </c>
      <c r="I166" s="144"/>
      <c r="L166" s="28"/>
      <c r="M166" s="145"/>
      <c r="T166" s="52"/>
      <c r="AT166" s="13" t="s">
        <v>163</v>
      </c>
      <c r="AU166" s="13" t="s">
        <v>85</v>
      </c>
    </row>
    <row r="167" spans="2:65" s="1" customFormat="1" ht="19.5">
      <c r="B167" s="28"/>
      <c r="D167" s="146" t="s">
        <v>165</v>
      </c>
      <c r="F167" s="147" t="s">
        <v>439</v>
      </c>
      <c r="I167" s="144"/>
      <c r="L167" s="28"/>
      <c r="M167" s="145"/>
      <c r="T167" s="52"/>
      <c r="AT167" s="13" t="s">
        <v>165</v>
      </c>
      <c r="AU167" s="13" t="s">
        <v>85</v>
      </c>
    </row>
    <row r="168" spans="2:65" s="1" customFormat="1" ht="16.5" customHeight="1">
      <c r="B168" s="28"/>
      <c r="C168" s="148" t="s">
        <v>330</v>
      </c>
      <c r="D168" s="148" t="s">
        <v>167</v>
      </c>
      <c r="E168" s="149" t="s">
        <v>520</v>
      </c>
      <c r="F168" s="150" t="s">
        <v>521</v>
      </c>
      <c r="G168" s="151" t="s">
        <v>160</v>
      </c>
      <c r="H168" s="152">
        <v>1</v>
      </c>
      <c r="I168" s="153"/>
      <c r="J168" s="152">
        <f>ROUND(I168*H168,0)</f>
        <v>0</v>
      </c>
      <c r="K168" s="154"/>
      <c r="L168" s="155"/>
      <c r="M168" s="156" t="s">
        <v>1</v>
      </c>
      <c r="N168" s="157" t="s">
        <v>41</v>
      </c>
      <c r="P168" s="138">
        <f>O168*H168</f>
        <v>0</v>
      </c>
      <c r="Q168" s="138">
        <v>1.0000000000000001E-5</v>
      </c>
      <c r="R168" s="138">
        <f>Q168*H168</f>
        <v>1.0000000000000001E-5</v>
      </c>
      <c r="S168" s="138">
        <v>0</v>
      </c>
      <c r="T168" s="139">
        <f>S168*H168</f>
        <v>0</v>
      </c>
      <c r="AR168" s="140" t="s">
        <v>170</v>
      </c>
      <c r="AT168" s="140" t="s">
        <v>167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825</v>
      </c>
    </row>
    <row r="169" spans="2:65" s="1" customFormat="1" ht="19.5">
      <c r="B169" s="28"/>
      <c r="D169" s="146" t="s">
        <v>165</v>
      </c>
      <c r="F169" s="147" t="s">
        <v>439</v>
      </c>
      <c r="I169" s="144"/>
      <c r="L169" s="28"/>
      <c r="M169" s="145"/>
      <c r="T169" s="52"/>
      <c r="AT169" s="13" t="s">
        <v>165</v>
      </c>
      <c r="AU169" s="13" t="s">
        <v>85</v>
      </c>
    </row>
    <row r="170" spans="2:65" s="1" customFormat="1" ht="24.2" customHeight="1">
      <c r="B170" s="28"/>
      <c r="C170" s="129" t="s">
        <v>334</v>
      </c>
      <c r="D170" s="129" t="s">
        <v>157</v>
      </c>
      <c r="E170" s="130" t="s">
        <v>826</v>
      </c>
      <c r="F170" s="131" t="s">
        <v>827</v>
      </c>
      <c r="G170" s="132" t="s">
        <v>160</v>
      </c>
      <c r="H170" s="133">
        <v>1</v>
      </c>
      <c r="I170" s="134"/>
      <c r="J170" s="133">
        <f>ROUND(I170*H170,0)</f>
        <v>0</v>
      </c>
      <c r="K170" s="135"/>
      <c r="L170" s="28"/>
      <c r="M170" s="136" t="s">
        <v>1</v>
      </c>
      <c r="N170" s="137" t="s">
        <v>41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161</v>
      </c>
      <c r="AT170" s="140" t="s">
        <v>157</v>
      </c>
      <c r="AU170" s="140" t="s">
        <v>85</v>
      </c>
      <c r="AY170" s="13" t="s">
        <v>154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3" t="s">
        <v>8</v>
      </c>
      <c r="BK170" s="141">
        <f>ROUND(I170*H170,0)</f>
        <v>0</v>
      </c>
      <c r="BL170" s="13" t="s">
        <v>161</v>
      </c>
      <c r="BM170" s="140" t="s">
        <v>828</v>
      </c>
    </row>
    <row r="171" spans="2:65" s="1" customFormat="1" ht="11.25">
      <c r="B171" s="28"/>
      <c r="D171" s="142" t="s">
        <v>163</v>
      </c>
      <c r="F171" s="143" t="s">
        <v>829</v>
      </c>
      <c r="I171" s="144"/>
      <c r="L171" s="28"/>
      <c r="M171" s="145"/>
      <c r="T171" s="52"/>
      <c r="AT171" s="13" t="s">
        <v>163</v>
      </c>
      <c r="AU171" s="13" t="s">
        <v>85</v>
      </c>
    </row>
    <row r="172" spans="2:65" s="1" customFormat="1" ht="19.5">
      <c r="B172" s="28"/>
      <c r="D172" s="146" t="s">
        <v>165</v>
      </c>
      <c r="F172" s="147" t="s">
        <v>830</v>
      </c>
      <c r="I172" s="144"/>
      <c r="L172" s="28"/>
      <c r="M172" s="145"/>
      <c r="T172" s="52"/>
      <c r="AT172" s="13" t="s">
        <v>165</v>
      </c>
      <c r="AU172" s="13" t="s">
        <v>85</v>
      </c>
    </row>
    <row r="173" spans="2:65" s="1" customFormat="1" ht="37.9" customHeight="1">
      <c r="B173" s="28"/>
      <c r="C173" s="129" t="s">
        <v>7</v>
      </c>
      <c r="D173" s="129" t="s">
        <v>157</v>
      </c>
      <c r="E173" s="130" t="s">
        <v>306</v>
      </c>
      <c r="F173" s="131" t="s">
        <v>307</v>
      </c>
      <c r="G173" s="132" t="s">
        <v>160</v>
      </c>
      <c r="H173" s="133">
        <v>3</v>
      </c>
      <c r="I173" s="134"/>
      <c r="J173" s="133">
        <f>ROUND(I173*H173,0)</f>
        <v>0</v>
      </c>
      <c r="K173" s="135"/>
      <c r="L173" s="28"/>
      <c r="M173" s="136" t="s">
        <v>1</v>
      </c>
      <c r="N173" s="137" t="s">
        <v>41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161</v>
      </c>
      <c r="AT173" s="140" t="s">
        <v>157</v>
      </c>
      <c r="AU173" s="140" t="s">
        <v>85</v>
      </c>
      <c r="AY173" s="13" t="s">
        <v>154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161</v>
      </c>
      <c r="BM173" s="140" t="s">
        <v>831</v>
      </c>
    </row>
    <row r="174" spans="2:65" s="1" customFormat="1" ht="11.25">
      <c r="B174" s="28"/>
      <c r="D174" s="142" t="s">
        <v>163</v>
      </c>
      <c r="F174" s="143" t="s">
        <v>309</v>
      </c>
      <c r="I174" s="144"/>
      <c r="L174" s="28"/>
      <c r="M174" s="145"/>
      <c r="T174" s="52"/>
      <c r="AT174" s="13" t="s">
        <v>163</v>
      </c>
      <c r="AU174" s="13" t="s">
        <v>85</v>
      </c>
    </row>
    <row r="175" spans="2:65" s="1" customFormat="1" ht="19.5">
      <c r="B175" s="28"/>
      <c r="D175" s="146" t="s">
        <v>165</v>
      </c>
      <c r="F175" s="147" t="s">
        <v>832</v>
      </c>
      <c r="I175" s="144"/>
      <c r="L175" s="28"/>
      <c r="M175" s="145"/>
      <c r="T175" s="52"/>
      <c r="AT175" s="13" t="s">
        <v>165</v>
      </c>
      <c r="AU175" s="13" t="s">
        <v>85</v>
      </c>
    </row>
    <row r="176" spans="2:65" s="1" customFormat="1" ht="16.5" customHeight="1">
      <c r="B176" s="28"/>
      <c r="C176" s="148" t="s">
        <v>343</v>
      </c>
      <c r="D176" s="148" t="s">
        <v>167</v>
      </c>
      <c r="E176" s="149" t="s">
        <v>833</v>
      </c>
      <c r="F176" s="150" t="s">
        <v>834</v>
      </c>
      <c r="G176" s="151" t="s">
        <v>160</v>
      </c>
      <c r="H176" s="152">
        <v>1</v>
      </c>
      <c r="I176" s="153"/>
      <c r="J176" s="152">
        <f>ROUND(I176*H176,0)</f>
        <v>0</v>
      </c>
      <c r="K176" s="154"/>
      <c r="L176" s="155"/>
      <c r="M176" s="156" t="s">
        <v>1</v>
      </c>
      <c r="N176" s="157" t="s">
        <v>41</v>
      </c>
      <c r="P176" s="138">
        <f>O176*H176</f>
        <v>0</v>
      </c>
      <c r="Q176" s="138">
        <v>8.0000000000000007E-5</v>
      </c>
      <c r="R176" s="138">
        <f>Q176*H176</f>
        <v>8.0000000000000007E-5</v>
      </c>
      <c r="S176" s="138">
        <v>0</v>
      </c>
      <c r="T176" s="139">
        <f>S176*H176</f>
        <v>0</v>
      </c>
      <c r="AR176" s="140" t="s">
        <v>170</v>
      </c>
      <c r="AT176" s="140" t="s">
        <v>167</v>
      </c>
      <c r="AU176" s="140" t="s">
        <v>85</v>
      </c>
      <c r="AY176" s="13" t="s">
        <v>154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161</v>
      </c>
      <c r="BM176" s="140" t="s">
        <v>835</v>
      </c>
    </row>
    <row r="177" spans="2:65" s="1" customFormat="1" ht="19.5">
      <c r="B177" s="28"/>
      <c r="D177" s="146" t="s">
        <v>165</v>
      </c>
      <c r="F177" s="147" t="s">
        <v>310</v>
      </c>
      <c r="I177" s="144"/>
      <c r="L177" s="28"/>
      <c r="M177" s="145"/>
      <c r="T177" s="52"/>
      <c r="AT177" s="13" t="s">
        <v>165</v>
      </c>
      <c r="AU177" s="13" t="s">
        <v>85</v>
      </c>
    </row>
    <row r="178" spans="2:65" s="1" customFormat="1" ht="49.15" customHeight="1">
      <c r="B178" s="28"/>
      <c r="C178" s="129" t="s">
        <v>348</v>
      </c>
      <c r="D178" s="129" t="s">
        <v>157</v>
      </c>
      <c r="E178" s="130" t="s">
        <v>532</v>
      </c>
      <c r="F178" s="131" t="s">
        <v>533</v>
      </c>
      <c r="G178" s="132" t="s">
        <v>160</v>
      </c>
      <c r="H178" s="133">
        <v>1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41</v>
      </c>
      <c r="P178" s="138">
        <f>O178*H178</f>
        <v>0</v>
      </c>
      <c r="Q178" s="138">
        <v>0</v>
      </c>
      <c r="R178" s="138">
        <f>Q178*H178</f>
        <v>0</v>
      </c>
      <c r="S178" s="138">
        <v>5.0000000000000002E-5</v>
      </c>
      <c r="T178" s="139">
        <f>S178*H178</f>
        <v>5.0000000000000002E-5</v>
      </c>
      <c r="AR178" s="140" t="s">
        <v>161</v>
      </c>
      <c r="AT178" s="140" t="s">
        <v>157</v>
      </c>
      <c r="AU178" s="140" t="s">
        <v>85</v>
      </c>
      <c r="AY178" s="13" t="s">
        <v>154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161</v>
      </c>
      <c r="BM178" s="140" t="s">
        <v>836</v>
      </c>
    </row>
    <row r="179" spans="2:65" s="1" customFormat="1" ht="11.25">
      <c r="B179" s="28"/>
      <c r="D179" s="142" t="s">
        <v>163</v>
      </c>
      <c r="F179" s="143" t="s">
        <v>535</v>
      </c>
      <c r="I179" s="144"/>
      <c r="L179" s="28"/>
      <c r="M179" s="145"/>
      <c r="T179" s="52"/>
      <c r="AT179" s="13" t="s">
        <v>163</v>
      </c>
      <c r="AU179" s="13" t="s">
        <v>85</v>
      </c>
    </row>
    <row r="180" spans="2:65" s="1" customFormat="1" ht="19.5">
      <c r="B180" s="28"/>
      <c r="D180" s="146" t="s">
        <v>165</v>
      </c>
      <c r="F180" s="147" t="s">
        <v>595</v>
      </c>
      <c r="I180" s="144"/>
      <c r="L180" s="28"/>
      <c r="M180" s="145"/>
      <c r="T180" s="52"/>
      <c r="AT180" s="13" t="s">
        <v>165</v>
      </c>
      <c r="AU180" s="13" t="s">
        <v>85</v>
      </c>
    </row>
    <row r="181" spans="2:65" s="1" customFormat="1" ht="49.15" customHeight="1">
      <c r="B181" s="28"/>
      <c r="C181" s="129" t="s">
        <v>352</v>
      </c>
      <c r="D181" s="129" t="s">
        <v>157</v>
      </c>
      <c r="E181" s="130" t="s">
        <v>837</v>
      </c>
      <c r="F181" s="131" t="s">
        <v>838</v>
      </c>
      <c r="G181" s="132" t="s">
        <v>160</v>
      </c>
      <c r="H181" s="133">
        <v>2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161</v>
      </c>
      <c r="AT181" s="140" t="s">
        <v>157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839</v>
      </c>
    </row>
    <row r="182" spans="2:65" s="1" customFormat="1" ht="11.25">
      <c r="B182" s="28"/>
      <c r="D182" s="142" t="s">
        <v>163</v>
      </c>
      <c r="F182" s="143" t="s">
        <v>840</v>
      </c>
      <c r="I182" s="144"/>
      <c r="L182" s="28"/>
      <c r="M182" s="145"/>
      <c r="T182" s="52"/>
      <c r="AT182" s="13" t="s">
        <v>163</v>
      </c>
      <c r="AU182" s="13" t="s">
        <v>85</v>
      </c>
    </row>
    <row r="183" spans="2:65" s="1" customFormat="1" ht="19.5">
      <c r="B183" s="28"/>
      <c r="D183" s="146" t="s">
        <v>165</v>
      </c>
      <c r="F183" s="147" t="s">
        <v>841</v>
      </c>
      <c r="I183" s="144"/>
      <c r="L183" s="28"/>
      <c r="M183" s="145"/>
      <c r="T183" s="52"/>
      <c r="AT183" s="13" t="s">
        <v>165</v>
      </c>
      <c r="AU183" s="13" t="s">
        <v>85</v>
      </c>
    </row>
    <row r="184" spans="2:65" s="1" customFormat="1" ht="49.15" customHeight="1">
      <c r="B184" s="28"/>
      <c r="C184" s="129" t="s">
        <v>357</v>
      </c>
      <c r="D184" s="129" t="s">
        <v>157</v>
      </c>
      <c r="E184" s="130" t="s">
        <v>766</v>
      </c>
      <c r="F184" s="131" t="s">
        <v>767</v>
      </c>
      <c r="G184" s="132" t="s">
        <v>160</v>
      </c>
      <c r="H184" s="133">
        <v>8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41</v>
      </c>
      <c r="P184" s="138">
        <f>O184*H184</f>
        <v>0</v>
      </c>
      <c r="Q184" s="138">
        <v>0</v>
      </c>
      <c r="R184" s="138">
        <f>Q184*H184</f>
        <v>0</v>
      </c>
      <c r="S184" s="138">
        <v>8.0000000000000004E-4</v>
      </c>
      <c r="T184" s="139">
        <f>S184*H184</f>
        <v>6.4000000000000003E-3</v>
      </c>
      <c r="AR184" s="140" t="s">
        <v>161</v>
      </c>
      <c r="AT184" s="140" t="s">
        <v>157</v>
      </c>
      <c r="AU184" s="140" t="s">
        <v>85</v>
      </c>
      <c r="AY184" s="13" t="s">
        <v>154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161</v>
      </c>
      <c r="BM184" s="140" t="s">
        <v>842</v>
      </c>
    </row>
    <row r="185" spans="2:65" s="1" customFormat="1" ht="11.25">
      <c r="B185" s="28"/>
      <c r="D185" s="142" t="s">
        <v>163</v>
      </c>
      <c r="F185" s="143" t="s">
        <v>769</v>
      </c>
      <c r="I185" s="144"/>
      <c r="L185" s="28"/>
      <c r="M185" s="145"/>
      <c r="T185" s="52"/>
      <c r="AT185" s="13" t="s">
        <v>163</v>
      </c>
      <c r="AU185" s="13" t="s">
        <v>85</v>
      </c>
    </row>
    <row r="186" spans="2:65" s="1" customFormat="1" ht="19.5">
      <c r="B186" s="28"/>
      <c r="D186" s="146" t="s">
        <v>165</v>
      </c>
      <c r="F186" s="147" t="s">
        <v>843</v>
      </c>
      <c r="I186" s="144"/>
      <c r="L186" s="28"/>
      <c r="M186" s="145"/>
      <c r="T186" s="52"/>
      <c r="AT186" s="13" t="s">
        <v>165</v>
      </c>
      <c r="AU186" s="13" t="s">
        <v>85</v>
      </c>
    </row>
    <row r="187" spans="2:65" s="1" customFormat="1" ht="37.9" customHeight="1">
      <c r="B187" s="28"/>
      <c r="C187" s="129" t="s">
        <v>362</v>
      </c>
      <c r="D187" s="129" t="s">
        <v>157</v>
      </c>
      <c r="E187" s="130" t="s">
        <v>844</v>
      </c>
      <c r="F187" s="131" t="s">
        <v>845</v>
      </c>
      <c r="G187" s="132" t="s">
        <v>160</v>
      </c>
      <c r="H187" s="133">
        <v>8</v>
      </c>
      <c r="I187" s="134"/>
      <c r="J187" s="133">
        <f>ROUND(I187*H187,0)</f>
        <v>0</v>
      </c>
      <c r="K187" s="135"/>
      <c r="L187" s="28"/>
      <c r="M187" s="136" t="s">
        <v>1</v>
      </c>
      <c r="N187" s="137" t="s">
        <v>41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161</v>
      </c>
      <c r="AT187" s="140" t="s">
        <v>157</v>
      </c>
      <c r="AU187" s="140" t="s">
        <v>85</v>
      </c>
      <c r="AY187" s="13" t="s">
        <v>154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3" t="s">
        <v>8</v>
      </c>
      <c r="BK187" s="141">
        <f>ROUND(I187*H187,0)</f>
        <v>0</v>
      </c>
      <c r="BL187" s="13" t="s">
        <v>161</v>
      </c>
      <c r="BM187" s="140" t="s">
        <v>846</v>
      </c>
    </row>
    <row r="188" spans="2:65" s="1" customFormat="1" ht="11.25">
      <c r="B188" s="28"/>
      <c r="D188" s="142" t="s">
        <v>163</v>
      </c>
      <c r="F188" s="143" t="s">
        <v>847</v>
      </c>
      <c r="I188" s="144"/>
      <c r="L188" s="28"/>
      <c r="M188" s="145"/>
      <c r="T188" s="52"/>
      <c r="AT188" s="13" t="s">
        <v>163</v>
      </c>
      <c r="AU188" s="13" t="s">
        <v>85</v>
      </c>
    </row>
    <row r="189" spans="2:65" s="1" customFormat="1" ht="19.5">
      <c r="B189" s="28"/>
      <c r="D189" s="146" t="s">
        <v>165</v>
      </c>
      <c r="F189" s="147" t="s">
        <v>843</v>
      </c>
      <c r="I189" s="144"/>
      <c r="L189" s="28"/>
      <c r="M189" s="145"/>
      <c r="T189" s="52"/>
      <c r="AT189" s="13" t="s">
        <v>165</v>
      </c>
      <c r="AU189" s="13" t="s">
        <v>85</v>
      </c>
    </row>
    <row r="190" spans="2:65" s="1" customFormat="1" ht="21.75" customHeight="1">
      <c r="B190" s="28"/>
      <c r="C190" s="148" t="s">
        <v>369</v>
      </c>
      <c r="D190" s="148" t="s">
        <v>167</v>
      </c>
      <c r="E190" s="149" t="s">
        <v>848</v>
      </c>
      <c r="F190" s="150" t="s">
        <v>849</v>
      </c>
      <c r="G190" s="151" t="s">
        <v>160</v>
      </c>
      <c r="H190" s="152">
        <v>8</v>
      </c>
      <c r="I190" s="153"/>
      <c r="J190" s="152">
        <f>ROUND(I190*H190,0)</f>
        <v>0</v>
      </c>
      <c r="K190" s="154"/>
      <c r="L190" s="155"/>
      <c r="M190" s="156" t="s">
        <v>1</v>
      </c>
      <c r="N190" s="157" t="s">
        <v>41</v>
      </c>
      <c r="P190" s="138">
        <f>O190*H190</f>
        <v>0</v>
      </c>
      <c r="Q190" s="138">
        <v>5.9999999999999995E-4</v>
      </c>
      <c r="R190" s="138">
        <f>Q190*H190</f>
        <v>4.7999999999999996E-3</v>
      </c>
      <c r="S190" s="138">
        <v>0</v>
      </c>
      <c r="T190" s="139">
        <f>S190*H190</f>
        <v>0</v>
      </c>
      <c r="AR190" s="140" t="s">
        <v>170</v>
      </c>
      <c r="AT190" s="140" t="s">
        <v>167</v>
      </c>
      <c r="AU190" s="140" t="s">
        <v>85</v>
      </c>
      <c r="AY190" s="13" t="s">
        <v>154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</v>
      </c>
      <c r="BK190" s="141">
        <f>ROUND(I190*H190,0)</f>
        <v>0</v>
      </c>
      <c r="BL190" s="13" t="s">
        <v>161</v>
      </c>
      <c r="BM190" s="140" t="s">
        <v>850</v>
      </c>
    </row>
    <row r="191" spans="2:65" s="1" customFormat="1" ht="19.5">
      <c r="B191" s="28"/>
      <c r="D191" s="146" t="s">
        <v>165</v>
      </c>
      <c r="F191" s="147" t="s">
        <v>843</v>
      </c>
      <c r="I191" s="144"/>
      <c r="L191" s="28"/>
      <c r="M191" s="145"/>
      <c r="T191" s="52"/>
      <c r="AT191" s="13" t="s">
        <v>165</v>
      </c>
      <c r="AU191" s="13" t="s">
        <v>85</v>
      </c>
    </row>
    <row r="192" spans="2:65" s="1" customFormat="1" ht="49.15" customHeight="1">
      <c r="B192" s="28"/>
      <c r="C192" s="129" t="s">
        <v>375</v>
      </c>
      <c r="D192" s="129" t="s">
        <v>157</v>
      </c>
      <c r="E192" s="130" t="s">
        <v>413</v>
      </c>
      <c r="F192" s="131" t="s">
        <v>414</v>
      </c>
      <c r="G192" s="132" t="s">
        <v>160</v>
      </c>
      <c r="H192" s="133">
        <v>3</v>
      </c>
      <c r="I192" s="134"/>
      <c r="J192" s="133">
        <f>ROUND(I192*H192,0)</f>
        <v>0</v>
      </c>
      <c r="K192" s="135"/>
      <c r="L192" s="28"/>
      <c r="M192" s="136" t="s">
        <v>1</v>
      </c>
      <c r="N192" s="137" t="s">
        <v>41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161</v>
      </c>
      <c r="AT192" s="140" t="s">
        <v>157</v>
      </c>
      <c r="AU192" s="140" t="s">
        <v>85</v>
      </c>
      <c r="AY192" s="13" t="s">
        <v>154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3" t="s">
        <v>8</v>
      </c>
      <c r="BK192" s="141">
        <f>ROUND(I192*H192,0)</f>
        <v>0</v>
      </c>
      <c r="BL192" s="13" t="s">
        <v>161</v>
      </c>
      <c r="BM192" s="140" t="s">
        <v>851</v>
      </c>
    </row>
    <row r="193" spans="2:65" s="1" customFormat="1" ht="11.25">
      <c r="B193" s="28"/>
      <c r="D193" s="142" t="s">
        <v>163</v>
      </c>
      <c r="F193" s="143" t="s">
        <v>416</v>
      </c>
      <c r="I193" s="144"/>
      <c r="L193" s="28"/>
      <c r="M193" s="145"/>
      <c r="T193" s="52"/>
      <c r="AT193" s="13" t="s">
        <v>163</v>
      </c>
      <c r="AU193" s="13" t="s">
        <v>85</v>
      </c>
    </row>
    <row r="194" spans="2:65" s="1" customFormat="1" ht="19.5">
      <c r="B194" s="28"/>
      <c r="D194" s="146" t="s">
        <v>165</v>
      </c>
      <c r="F194" s="147" t="s">
        <v>852</v>
      </c>
      <c r="I194" s="144"/>
      <c r="L194" s="28"/>
      <c r="M194" s="145"/>
      <c r="T194" s="52"/>
      <c r="AT194" s="13" t="s">
        <v>165</v>
      </c>
      <c r="AU194" s="13" t="s">
        <v>85</v>
      </c>
    </row>
    <row r="195" spans="2:65" s="1" customFormat="1" ht="21.75" customHeight="1">
      <c r="B195" s="28"/>
      <c r="C195" s="148" t="s">
        <v>380</v>
      </c>
      <c r="D195" s="148" t="s">
        <v>167</v>
      </c>
      <c r="E195" s="149" t="s">
        <v>489</v>
      </c>
      <c r="F195" s="150" t="s">
        <v>490</v>
      </c>
      <c r="G195" s="151" t="s">
        <v>160</v>
      </c>
      <c r="H195" s="152">
        <v>3</v>
      </c>
      <c r="I195" s="153"/>
      <c r="J195" s="152">
        <f>ROUND(I195*H195,0)</f>
        <v>0</v>
      </c>
      <c r="K195" s="154"/>
      <c r="L195" s="155"/>
      <c r="M195" s="156" t="s">
        <v>1</v>
      </c>
      <c r="N195" s="157" t="s">
        <v>41</v>
      </c>
      <c r="P195" s="138">
        <f>O195*H195</f>
        <v>0</v>
      </c>
      <c r="Q195" s="138">
        <v>3.0000000000000001E-5</v>
      </c>
      <c r="R195" s="138">
        <f>Q195*H195</f>
        <v>9.0000000000000006E-5</v>
      </c>
      <c r="S195" s="138">
        <v>0</v>
      </c>
      <c r="T195" s="139">
        <f>S195*H195</f>
        <v>0</v>
      </c>
      <c r="AR195" s="140" t="s">
        <v>170</v>
      </c>
      <c r="AT195" s="140" t="s">
        <v>167</v>
      </c>
      <c r="AU195" s="140" t="s">
        <v>85</v>
      </c>
      <c r="AY195" s="13" t="s">
        <v>154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3" t="s">
        <v>8</v>
      </c>
      <c r="BK195" s="141">
        <f>ROUND(I195*H195,0)</f>
        <v>0</v>
      </c>
      <c r="BL195" s="13" t="s">
        <v>161</v>
      </c>
      <c r="BM195" s="140" t="s">
        <v>853</v>
      </c>
    </row>
    <row r="196" spans="2:65" s="1" customFormat="1" ht="19.5">
      <c r="B196" s="28"/>
      <c r="D196" s="146" t="s">
        <v>165</v>
      </c>
      <c r="F196" s="147" t="s">
        <v>854</v>
      </c>
      <c r="I196" s="144"/>
      <c r="L196" s="28"/>
      <c r="M196" s="145"/>
      <c r="T196" s="52"/>
      <c r="AT196" s="13" t="s">
        <v>165</v>
      </c>
      <c r="AU196" s="13" t="s">
        <v>85</v>
      </c>
    </row>
    <row r="197" spans="2:65" s="1" customFormat="1" ht="44.25" customHeight="1">
      <c r="B197" s="28"/>
      <c r="C197" s="129" t="s">
        <v>383</v>
      </c>
      <c r="D197" s="129" t="s">
        <v>157</v>
      </c>
      <c r="E197" s="130" t="s">
        <v>493</v>
      </c>
      <c r="F197" s="131" t="s">
        <v>664</v>
      </c>
      <c r="G197" s="132" t="s">
        <v>160</v>
      </c>
      <c r="H197" s="133">
        <v>6</v>
      </c>
      <c r="I197" s="134"/>
      <c r="J197" s="133">
        <f>ROUND(I197*H197,0)</f>
        <v>0</v>
      </c>
      <c r="K197" s="135"/>
      <c r="L197" s="28"/>
      <c r="M197" s="136" t="s">
        <v>1</v>
      </c>
      <c r="N197" s="137" t="s">
        <v>41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178</v>
      </c>
      <c r="AT197" s="140" t="s">
        <v>157</v>
      </c>
      <c r="AU197" s="140" t="s">
        <v>85</v>
      </c>
      <c r="AY197" s="13" t="s">
        <v>154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</v>
      </c>
      <c r="BK197" s="141">
        <f>ROUND(I197*H197,0)</f>
        <v>0</v>
      </c>
      <c r="BL197" s="13" t="s">
        <v>178</v>
      </c>
      <c r="BM197" s="140" t="s">
        <v>855</v>
      </c>
    </row>
    <row r="198" spans="2:65" s="1" customFormat="1" ht="11.25">
      <c r="B198" s="28"/>
      <c r="D198" s="142" t="s">
        <v>163</v>
      </c>
      <c r="F198" s="143" t="s">
        <v>496</v>
      </c>
      <c r="I198" s="144"/>
      <c r="L198" s="28"/>
      <c r="M198" s="145"/>
      <c r="T198" s="52"/>
      <c r="AT198" s="13" t="s">
        <v>163</v>
      </c>
      <c r="AU198" s="13" t="s">
        <v>85</v>
      </c>
    </row>
    <row r="199" spans="2:65" s="1" customFormat="1" ht="19.5">
      <c r="B199" s="28"/>
      <c r="D199" s="146" t="s">
        <v>165</v>
      </c>
      <c r="F199" s="147" t="s">
        <v>856</v>
      </c>
      <c r="I199" s="144"/>
      <c r="L199" s="28"/>
      <c r="M199" s="145"/>
      <c r="T199" s="52"/>
      <c r="AT199" s="13" t="s">
        <v>165</v>
      </c>
      <c r="AU199" s="13" t="s">
        <v>85</v>
      </c>
    </row>
    <row r="200" spans="2:65" s="1" customFormat="1" ht="16.5" customHeight="1">
      <c r="B200" s="28"/>
      <c r="C200" s="148" t="s">
        <v>389</v>
      </c>
      <c r="D200" s="148" t="s">
        <v>167</v>
      </c>
      <c r="E200" s="149" t="s">
        <v>857</v>
      </c>
      <c r="F200" s="150" t="s">
        <v>858</v>
      </c>
      <c r="G200" s="151" t="s">
        <v>160</v>
      </c>
      <c r="H200" s="152">
        <v>2</v>
      </c>
      <c r="I200" s="153"/>
      <c r="J200" s="152">
        <f>ROUND(I200*H200,0)</f>
        <v>0</v>
      </c>
      <c r="K200" s="154"/>
      <c r="L200" s="155"/>
      <c r="M200" s="156" t="s">
        <v>1</v>
      </c>
      <c r="N200" s="157" t="s">
        <v>41</v>
      </c>
      <c r="P200" s="138">
        <f>O200*H200</f>
        <v>0</v>
      </c>
      <c r="Q200" s="138">
        <v>1E-4</v>
      </c>
      <c r="R200" s="138">
        <f>Q200*H200</f>
        <v>2.0000000000000001E-4</v>
      </c>
      <c r="S200" s="138">
        <v>0</v>
      </c>
      <c r="T200" s="139">
        <f>S200*H200</f>
        <v>0</v>
      </c>
      <c r="AR200" s="140" t="s">
        <v>198</v>
      </c>
      <c r="AT200" s="140" t="s">
        <v>167</v>
      </c>
      <c r="AU200" s="140" t="s">
        <v>85</v>
      </c>
      <c r="AY200" s="13" t="s">
        <v>154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</v>
      </c>
      <c r="BK200" s="141">
        <f>ROUND(I200*H200,0)</f>
        <v>0</v>
      </c>
      <c r="BL200" s="13" t="s">
        <v>178</v>
      </c>
      <c r="BM200" s="140" t="s">
        <v>859</v>
      </c>
    </row>
    <row r="201" spans="2:65" s="1" customFormat="1" ht="19.5">
      <c r="B201" s="28"/>
      <c r="D201" s="146" t="s">
        <v>165</v>
      </c>
      <c r="F201" s="147" t="s">
        <v>187</v>
      </c>
      <c r="I201" s="144"/>
      <c r="L201" s="28"/>
      <c r="M201" s="145"/>
      <c r="T201" s="52"/>
      <c r="AT201" s="13" t="s">
        <v>165</v>
      </c>
      <c r="AU201" s="13" t="s">
        <v>85</v>
      </c>
    </row>
    <row r="202" spans="2:65" s="1" customFormat="1" ht="16.5" customHeight="1">
      <c r="B202" s="28"/>
      <c r="C202" s="148" t="s">
        <v>170</v>
      </c>
      <c r="D202" s="148" t="s">
        <v>167</v>
      </c>
      <c r="E202" s="149" t="s">
        <v>666</v>
      </c>
      <c r="F202" s="150" t="s">
        <v>667</v>
      </c>
      <c r="G202" s="151" t="s">
        <v>160</v>
      </c>
      <c r="H202" s="152">
        <v>4</v>
      </c>
      <c r="I202" s="153"/>
      <c r="J202" s="152">
        <f>ROUND(I202*H202,0)</f>
        <v>0</v>
      </c>
      <c r="K202" s="154"/>
      <c r="L202" s="155"/>
      <c r="M202" s="156" t="s">
        <v>1</v>
      </c>
      <c r="N202" s="157" t="s">
        <v>41</v>
      </c>
      <c r="P202" s="138">
        <f>O202*H202</f>
        <v>0</v>
      </c>
      <c r="Q202" s="138">
        <v>1.4999999999999999E-4</v>
      </c>
      <c r="R202" s="138">
        <f>Q202*H202</f>
        <v>5.9999999999999995E-4</v>
      </c>
      <c r="S202" s="138">
        <v>0</v>
      </c>
      <c r="T202" s="139">
        <f>S202*H202</f>
        <v>0</v>
      </c>
      <c r="AR202" s="140" t="s">
        <v>170</v>
      </c>
      <c r="AT202" s="140" t="s">
        <v>167</v>
      </c>
      <c r="AU202" s="140" t="s">
        <v>85</v>
      </c>
      <c r="AY202" s="13" t="s">
        <v>154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161</v>
      </c>
      <c r="BM202" s="140" t="s">
        <v>860</v>
      </c>
    </row>
    <row r="203" spans="2:65" s="1" customFormat="1" ht="19.5">
      <c r="B203" s="28"/>
      <c r="D203" s="146" t="s">
        <v>165</v>
      </c>
      <c r="F203" s="147" t="s">
        <v>861</v>
      </c>
      <c r="I203" s="144"/>
      <c r="L203" s="28"/>
      <c r="M203" s="145"/>
      <c r="T203" s="52"/>
      <c r="AT203" s="13" t="s">
        <v>165</v>
      </c>
      <c r="AU203" s="13" t="s">
        <v>85</v>
      </c>
    </row>
    <row r="204" spans="2:65" s="11" customFormat="1" ht="25.9" customHeight="1">
      <c r="B204" s="117"/>
      <c r="D204" s="118" t="s">
        <v>75</v>
      </c>
      <c r="E204" s="119" t="s">
        <v>167</v>
      </c>
      <c r="F204" s="119" t="s">
        <v>219</v>
      </c>
      <c r="I204" s="120"/>
      <c r="J204" s="121">
        <f>BK204</f>
        <v>0</v>
      </c>
      <c r="L204" s="117"/>
      <c r="M204" s="122"/>
      <c r="P204" s="123">
        <f>P205</f>
        <v>0</v>
      </c>
      <c r="R204" s="123">
        <f>R205</f>
        <v>0</v>
      </c>
      <c r="T204" s="124">
        <f>T205</f>
        <v>0</v>
      </c>
      <c r="AR204" s="118" t="s">
        <v>172</v>
      </c>
      <c r="AT204" s="125" t="s">
        <v>75</v>
      </c>
      <c r="AU204" s="125" t="s">
        <v>76</v>
      </c>
      <c r="AY204" s="118" t="s">
        <v>154</v>
      </c>
      <c r="BK204" s="126">
        <f>BK205</f>
        <v>0</v>
      </c>
    </row>
    <row r="205" spans="2:65" s="11" customFormat="1" ht="22.9" customHeight="1">
      <c r="B205" s="117"/>
      <c r="D205" s="118" t="s">
        <v>75</v>
      </c>
      <c r="E205" s="127" t="s">
        <v>220</v>
      </c>
      <c r="F205" s="127" t="s">
        <v>221</v>
      </c>
      <c r="I205" s="120"/>
      <c r="J205" s="128">
        <f>BK205</f>
        <v>0</v>
      </c>
      <c r="L205" s="117"/>
      <c r="M205" s="122"/>
      <c r="P205" s="123">
        <f>SUM(P206:P210)</f>
        <v>0</v>
      </c>
      <c r="R205" s="123">
        <f>SUM(R206:R210)</f>
        <v>0</v>
      </c>
      <c r="T205" s="124">
        <f>SUM(T206:T210)</f>
        <v>0</v>
      </c>
      <c r="AR205" s="118" t="s">
        <v>172</v>
      </c>
      <c r="AT205" s="125" t="s">
        <v>75</v>
      </c>
      <c r="AU205" s="125" t="s">
        <v>8</v>
      </c>
      <c r="AY205" s="118" t="s">
        <v>154</v>
      </c>
      <c r="BK205" s="126">
        <f>SUM(BK206:BK210)</f>
        <v>0</v>
      </c>
    </row>
    <row r="206" spans="2:65" s="1" customFormat="1" ht="33" customHeight="1">
      <c r="B206" s="28"/>
      <c r="C206" s="129" t="s">
        <v>862</v>
      </c>
      <c r="D206" s="129" t="s">
        <v>157</v>
      </c>
      <c r="E206" s="130" t="s">
        <v>863</v>
      </c>
      <c r="F206" s="131" t="s">
        <v>864</v>
      </c>
      <c r="G206" s="132" t="s">
        <v>160</v>
      </c>
      <c r="H206" s="133">
        <v>5</v>
      </c>
      <c r="I206" s="134"/>
      <c r="J206" s="133">
        <f>ROUND(I206*H206,0)</f>
        <v>0</v>
      </c>
      <c r="K206" s="135"/>
      <c r="L206" s="28"/>
      <c r="M206" s="136" t="s">
        <v>1</v>
      </c>
      <c r="N206" s="137" t="s">
        <v>41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225</v>
      </c>
      <c r="AT206" s="140" t="s">
        <v>157</v>
      </c>
      <c r="AU206" s="140" t="s">
        <v>85</v>
      </c>
      <c r="AY206" s="13" t="s">
        <v>154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3" t="s">
        <v>8</v>
      </c>
      <c r="BK206" s="141">
        <f>ROUND(I206*H206,0)</f>
        <v>0</v>
      </c>
      <c r="BL206" s="13" t="s">
        <v>225</v>
      </c>
      <c r="BM206" s="140" t="s">
        <v>865</v>
      </c>
    </row>
    <row r="207" spans="2:65" s="1" customFormat="1" ht="11.25">
      <c r="B207" s="28"/>
      <c r="D207" s="142" t="s">
        <v>163</v>
      </c>
      <c r="F207" s="143" t="s">
        <v>866</v>
      </c>
      <c r="I207" s="144"/>
      <c r="L207" s="28"/>
      <c r="M207" s="145"/>
      <c r="T207" s="52"/>
      <c r="AT207" s="13" t="s">
        <v>163</v>
      </c>
      <c r="AU207" s="13" t="s">
        <v>85</v>
      </c>
    </row>
    <row r="208" spans="2:65" s="1" customFormat="1" ht="19.5">
      <c r="B208" s="28"/>
      <c r="D208" s="146" t="s">
        <v>165</v>
      </c>
      <c r="F208" s="147" t="s">
        <v>177</v>
      </c>
      <c r="I208" s="144"/>
      <c r="L208" s="28"/>
      <c r="M208" s="145"/>
      <c r="T208" s="52"/>
      <c r="AT208" s="13" t="s">
        <v>165</v>
      </c>
      <c r="AU208" s="13" t="s">
        <v>85</v>
      </c>
    </row>
    <row r="209" spans="2:65" s="1" customFormat="1" ht="24.2" customHeight="1">
      <c r="B209" s="28"/>
      <c r="C209" s="129" t="s">
        <v>867</v>
      </c>
      <c r="D209" s="129" t="s">
        <v>157</v>
      </c>
      <c r="E209" s="130" t="s">
        <v>868</v>
      </c>
      <c r="F209" s="131" t="s">
        <v>869</v>
      </c>
      <c r="G209" s="132" t="s">
        <v>160</v>
      </c>
      <c r="H209" s="133">
        <v>5</v>
      </c>
      <c r="I209" s="134"/>
      <c r="J209" s="133">
        <f>ROUND(I209*H209,0)</f>
        <v>0</v>
      </c>
      <c r="K209" s="135"/>
      <c r="L209" s="28"/>
      <c r="M209" s="136" t="s">
        <v>1</v>
      </c>
      <c r="N209" s="137" t="s">
        <v>41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225</v>
      </c>
      <c r="AT209" s="140" t="s">
        <v>157</v>
      </c>
      <c r="AU209" s="140" t="s">
        <v>85</v>
      </c>
      <c r="AY209" s="13" t="s">
        <v>154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3" t="s">
        <v>8</v>
      </c>
      <c r="BK209" s="141">
        <f>ROUND(I209*H209,0)</f>
        <v>0</v>
      </c>
      <c r="BL209" s="13" t="s">
        <v>225</v>
      </c>
      <c r="BM209" s="140" t="s">
        <v>870</v>
      </c>
    </row>
    <row r="210" spans="2:65" s="1" customFormat="1" ht="11.25">
      <c r="B210" s="28"/>
      <c r="D210" s="142" t="s">
        <v>163</v>
      </c>
      <c r="F210" s="143" t="s">
        <v>871</v>
      </c>
      <c r="I210" s="144"/>
      <c r="L210" s="28"/>
      <c r="M210" s="145"/>
      <c r="T210" s="52"/>
      <c r="AT210" s="13" t="s">
        <v>163</v>
      </c>
      <c r="AU210" s="13" t="s">
        <v>85</v>
      </c>
    </row>
    <row r="211" spans="2:65" s="11" customFormat="1" ht="25.9" customHeight="1">
      <c r="B211" s="117"/>
      <c r="D211" s="118" t="s">
        <v>75</v>
      </c>
      <c r="E211" s="119" t="s">
        <v>243</v>
      </c>
      <c r="F211" s="119" t="s">
        <v>244</v>
      </c>
      <c r="I211" s="120"/>
      <c r="J211" s="121">
        <f>BK211</f>
        <v>0</v>
      </c>
      <c r="L211" s="117"/>
      <c r="M211" s="122"/>
      <c r="P211" s="123">
        <f>P212</f>
        <v>0</v>
      </c>
      <c r="R211" s="123">
        <f>R212</f>
        <v>0</v>
      </c>
      <c r="T211" s="124">
        <f>T212</f>
        <v>0</v>
      </c>
      <c r="AR211" s="118" t="s">
        <v>182</v>
      </c>
      <c r="AT211" s="125" t="s">
        <v>75</v>
      </c>
      <c r="AU211" s="125" t="s">
        <v>76</v>
      </c>
      <c r="AY211" s="118" t="s">
        <v>154</v>
      </c>
      <c r="BK211" s="126">
        <f>BK212</f>
        <v>0</v>
      </c>
    </row>
    <row r="212" spans="2:65" s="11" customFormat="1" ht="22.9" customHeight="1">
      <c r="B212" s="117"/>
      <c r="D212" s="118" t="s">
        <v>75</v>
      </c>
      <c r="E212" s="127" t="s">
        <v>245</v>
      </c>
      <c r="F212" s="127" t="s">
        <v>246</v>
      </c>
      <c r="I212" s="120"/>
      <c r="J212" s="128">
        <f>BK212</f>
        <v>0</v>
      </c>
      <c r="L212" s="117"/>
      <c r="M212" s="122"/>
      <c r="P212" s="123">
        <f>SUM(P213:P215)</f>
        <v>0</v>
      </c>
      <c r="R212" s="123">
        <f>SUM(R213:R215)</f>
        <v>0</v>
      </c>
      <c r="T212" s="124">
        <f>SUM(T213:T215)</f>
        <v>0</v>
      </c>
      <c r="AR212" s="118" t="s">
        <v>182</v>
      </c>
      <c r="AT212" s="125" t="s">
        <v>75</v>
      </c>
      <c r="AU212" s="125" t="s">
        <v>8</v>
      </c>
      <c r="AY212" s="118" t="s">
        <v>154</v>
      </c>
      <c r="BK212" s="126">
        <f>SUM(BK213:BK215)</f>
        <v>0</v>
      </c>
    </row>
    <row r="213" spans="2:65" s="1" customFormat="1" ht="16.5" customHeight="1">
      <c r="B213" s="28"/>
      <c r="C213" s="129" t="s">
        <v>872</v>
      </c>
      <c r="D213" s="129" t="s">
        <v>157</v>
      </c>
      <c r="E213" s="130" t="s">
        <v>247</v>
      </c>
      <c r="F213" s="131" t="s">
        <v>248</v>
      </c>
      <c r="G213" s="132" t="s">
        <v>224</v>
      </c>
      <c r="H213" s="133">
        <v>1</v>
      </c>
      <c r="I213" s="134"/>
      <c r="J213" s="133">
        <f>ROUND(I213*H213,0)</f>
        <v>0</v>
      </c>
      <c r="K213" s="135"/>
      <c r="L213" s="28"/>
      <c r="M213" s="136" t="s">
        <v>1</v>
      </c>
      <c r="N213" s="137" t="s">
        <v>41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249</v>
      </c>
      <c r="AT213" s="140" t="s">
        <v>157</v>
      </c>
      <c r="AU213" s="140" t="s">
        <v>85</v>
      </c>
      <c r="AY213" s="13" t="s">
        <v>154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3" t="s">
        <v>8</v>
      </c>
      <c r="BK213" s="141">
        <f>ROUND(I213*H213,0)</f>
        <v>0</v>
      </c>
      <c r="BL213" s="13" t="s">
        <v>249</v>
      </c>
      <c r="BM213" s="140" t="s">
        <v>873</v>
      </c>
    </row>
    <row r="214" spans="2:65" s="1" customFormat="1" ht="11.25">
      <c r="B214" s="28"/>
      <c r="D214" s="142" t="s">
        <v>163</v>
      </c>
      <c r="F214" s="143" t="s">
        <v>251</v>
      </c>
      <c r="I214" s="144"/>
      <c r="L214" s="28"/>
      <c r="M214" s="145"/>
      <c r="T214" s="52"/>
      <c r="AT214" s="13" t="s">
        <v>163</v>
      </c>
      <c r="AU214" s="13" t="s">
        <v>85</v>
      </c>
    </row>
    <row r="215" spans="2:65" s="1" customFormat="1" ht="29.25">
      <c r="B215" s="28"/>
      <c r="D215" s="146" t="s">
        <v>165</v>
      </c>
      <c r="F215" s="147" t="s">
        <v>252</v>
      </c>
      <c r="I215" s="144"/>
      <c r="L215" s="28"/>
      <c r="M215" s="158"/>
      <c r="N215" s="159"/>
      <c r="O215" s="159"/>
      <c r="P215" s="159"/>
      <c r="Q215" s="159"/>
      <c r="R215" s="159"/>
      <c r="S215" s="159"/>
      <c r="T215" s="160"/>
      <c r="AT215" s="13" t="s">
        <v>165</v>
      </c>
      <c r="AU215" s="13" t="s">
        <v>85</v>
      </c>
    </row>
    <row r="216" spans="2:65" s="1" customFormat="1" ht="6.95" customHeight="1">
      <c r="B216" s="40"/>
      <c r="C216" s="41"/>
      <c r="D216" s="41"/>
      <c r="E216" s="41"/>
      <c r="F216" s="41"/>
      <c r="G216" s="41"/>
      <c r="H216" s="41"/>
      <c r="I216" s="41"/>
      <c r="J216" s="41"/>
      <c r="K216" s="41"/>
      <c r="L216" s="28"/>
    </row>
  </sheetData>
  <sheetProtection algorithmName="SHA-512" hashValue="K7So7yvHvuSuEKcmsfa21VvydkXcDsLnrorbTH6+A16tNioeC9MbZaUmp/3b6AZdIgs/oxygelUt6ma60so5yg==" saltValue="6sqS609LpsVgNiTatqdcznr/8hZWzJLDpoaQAiIE6sSp2TZplRwlJ7ABAb487lM33BpFIjmGVn7C+TwVjq7Htg==" spinCount="100000" sheet="1" objects="1" scenarios="1" formatColumns="0" formatRows="0" autoFilter="0"/>
  <autoFilter ref="C121:K215" xr:uid="{00000000-0009-0000-0000-00000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C00-000000000000}"/>
    <hyperlink ref="F133" r:id="rId2" xr:uid="{00000000-0004-0000-0C00-000001000000}"/>
    <hyperlink ref="F138" r:id="rId3" xr:uid="{00000000-0004-0000-0C00-000002000000}"/>
    <hyperlink ref="F143" r:id="rId4" xr:uid="{00000000-0004-0000-0C00-000003000000}"/>
    <hyperlink ref="F148" r:id="rId5" xr:uid="{00000000-0004-0000-0C00-000004000000}"/>
    <hyperlink ref="F150" r:id="rId6" xr:uid="{00000000-0004-0000-0C00-000005000000}"/>
    <hyperlink ref="F157" r:id="rId7" xr:uid="{00000000-0004-0000-0C00-000006000000}"/>
    <hyperlink ref="F166" r:id="rId8" xr:uid="{00000000-0004-0000-0C00-000007000000}"/>
    <hyperlink ref="F171" r:id="rId9" xr:uid="{00000000-0004-0000-0C00-000008000000}"/>
    <hyperlink ref="F174" r:id="rId10" xr:uid="{00000000-0004-0000-0C00-000009000000}"/>
    <hyperlink ref="F179" r:id="rId11" xr:uid="{00000000-0004-0000-0C00-00000A000000}"/>
    <hyperlink ref="F182" r:id="rId12" xr:uid="{00000000-0004-0000-0C00-00000B000000}"/>
    <hyperlink ref="F185" r:id="rId13" xr:uid="{00000000-0004-0000-0C00-00000C000000}"/>
    <hyperlink ref="F188" r:id="rId14" xr:uid="{00000000-0004-0000-0C00-00000D000000}"/>
    <hyperlink ref="F193" r:id="rId15" xr:uid="{00000000-0004-0000-0C00-00000E000000}"/>
    <hyperlink ref="F198" r:id="rId16" xr:uid="{00000000-0004-0000-0C00-00000F000000}"/>
    <hyperlink ref="F207" r:id="rId17" xr:uid="{00000000-0004-0000-0C00-000010000000}"/>
    <hyperlink ref="F210" r:id="rId18" xr:uid="{00000000-0004-0000-0C00-000011000000}"/>
    <hyperlink ref="F214" r:id="rId19" xr:uid="{00000000-0004-0000-0C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874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ROUND(J124,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ROUND((SUM(BE124:BE200)),  1)</f>
        <v>0</v>
      </c>
      <c r="I33" s="88">
        <v>0.21</v>
      </c>
      <c r="J33" s="87">
        <f>ROUND(((SUM(BE124:BE200))*I33),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ROUND((SUM(BF124:BF200)),  1)</f>
        <v>0</v>
      </c>
      <c r="I34" s="88">
        <v>0.12</v>
      </c>
      <c r="J34" s="87">
        <f>ROUND(((SUM(BF124:BF200))*I34),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ROUND((SUM(BG124:BG200)),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ROUND((SUM(BH124:BH200)),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ROUND((SUM(BI124:BI200)),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13. - MŠ Mrštíkova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J124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451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9" customFormat="1" ht="19.899999999999999" hidden="1" customHeight="1">
      <c r="B98" s="104"/>
      <c r="D98" s="105" t="s">
        <v>452</v>
      </c>
      <c r="E98" s="106"/>
      <c r="F98" s="106"/>
      <c r="G98" s="106"/>
      <c r="H98" s="106"/>
      <c r="I98" s="106"/>
      <c r="J98" s="107">
        <f>J126</f>
        <v>0</v>
      </c>
      <c r="L98" s="104"/>
    </row>
    <row r="99" spans="2:12" s="8" customFormat="1" ht="24.95" hidden="1" customHeight="1">
      <c r="B99" s="100"/>
      <c r="D99" s="101" t="s">
        <v>133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9" customFormat="1" ht="19.899999999999999" hidden="1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8" customFormat="1" ht="24.95" hidden="1" customHeight="1">
      <c r="B101" s="100"/>
      <c r="D101" s="101" t="s">
        <v>135</v>
      </c>
      <c r="E101" s="102"/>
      <c r="F101" s="102"/>
      <c r="G101" s="102"/>
      <c r="H101" s="102"/>
      <c r="I101" s="102"/>
      <c r="J101" s="103">
        <f>J192</f>
        <v>0</v>
      </c>
      <c r="L101" s="100"/>
    </row>
    <row r="102" spans="2:12" s="9" customFormat="1" ht="19.899999999999999" hidden="1" customHeight="1">
      <c r="B102" s="104"/>
      <c r="D102" s="105" t="s">
        <v>136</v>
      </c>
      <c r="E102" s="106"/>
      <c r="F102" s="106"/>
      <c r="G102" s="106"/>
      <c r="H102" s="106"/>
      <c r="I102" s="106"/>
      <c r="J102" s="107">
        <f>J193</f>
        <v>0</v>
      </c>
      <c r="L102" s="104"/>
    </row>
    <row r="103" spans="2:12" s="8" customFormat="1" ht="24.95" hidden="1" customHeight="1">
      <c r="B103" s="100"/>
      <c r="D103" s="101" t="s">
        <v>137</v>
      </c>
      <c r="E103" s="102"/>
      <c r="F103" s="102"/>
      <c r="G103" s="102"/>
      <c r="H103" s="102"/>
      <c r="I103" s="102"/>
      <c r="J103" s="103">
        <f>J196</f>
        <v>0</v>
      </c>
      <c r="L103" s="100"/>
    </row>
    <row r="104" spans="2:12" s="9" customFormat="1" ht="19.899999999999999" hidden="1" customHeight="1">
      <c r="B104" s="104"/>
      <c r="D104" s="105" t="s">
        <v>138</v>
      </c>
      <c r="E104" s="106"/>
      <c r="F104" s="106"/>
      <c r="G104" s="106"/>
      <c r="H104" s="106"/>
      <c r="I104" s="106"/>
      <c r="J104" s="107">
        <f>J197</f>
        <v>0</v>
      </c>
      <c r="L104" s="104"/>
    </row>
    <row r="105" spans="2:12" s="1" customFormat="1" ht="21.75" hidden="1" customHeight="1">
      <c r="B105" s="28"/>
      <c r="L105" s="28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>
      <c r="B111" s="28"/>
      <c r="C111" s="17" t="s">
        <v>139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16.5" customHeight="1">
      <c r="B114" s="28"/>
      <c r="E114" s="199" t="str">
        <f>E7</f>
        <v>Odstranění závad z revizí elektro - I. etapa</v>
      </c>
      <c r="F114" s="200"/>
      <c r="G114" s="200"/>
      <c r="H114" s="200"/>
      <c r="L114" s="28"/>
    </row>
    <row r="115" spans="2:65" s="1" customFormat="1" ht="12" customHeight="1">
      <c r="B115" s="28"/>
      <c r="C115" s="23" t="s">
        <v>126</v>
      </c>
      <c r="L115" s="28"/>
    </row>
    <row r="116" spans="2:65" s="1" customFormat="1" ht="16.5" customHeight="1">
      <c r="B116" s="28"/>
      <c r="E116" s="165" t="str">
        <f>E9</f>
        <v>13. - MŠ Mrštíkova</v>
      </c>
      <c r="F116" s="201"/>
      <c r="G116" s="201"/>
      <c r="H116" s="20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20</v>
      </c>
      <c r="F118" s="21" t="str">
        <f>F12</f>
        <v xml:space="preserve"> </v>
      </c>
      <c r="I118" s="23" t="s">
        <v>22</v>
      </c>
      <c r="J118" s="48">
        <f>IF(J12="","",J12)</f>
        <v>45838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E15</f>
        <v>TECHNICKÉ SLUŽBY HRADEC KRÁLOVÉ</v>
      </c>
      <c r="I120" s="23" t="s">
        <v>31</v>
      </c>
      <c r="J120" s="26" t="str">
        <f>E21</f>
        <v xml:space="preserve"> </v>
      </c>
      <c r="L120" s="28"/>
    </row>
    <row r="121" spans="2:65" s="1" customFormat="1" ht="15.2" customHeight="1">
      <c r="B121" s="28"/>
      <c r="C121" s="23" t="s">
        <v>29</v>
      </c>
      <c r="F121" s="21" t="str">
        <f>IF(E18="","",E18)</f>
        <v>Vyplň údaj</v>
      </c>
      <c r="I121" s="23" t="s">
        <v>34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08"/>
      <c r="C123" s="109" t="s">
        <v>140</v>
      </c>
      <c r="D123" s="110" t="s">
        <v>61</v>
      </c>
      <c r="E123" s="110" t="s">
        <v>57</v>
      </c>
      <c r="F123" s="110" t="s">
        <v>58</v>
      </c>
      <c r="G123" s="110" t="s">
        <v>141</v>
      </c>
      <c r="H123" s="110" t="s">
        <v>142</v>
      </c>
      <c r="I123" s="110" t="s">
        <v>143</v>
      </c>
      <c r="J123" s="111" t="s">
        <v>130</v>
      </c>
      <c r="K123" s="112" t="s">
        <v>144</v>
      </c>
      <c r="L123" s="108"/>
      <c r="M123" s="55" t="s">
        <v>1</v>
      </c>
      <c r="N123" s="56" t="s">
        <v>40</v>
      </c>
      <c r="O123" s="56" t="s">
        <v>145</v>
      </c>
      <c r="P123" s="56" t="s">
        <v>146</v>
      </c>
      <c r="Q123" s="56" t="s">
        <v>147</v>
      </c>
      <c r="R123" s="56" t="s">
        <v>148</v>
      </c>
      <c r="S123" s="56" t="s">
        <v>149</v>
      </c>
      <c r="T123" s="57" t="s">
        <v>150</v>
      </c>
    </row>
    <row r="124" spans="2:65" s="1" customFormat="1" ht="22.9" customHeight="1">
      <c r="B124" s="28"/>
      <c r="C124" s="60" t="s">
        <v>151</v>
      </c>
      <c r="J124" s="113">
        <f>BK124</f>
        <v>0</v>
      </c>
      <c r="L124" s="28"/>
      <c r="M124" s="58"/>
      <c r="N124" s="49"/>
      <c r="O124" s="49"/>
      <c r="P124" s="114">
        <f>P125+P130+P192+P196</f>
        <v>0</v>
      </c>
      <c r="Q124" s="49"/>
      <c r="R124" s="114">
        <f>R125+R130+R192+R196</f>
        <v>2.9099999999999998E-3</v>
      </c>
      <c r="S124" s="49"/>
      <c r="T124" s="115">
        <f>T125+T130+T192+T196</f>
        <v>1.5E-3</v>
      </c>
      <c r="AT124" s="13" t="s">
        <v>75</v>
      </c>
      <c r="AU124" s="13" t="s">
        <v>132</v>
      </c>
      <c r="BK124" s="116">
        <f>BK125+BK130+BK192+BK196</f>
        <v>0</v>
      </c>
    </row>
    <row r="125" spans="2:65" s="11" customFormat="1" ht="25.9" customHeight="1">
      <c r="B125" s="117"/>
      <c r="D125" s="118" t="s">
        <v>75</v>
      </c>
      <c r="E125" s="119" t="s">
        <v>453</v>
      </c>
      <c r="F125" s="119" t="s">
        <v>454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3.0000000000000004E-5</v>
      </c>
      <c r="T125" s="124">
        <f>T126</f>
        <v>1.5E-3</v>
      </c>
      <c r="AR125" s="118" t="s">
        <v>8</v>
      </c>
      <c r="AT125" s="125" t="s">
        <v>75</v>
      </c>
      <c r="AU125" s="125" t="s">
        <v>76</v>
      </c>
      <c r="AY125" s="118" t="s">
        <v>154</v>
      </c>
      <c r="BK125" s="126">
        <f>BK126</f>
        <v>0</v>
      </c>
    </row>
    <row r="126" spans="2:65" s="11" customFormat="1" ht="22.9" customHeight="1">
      <c r="B126" s="117"/>
      <c r="D126" s="118" t="s">
        <v>75</v>
      </c>
      <c r="E126" s="127" t="s">
        <v>203</v>
      </c>
      <c r="F126" s="127" t="s">
        <v>455</v>
      </c>
      <c r="I126" s="120"/>
      <c r="J126" s="128">
        <f>BK126</f>
        <v>0</v>
      </c>
      <c r="L126" s="117"/>
      <c r="M126" s="122"/>
      <c r="P126" s="123">
        <f>SUM(P127:P129)</f>
        <v>0</v>
      </c>
      <c r="R126" s="123">
        <f>SUM(R127:R129)</f>
        <v>3.0000000000000004E-5</v>
      </c>
      <c r="T126" s="124">
        <f>SUM(T127:T129)</f>
        <v>1.5E-3</v>
      </c>
      <c r="AR126" s="118" t="s">
        <v>8</v>
      </c>
      <c r="AT126" s="125" t="s">
        <v>75</v>
      </c>
      <c r="AU126" s="125" t="s">
        <v>8</v>
      </c>
      <c r="AY126" s="118" t="s">
        <v>154</v>
      </c>
      <c r="BK126" s="126">
        <f>SUM(BK127:BK129)</f>
        <v>0</v>
      </c>
    </row>
    <row r="127" spans="2:65" s="1" customFormat="1" ht="24.2" customHeight="1">
      <c r="B127" s="28"/>
      <c r="C127" s="129" t="s">
        <v>8</v>
      </c>
      <c r="D127" s="129" t="s">
        <v>157</v>
      </c>
      <c r="E127" s="130" t="s">
        <v>628</v>
      </c>
      <c r="F127" s="131" t="s">
        <v>629</v>
      </c>
      <c r="G127" s="132" t="s">
        <v>257</v>
      </c>
      <c r="H127" s="133">
        <v>1.5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2.0000000000000002E-5</v>
      </c>
      <c r="R127" s="138">
        <f>Q127*H127</f>
        <v>3.0000000000000004E-5</v>
      </c>
      <c r="S127" s="138">
        <v>1E-3</v>
      </c>
      <c r="T127" s="139">
        <f>S127*H127</f>
        <v>1.5E-3</v>
      </c>
      <c r="AR127" s="140" t="s">
        <v>178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178</v>
      </c>
      <c r="BM127" s="140" t="s">
        <v>875</v>
      </c>
    </row>
    <row r="128" spans="2:65" s="1" customFormat="1" ht="11.25">
      <c r="B128" s="28"/>
      <c r="D128" s="142" t="s">
        <v>163</v>
      </c>
      <c r="F128" s="143" t="s">
        <v>631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310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1" customFormat="1" ht="25.9" customHeight="1">
      <c r="B130" s="117"/>
      <c r="D130" s="118" t="s">
        <v>75</v>
      </c>
      <c r="E130" s="119" t="s">
        <v>152</v>
      </c>
      <c r="F130" s="119" t="s">
        <v>153</v>
      </c>
      <c r="I130" s="120"/>
      <c r="J130" s="121">
        <f>BK130</f>
        <v>0</v>
      </c>
      <c r="L130" s="117"/>
      <c r="M130" s="122"/>
      <c r="P130" s="123">
        <f>P131</f>
        <v>0</v>
      </c>
      <c r="R130" s="123">
        <f>R131</f>
        <v>2.8799999999999997E-3</v>
      </c>
      <c r="T130" s="124">
        <f>T131</f>
        <v>0</v>
      </c>
      <c r="AR130" s="118" t="s">
        <v>85</v>
      </c>
      <c r="AT130" s="125" t="s">
        <v>75</v>
      </c>
      <c r="AU130" s="125" t="s">
        <v>76</v>
      </c>
      <c r="AY130" s="118" t="s">
        <v>154</v>
      </c>
      <c r="BK130" s="126">
        <f>BK131</f>
        <v>0</v>
      </c>
    </row>
    <row r="131" spans="2:65" s="11" customFormat="1" ht="22.9" customHeight="1">
      <c r="B131" s="117"/>
      <c r="D131" s="118" t="s">
        <v>75</v>
      </c>
      <c r="E131" s="127" t="s">
        <v>155</v>
      </c>
      <c r="F131" s="127" t="s">
        <v>156</v>
      </c>
      <c r="I131" s="120"/>
      <c r="J131" s="128">
        <f>BK131</f>
        <v>0</v>
      </c>
      <c r="L131" s="117"/>
      <c r="M131" s="122"/>
      <c r="P131" s="123">
        <f>SUM(P132:P191)</f>
        <v>0</v>
      </c>
      <c r="R131" s="123">
        <f>SUM(R132:R191)</f>
        <v>2.8799999999999997E-3</v>
      </c>
      <c r="T131" s="124">
        <f>SUM(T132:T191)</f>
        <v>0</v>
      </c>
      <c r="AR131" s="118" t="s">
        <v>85</v>
      </c>
      <c r="AT131" s="125" t="s">
        <v>75</v>
      </c>
      <c r="AU131" s="125" t="s">
        <v>8</v>
      </c>
      <c r="AY131" s="118" t="s">
        <v>154</v>
      </c>
      <c r="BK131" s="126">
        <f>SUM(BK132:BK191)</f>
        <v>0</v>
      </c>
    </row>
    <row r="132" spans="2:65" s="1" customFormat="1" ht="37.9" customHeight="1">
      <c r="B132" s="28"/>
      <c r="C132" s="129" t="s">
        <v>85</v>
      </c>
      <c r="D132" s="129" t="s">
        <v>157</v>
      </c>
      <c r="E132" s="130" t="s">
        <v>255</v>
      </c>
      <c r="F132" s="131" t="s">
        <v>256</v>
      </c>
      <c r="G132" s="132" t="s">
        <v>257</v>
      </c>
      <c r="H132" s="133">
        <v>9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161</v>
      </c>
      <c r="AT132" s="140" t="s">
        <v>157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876</v>
      </c>
    </row>
    <row r="133" spans="2:65" s="1" customFormat="1" ht="11.25">
      <c r="B133" s="28"/>
      <c r="D133" s="142" t="s">
        <v>163</v>
      </c>
      <c r="F133" s="143" t="s">
        <v>259</v>
      </c>
      <c r="I133" s="144"/>
      <c r="L133" s="28"/>
      <c r="M133" s="145"/>
      <c r="T133" s="52"/>
      <c r="AT133" s="13" t="s">
        <v>163</v>
      </c>
      <c r="AU133" s="13" t="s">
        <v>85</v>
      </c>
    </row>
    <row r="134" spans="2:65" s="1" customFormat="1" ht="19.5">
      <c r="B134" s="28"/>
      <c r="D134" s="146" t="s">
        <v>165</v>
      </c>
      <c r="F134" s="147" t="s">
        <v>877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16.5" customHeight="1">
      <c r="B135" s="28"/>
      <c r="C135" s="148" t="s">
        <v>172</v>
      </c>
      <c r="D135" s="148" t="s">
        <v>167</v>
      </c>
      <c r="E135" s="149" t="s">
        <v>878</v>
      </c>
      <c r="F135" s="150" t="s">
        <v>879</v>
      </c>
      <c r="G135" s="151" t="s">
        <v>257</v>
      </c>
      <c r="H135" s="152">
        <v>1</v>
      </c>
      <c r="I135" s="153"/>
      <c r="J135" s="152">
        <f>ROUND(I135*H135,0)</f>
        <v>0</v>
      </c>
      <c r="K135" s="154"/>
      <c r="L135" s="155"/>
      <c r="M135" s="156" t="s">
        <v>1</v>
      </c>
      <c r="N135" s="157" t="s">
        <v>41</v>
      </c>
      <c r="P135" s="138">
        <f>O135*H135</f>
        <v>0</v>
      </c>
      <c r="Q135" s="138">
        <v>1E-4</v>
      </c>
      <c r="R135" s="138">
        <f>Q135*H135</f>
        <v>1E-4</v>
      </c>
      <c r="S135" s="138">
        <v>0</v>
      </c>
      <c r="T135" s="139">
        <f>S135*H135</f>
        <v>0</v>
      </c>
      <c r="AR135" s="140" t="s">
        <v>170</v>
      </c>
      <c r="AT135" s="140" t="s">
        <v>167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880</v>
      </c>
    </row>
    <row r="136" spans="2:65" s="1" customFormat="1" ht="19.5">
      <c r="B136" s="28"/>
      <c r="D136" s="146" t="s">
        <v>165</v>
      </c>
      <c r="F136" s="147" t="s">
        <v>187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" customFormat="1" ht="16.5" customHeight="1">
      <c r="B137" s="28"/>
      <c r="C137" s="148" t="s">
        <v>178</v>
      </c>
      <c r="D137" s="148" t="s">
        <v>167</v>
      </c>
      <c r="E137" s="149" t="s">
        <v>260</v>
      </c>
      <c r="F137" s="150" t="s">
        <v>261</v>
      </c>
      <c r="G137" s="151" t="s">
        <v>257</v>
      </c>
      <c r="H137" s="152">
        <v>8</v>
      </c>
      <c r="I137" s="153"/>
      <c r="J137" s="152">
        <f>ROUND(I137*H137,0)</f>
        <v>0</v>
      </c>
      <c r="K137" s="154"/>
      <c r="L137" s="155"/>
      <c r="M137" s="156" t="s">
        <v>1</v>
      </c>
      <c r="N137" s="157" t="s">
        <v>41</v>
      </c>
      <c r="P137" s="138">
        <f>O137*H137</f>
        <v>0</v>
      </c>
      <c r="Q137" s="138">
        <v>6.9999999999999994E-5</v>
      </c>
      <c r="R137" s="138">
        <f>Q137*H137</f>
        <v>5.5999999999999995E-4</v>
      </c>
      <c r="S137" s="138">
        <v>0</v>
      </c>
      <c r="T137" s="139">
        <f>S137*H137</f>
        <v>0</v>
      </c>
      <c r="AR137" s="140" t="s">
        <v>170</v>
      </c>
      <c r="AT137" s="140" t="s">
        <v>167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881</v>
      </c>
    </row>
    <row r="138" spans="2:65" s="1" customFormat="1" ht="19.5">
      <c r="B138" s="28"/>
      <c r="D138" s="146" t="s">
        <v>165</v>
      </c>
      <c r="F138" s="147" t="s">
        <v>569</v>
      </c>
      <c r="I138" s="144"/>
      <c r="L138" s="28"/>
      <c r="M138" s="145"/>
      <c r="T138" s="52"/>
      <c r="AT138" s="13" t="s">
        <v>165</v>
      </c>
      <c r="AU138" s="13" t="s">
        <v>85</v>
      </c>
    </row>
    <row r="139" spans="2:65" s="1" customFormat="1" ht="16.5" customHeight="1">
      <c r="B139" s="28"/>
      <c r="C139" s="129" t="s">
        <v>182</v>
      </c>
      <c r="D139" s="129" t="s">
        <v>157</v>
      </c>
      <c r="E139" s="130" t="s">
        <v>882</v>
      </c>
      <c r="F139" s="131" t="s">
        <v>883</v>
      </c>
      <c r="G139" s="132" t="s">
        <v>160</v>
      </c>
      <c r="H139" s="133">
        <v>1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161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884</v>
      </c>
    </row>
    <row r="140" spans="2:65" s="1" customFormat="1" ht="11.25">
      <c r="B140" s="28"/>
      <c r="D140" s="142" t="s">
        <v>163</v>
      </c>
      <c r="F140" s="143" t="s">
        <v>885</v>
      </c>
      <c r="I140" s="144"/>
      <c r="L140" s="28"/>
      <c r="M140" s="145"/>
      <c r="T140" s="52"/>
      <c r="AT140" s="13" t="s">
        <v>163</v>
      </c>
      <c r="AU140" s="13" t="s">
        <v>85</v>
      </c>
    </row>
    <row r="141" spans="2:65" s="1" customFormat="1" ht="19.5">
      <c r="B141" s="28"/>
      <c r="D141" s="146" t="s">
        <v>165</v>
      </c>
      <c r="F141" s="147" t="s">
        <v>166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16.5" customHeight="1">
      <c r="B142" s="28"/>
      <c r="C142" s="148" t="s">
        <v>188</v>
      </c>
      <c r="D142" s="148" t="s">
        <v>167</v>
      </c>
      <c r="E142" s="149" t="s">
        <v>886</v>
      </c>
      <c r="F142" s="150" t="s">
        <v>887</v>
      </c>
      <c r="G142" s="151" t="s">
        <v>160</v>
      </c>
      <c r="H142" s="152">
        <v>1</v>
      </c>
      <c r="I142" s="153"/>
      <c r="J142" s="152">
        <f>ROUND(I142*H142,0)</f>
        <v>0</v>
      </c>
      <c r="K142" s="154"/>
      <c r="L142" s="155"/>
      <c r="M142" s="156" t="s">
        <v>1</v>
      </c>
      <c r="N142" s="157" t="s">
        <v>41</v>
      </c>
      <c r="P142" s="138">
        <f>O142*H142</f>
        <v>0</v>
      </c>
      <c r="Q142" s="138">
        <v>3.0000000000000001E-5</v>
      </c>
      <c r="R142" s="138">
        <f>Q142*H142</f>
        <v>3.0000000000000001E-5</v>
      </c>
      <c r="S142" s="138">
        <v>0</v>
      </c>
      <c r="T142" s="139">
        <f>S142*H142</f>
        <v>0</v>
      </c>
      <c r="AR142" s="140" t="s">
        <v>170</v>
      </c>
      <c r="AT142" s="140" t="s">
        <v>167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888</v>
      </c>
    </row>
    <row r="143" spans="2:65" s="1" customFormat="1" ht="37.9" customHeight="1">
      <c r="B143" s="28"/>
      <c r="C143" s="129" t="s">
        <v>193</v>
      </c>
      <c r="D143" s="129" t="s">
        <v>157</v>
      </c>
      <c r="E143" s="130" t="s">
        <v>889</v>
      </c>
      <c r="F143" s="131" t="s">
        <v>890</v>
      </c>
      <c r="G143" s="132" t="s">
        <v>160</v>
      </c>
      <c r="H143" s="133">
        <v>1</v>
      </c>
      <c r="I143" s="134"/>
      <c r="J143" s="133">
        <f>ROUND(I143*H143,0)</f>
        <v>0</v>
      </c>
      <c r="K143" s="135"/>
      <c r="L143" s="28"/>
      <c r="M143" s="136" t="s">
        <v>1</v>
      </c>
      <c r="N143" s="137" t="s">
        <v>41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161</v>
      </c>
      <c r="AT143" s="140" t="s">
        <v>157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891</v>
      </c>
    </row>
    <row r="144" spans="2:65" s="1" customFormat="1" ht="11.25">
      <c r="B144" s="28"/>
      <c r="D144" s="142" t="s">
        <v>163</v>
      </c>
      <c r="F144" s="143" t="s">
        <v>892</v>
      </c>
      <c r="I144" s="144"/>
      <c r="L144" s="28"/>
      <c r="M144" s="145"/>
      <c r="T144" s="52"/>
      <c r="AT144" s="13" t="s">
        <v>163</v>
      </c>
      <c r="AU144" s="13" t="s">
        <v>85</v>
      </c>
    </row>
    <row r="145" spans="2:65" s="1" customFormat="1" ht="19.5">
      <c r="B145" s="28"/>
      <c r="D145" s="146" t="s">
        <v>165</v>
      </c>
      <c r="F145" s="147" t="s">
        <v>187</v>
      </c>
      <c r="I145" s="144"/>
      <c r="L145" s="28"/>
      <c r="M145" s="145"/>
      <c r="T145" s="52"/>
      <c r="AT145" s="13" t="s">
        <v>165</v>
      </c>
      <c r="AU145" s="13" t="s">
        <v>85</v>
      </c>
    </row>
    <row r="146" spans="2:65" s="1" customFormat="1" ht="16.5" customHeight="1">
      <c r="B146" s="28"/>
      <c r="C146" s="148" t="s">
        <v>198</v>
      </c>
      <c r="D146" s="148" t="s">
        <v>167</v>
      </c>
      <c r="E146" s="149" t="s">
        <v>179</v>
      </c>
      <c r="F146" s="150" t="s">
        <v>180</v>
      </c>
      <c r="G146" s="151" t="s">
        <v>160</v>
      </c>
      <c r="H146" s="152">
        <v>1</v>
      </c>
      <c r="I146" s="153"/>
      <c r="J146" s="152">
        <f>ROUND(I146*H146,0)</f>
        <v>0</v>
      </c>
      <c r="K146" s="154"/>
      <c r="L146" s="155"/>
      <c r="M146" s="156" t="s">
        <v>1</v>
      </c>
      <c r="N146" s="157" t="s">
        <v>41</v>
      </c>
      <c r="P146" s="138">
        <f>O146*H146</f>
        <v>0</v>
      </c>
      <c r="Q146" s="138">
        <v>2.0000000000000002E-5</v>
      </c>
      <c r="R146" s="138">
        <f>Q146*H146</f>
        <v>2.0000000000000002E-5</v>
      </c>
      <c r="S146" s="138">
        <v>0</v>
      </c>
      <c r="T146" s="139">
        <f>S146*H146</f>
        <v>0</v>
      </c>
      <c r="AR146" s="140" t="s">
        <v>170</v>
      </c>
      <c r="AT146" s="140" t="s">
        <v>167</v>
      </c>
      <c r="AU146" s="140" t="s">
        <v>85</v>
      </c>
      <c r="AY146" s="13" t="s">
        <v>154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161</v>
      </c>
      <c r="BM146" s="140" t="s">
        <v>893</v>
      </c>
    </row>
    <row r="147" spans="2:65" s="1" customFormat="1" ht="19.5">
      <c r="B147" s="28"/>
      <c r="D147" s="146" t="s">
        <v>165</v>
      </c>
      <c r="F147" s="147" t="s">
        <v>187</v>
      </c>
      <c r="I147" s="144"/>
      <c r="L147" s="28"/>
      <c r="M147" s="145"/>
      <c r="T147" s="52"/>
      <c r="AT147" s="13" t="s">
        <v>165</v>
      </c>
      <c r="AU147" s="13" t="s">
        <v>85</v>
      </c>
    </row>
    <row r="148" spans="2:65" s="1" customFormat="1" ht="62.65" customHeight="1">
      <c r="B148" s="28"/>
      <c r="C148" s="129" t="s">
        <v>203</v>
      </c>
      <c r="D148" s="129" t="s">
        <v>157</v>
      </c>
      <c r="E148" s="130" t="s">
        <v>263</v>
      </c>
      <c r="F148" s="131" t="s">
        <v>264</v>
      </c>
      <c r="G148" s="132" t="s">
        <v>257</v>
      </c>
      <c r="H148" s="133">
        <v>24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41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161</v>
      </c>
      <c r="AT148" s="140" t="s">
        <v>157</v>
      </c>
      <c r="AU148" s="140" t="s">
        <v>85</v>
      </c>
      <c r="AY148" s="13" t="s">
        <v>154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161</v>
      </c>
      <c r="BM148" s="140" t="s">
        <v>894</v>
      </c>
    </row>
    <row r="149" spans="2:65" s="1" customFormat="1" ht="11.25">
      <c r="B149" s="28"/>
      <c r="D149" s="142" t="s">
        <v>163</v>
      </c>
      <c r="F149" s="143" t="s">
        <v>266</v>
      </c>
      <c r="I149" s="144"/>
      <c r="L149" s="28"/>
      <c r="M149" s="145"/>
      <c r="T149" s="52"/>
      <c r="AT149" s="13" t="s">
        <v>163</v>
      </c>
      <c r="AU149" s="13" t="s">
        <v>85</v>
      </c>
    </row>
    <row r="150" spans="2:65" s="1" customFormat="1" ht="19.5">
      <c r="B150" s="28"/>
      <c r="D150" s="146" t="s">
        <v>165</v>
      </c>
      <c r="F150" s="147" t="s">
        <v>895</v>
      </c>
      <c r="I150" s="144"/>
      <c r="L150" s="28"/>
      <c r="M150" s="145"/>
      <c r="T150" s="52"/>
      <c r="AT150" s="13" t="s">
        <v>165</v>
      </c>
      <c r="AU150" s="13" t="s">
        <v>85</v>
      </c>
    </row>
    <row r="151" spans="2:65" s="1" customFormat="1" ht="24.2" customHeight="1">
      <c r="B151" s="28"/>
      <c r="C151" s="148" t="s">
        <v>209</v>
      </c>
      <c r="D151" s="148" t="s">
        <v>167</v>
      </c>
      <c r="E151" s="149" t="s">
        <v>267</v>
      </c>
      <c r="F151" s="150" t="s">
        <v>268</v>
      </c>
      <c r="G151" s="151" t="s">
        <v>257</v>
      </c>
      <c r="H151" s="152">
        <v>24</v>
      </c>
      <c r="I151" s="153"/>
      <c r="J151" s="152">
        <f>ROUND(I151*H151,0)</f>
        <v>0</v>
      </c>
      <c r="K151" s="154"/>
      <c r="L151" s="155"/>
      <c r="M151" s="156" t="s">
        <v>1</v>
      </c>
      <c r="N151" s="157" t="s">
        <v>41</v>
      </c>
      <c r="P151" s="138">
        <f>O151*H151</f>
        <v>0</v>
      </c>
      <c r="Q151" s="138">
        <v>6.0000000000000002E-5</v>
      </c>
      <c r="R151" s="138">
        <f>Q151*H151</f>
        <v>1.4400000000000001E-3</v>
      </c>
      <c r="S151" s="138">
        <v>0</v>
      </c>
      <c r="T151" s="139">
        <f>S151*H151</f>
        <v>0</v>
      </c>
      <c r="AR151" s="140" t="s">
        <v>170</v>
      </c>
      <c r="AT151" s="140" t="s">
        <v>167</v>
      </c>
      <c r="AU151" s="140" t="s">
        <v>85</v>
      </c>
      <c r="AY151" s="13" t="s">
        <v>154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161</v>
      </c>
      <c r="BM151" s="140" t="s">
        <v>896</v>
      </c>
    </row>
    <row r="152" spans="2:65" s="1" customFormat="1" ht="19.5">
      <c r="B152" s="28"/>
      <c r="D152" s="146" t="s">
        <v>165</v>
      </c>
      <c r="F152" s="147" t="s">
        <v>569</v>
      </c>
      <c r="I152" s="144"/>
      <c r="L152" s="28"/>
      <c r="M152" s="145"/>
      <c r="T152" s="52"/>
      <c r="AT152" s="13" t="s">
        <v>165</v>
      </c>
      <c r="AU152" s="13" t="s">
        <v>85</v>
      </c>
    </row>
    <row r="153" spans="2:65" s="1" customFormat="1" ht="37.9" customHeight="1">
      <c r="B153" s="28"/>
      <c r="C153" s="129" t="s">
        <v>213</v>
      </c>
      <c r="D153" s="129" t="s">
        <v>157</v>
      </c>
      <c r="E153" s="130" t="s">
        <v>640</v>
      </c>
      <c r="F153" s="131" t="s">
        <v>641</v>
      </c>
      <c r="G153" s="132" t="s">
        <v>257</v>
      </c>
      <c r="H153" s="133">
        <v>1</v>
      </c>
      <c r="I153" s="134"/>
      <c r="J153" s="133">
        <f>ROUND(I153*H153,0)</f>
        <v>0</v>
      </c>
      <c r="K153" s="135"/>
      <c r="L153" s="28"/>
      <c r="M153" s="136" t="s">
        <v>1</v>
      </c>
      <c r="N153" s="137" t="s">
        <v>41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161</v>
      </c>
      <c r="AT153" s="140" t="s">
        <v>157</v>
      </c>
      <c r="AU153" s="140" t="s">
        <v>85</v>
      </c>
      <c r="AY153" s="13" t="s">
        <v>154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</v>
      </c>
      <c r="BK153" s="141">
        <f>ROUND(I153*H153,0)</f>
        <v>0</v>
      </c>
      <c r="BL153" s="13" t="s">
        <v>161</v>
      </c>
      <c r="BM153" s="140" t="s">
        <v>897</v>
      </c>
    </row>
    <row r="154" spans="2:65" s="1" customFormat="1" ht="11.25">
      <c r="B154" s="28"/>
      <c r="D154" s="142" t="s">
        <v>163</v>
      </c>
      <c r="F154" s="143" t="s">
        <v>643</v>
      </c>
      <c r="I154" s="144"/>
      <c r="L154" s="28"/>
      <c r="M154" s="145"/>
      <c r="T154" s="52"/>
      <c r="AT154" s="13" t="s">
        <v>163</v>
      </c>
      <c r="AU154" s="13" t="s">
        <v>85</v>
      </c>
    </row>
    <row r="155" spans="2:65" s="1" customFormat="1" ht="19.5">
      <c r="B155" s="28"/>
      <c r="D155" s="146" t="s">
        <v>165</v>
      </c>
      <c r="F155" s="147" t="s">
        <v>187</v>
      </c>
      <c r="I155" s="144"/>
      <c r="L155" s="28"/>
      <c r="M155" s="145"/>
      <c r="T155" s="52"/>
      <c r="AT155" s="13" t="s">
        <v>165</v>
      </c>
      <c r="AU155" s="13" t="s">
        <v>85</v>
      </c>
    </row>
    <row r="156" spans="2:65" s="1" customFormat="1" ht="24.2" customHeight="1">
      <c r="B156" s="28"/>
      <c r="C156" s="148" t="s">
        <v>9</v>
      </c>
      <c r="D156" s="148" t="s">
        <v>167</v>
      </c>
      <c r="E156" s="149" t="s">
        <v>898</v>
      </c>
      <c r="F156" s="150" t="s">
        <v>899</v>
      </c>
      <c r="G156" s="151" t="s">
        <v>257</v>
      </c>
      <c r="H156" s="152">
        <v>1</v>
      </c>
      <c r="I156" s="153"/>
      <c r="J156" s="152">
        <f>ROUND(I156*H156,0)</f>
        <v>0</v>
      </c>
      <c r="K156" s="154"/>
      <c r="L156" s="155"/>
      <c r="M156" s="156" t="s">
        <v>1</v>
      </c>
      <c r="N156" s="157" t="s">
        <v>41</v>
      </c>
      <c r="P156" s="138">
        <f>O156*H156</f>
        <v>0</v>
      </c>
      <c r="Q156" s="138">
        <v>1.7000000000000001E-4</v>
      </c>
      <c r="R156" s="138">
        <f>Q156*H156</f>
        <v>1.7000000000000001E-4</v>
      </c>
      <c r="S156" s="138">
        <v>0</v>
      </c>
      <c r="T156" s="139">
        <f>S156*H156</f>
        <v>0</v>
      </c>
      <c r="AR156" s="140" t="s">
        <v>170</v>
      </c>
      <c r="AT156" s="140" t="s">
        <v>167</v>
      </c>
      <c r="AU156" s="140" t="s">
        <v>85</v>
      </c>
      <c r="AY156" s="13" t="s">
        <v>154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161</v>
      </c>
      <c r="BM156" s="140" t="s">
        <v>900</v>
      </c>
    </row>
    <row r="157" spans="2:65" s="1" customFormat="1" ht="19.5">
      <c r="B157" s="28"/>
      <c r="D157" s="146" t="s">
        <v>165</v>
      </c>
      <c r="F157" s="147" t="s">
        <v>187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33" customHeight="1">
      <c r="B158" s="28"/>
      <c r="C158" s="129" t="s">
        <v>228</v>
      </c>
      <c r="D158" s="129" t="s">
        <v>157</v>
      </c>
      <c r="E158" s="130" t="s">
        <v>392</v>
      </c>
      <c r="F158" s="131" t="s">
        <v>480</v>
      </c>
      <c r="G158" s="132" t="s">
        <v>160</v>
      </c>
      <c r="H158" s="133">
        <v>4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161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161</v>
      </c>
      <c r="BM158" s="140" t="s">
        <v>901</v>
      </c>
    </row>
    <row r="159" spans="2:65" s="1" customFormat="1" ht="11.25">
      <c r="B159" s="28"/>
      <c r="D159" s="142" t="s">
        <v>163</v>
      </c>
      <c r="F159" s="143" t="s">
        <v>395</v>
      </c>
      <c r="I159" s="144"/>
      <c r="L159" s="28"/>
      <c r="M159" s="145"/>
      <c r="T159" s="52"/>
      <c r="AT159" s="13" t="s">
        <v>163</v>
      </c>
      <c r="AU159" s="13" t="s">
        <v>85</v>
      </c>
    </row>
    <row r="160" spans="2:65" s="1" customFormat="1" ht="19.5">
      <c r="B160" s="28"/>
      <c r="D160" s="146" t="s">
        <v>165</v>
      </c>
      <c r="F160" s="147" t="s">
        <v>895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33" customHeight="1">
      <c r="B161" s="28"/>
      <c r="C161" s="129" t="s">
        <v>233</v>
      </c>
      <c r="D161" s="129" t="s">
        <v>157</v>
      </c>
      <c r="E161" s="130" t="s">
        <v>282</v>
      </c>
      <c r="F161" s="131" t="s">
        <v>902</v>
      </c>
      <c r="G161" s="132" t="s">
        <v>160</v>
      </c>
      <c r="H161" s="133">
        <v>3</v>
      </c>
      <c r="I161" s="134"/>
      <c r="J161" s="133">
        <f>ROUND(I161*H161,0)</f>
        <v>0</v>
      </c>
      <c r="K161" s="135"/>
      <c r="L161" s="28"/>
      <c r="M161" s="136" t="s">
        <v>1</v>
      </c>
      <c r="N161" s="13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161</v>
      </c>
      <c r="AT161" s="140" t="s">
        <v>157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903</v>
      </c>
    </row>
    <row r="162" spans="2:65" s="1" customFormat="1" ht="11.25">
      <c r="B162" s="28"/>
      <c r="D162" s="142" t="s">
        <v>163</v>
      </c>
      <c r="F162" s="143" t="s">
        <v>285</v>
      </c>
      <c r="I162" s="144"/>
      <c r="L162" s="28"/>
      <c r="M162" s="145"/>
      <c r="T162" s="52"/>
      <c r="AT162" s="13" t="s">
        <v>163</v>
      </c>
      <c r="AU162" s="13" t="s">
        <v>85</v>
      </c>
    </row>
    <row r="163" spans="2:65" s="1" customFormat="1" ht="19.5">
      <c r="B163" s="28"/>
      <c r="D163" s="146" t="s">
        <v>165</v>
      </c>
      <c r="F163" s="147" t="s">
        <v>569</v>
      </c>
      <c r="I163" s="144"/>
      <c r="L163" s="28"/>
      <c r="M163" s="145"/>
      <c r="T163" s="52"/>
      <c r="AT163" s="13" t="s">
        <v>165</v>
      </c>
      <c r="AU163" s="13" t="s">
        <v>85</v>
      </c>
    </row>
    <row r="164" spans="2:65" s="1" customFormat="1" ht="16.5" customHeight="1">
      <c r="B164" s="28"/>
      <c r="C164" s="148" t="s">
        <v>238</v>
      </c>
      <c r="D164" s="148" t="s">
        <v>167</v>
      </c>
      <c r="E164" s="149" t="s">
        <v>287</v>
      </c>
      <c r="F164" s="150" t="s">
        <v>288</v>
      </c>
      <c r="G164" s="151" t="s">
        <v>160</v>
      </c>
      <c r="H164" s="152">
        <v>3</v>
      </c>
      <c r="I164" s="153"/>
      <c r="J164" s="152">
        <f>ROUND(I164*H164,0)</f>
        <v>0</v>
      </c>
      <c r="K164" s="154"/>
      <c r="L164" s="155"/>
      <c r="M164" s="156" t="s">
        <v>1</v>
      </c>
      <c r="N164" s="157" t="s">
        <v>41</v>
      </c>
      <c r="P164" s="138">
        <f>O164*H164</f>
        <v>0</v>
      </c>
      <c r="Q164" s="138">
        <v>4.0000000000000003E-5</v>
      </c>
      <c r="R164" s="138">
        <f>Q164*H164</f>
        <v>1.2000000000000002E-4</v>
      </c>
      <c r="S164" s="138">
        <v>0</v>
      </c>
      <c r="T164" s="139">
        <f>S164*H164</f>
        <v>0</v>
      </c>
      <c r="AR164" s="140" t="s">
        <v>170</v>
      </c>
      <c r="AT164" s="140" t="s">
        <v>167</v>
      </c>
      <c r="AU164" s="140" t="s">
        <v>85</v>
      </c>
      <c r="AY164" s="13" t="s">
        <v>154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</v>
      </c>
      <c r="BK164" s="141">
        <f>ROUND(I164*H164,0)</f>
        <v>0</v>
      </c>
      <c r="BL164" s="13" t="s">
        <v>161</v>
      </c>
      <c r="BM164" s="140" t="s">
        <v>904</v>
      </c>
    </row>
    <row r="165" spans="2:65" s="1" customFormat="1" ht="19.5">
      <c r="B165" s="28"/>
      <c r="D165" s="146" t="s">
        <v>165</v>
      </c>
      <c r="F165" s="147" t="s">
        <v>569</v>
      </c>
      <c r="I165" s="144"/>
      <c r="L165" s="28"/>
      <c r="M165" s="145"/>
      <c r="T165" s="52"/>
      <c r="AT165" s="13" t="s">
        <v>165</v>
      </c>
      <c r="AU165" s="13" t="s">
        <v>85</v>
      </c>
    </row>
    <row r="166" spans="2:65" s="1" customFormat="1" ht="16.5" customHeight="1">
      <c r="B166" s="28"/>
      <c r="C166" s="148" t="s">
        <v>161</v>
      </c>
      <c r="D166" s="148" t="s">
        <v>167</v>
      </c>
      <c r="E166" s="149" t="s">
        <v>291</v>
      </c>
      <c r="F166" s="150" t="s">
        <v>292</v>
      </c>
      <c r="G166" s="151" t="s">
        <v>160</v>
      </c>
      <c r="H166" s="152">
        <v>2</v>
      </c>
      <c r="I166" s="153"/>
      <c r="J166" s="152">
        <f>ROUND(I166*H166,0)</f>
        <v>0</v>
      </c>
      <c r="K166" s="154"/>
      <c r="L166" s="155"/>
      <c r="M166" s="156" t="s">
        <v>1</v>
      </c>
      <c r="N166" s="157" t="s">
        <v>41</v>
      </c>
      <c r="P166" s="138">
        <f>O166*H166</f>
        <v>0</v>
      </c>
      <c r="Q166" s="138">
        <v>2.0000000000000002E-5</v>
      </c>
      <c r="R166" s="138">
        <f>Q166*H166</f>
        <v>4.0000000000000003E-5</v>
      </c>
      <c r="S166" s="138">
        <v>0</v>
      </c>
      <c r="T166" s="139">
        <f>S166*H166</f>
        <v>0</v>
      </c>
      <c r="AR166" s="140" t="s">
        <v>170</v>
      </c>
      <c r="AT166" s="140" t="s">
        <v>167</v>
      </c>
      <c r="AU166" s="140" t="s">
        <v>85</v>
      </c>
      <c r="AY166" s="13" t="s">
        <v>154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161</v>
      </c>
      <c r="BM166" s="140" t="s">
        <v>905</v>
      </c>
    </row>
    <row r="167" spans="2:65" s="1" customFormat="1" ht="19.5">
      <c r="B167" s="28"/>
      <c r="D167" s="146" t="s">
        <v>165</v>
      </c>
      <c r="F167" s="147" t="s">
        <v>569</v>
      </c>
      <c r="I167" s="144"/>
      <c r="L167" s="28"/>
      <c r="M167" s="145"/>
      <c r="T167" s="52"/>
      <c r="AT167" s="13" t="s">
        <v>165</v>
      </c>
      <c r="AU167" s="13" t="s">
        <v>85</v>
      </c>
    </row>
    <row r="168" spans="2:65" s="1" customFormat="1" ht="33" customHeight="1">
      <c r="B168" s="28"/>
      <c r="C168" s="129" t="s">
        <v>320</v>
      </c>
      <c r="D168" s="129" t="s">
        <v>157</v>
      </c>
      <c r="E168" s="130" t="s">
        <v>906</v>
      </c>
      <c r="F168" s="131" t="s">
        <v>907</v>
      </c>
      <c r="G168" s="132" t="s">
        <v>160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908</v>
      </c>
    </row>
    <row r="169" spans="2:65" s="1" customFormat="1" ht="11.25">
      <c r="B169" s="28"/>
      <c r="D169" s="142" t="s">
        <v>163</v>
      </c>
      <c r="F169" s="143" t="s">
        <v>909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705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" customFormat="1" ht="37.9" customHeight="1">
      <c r="B171" s="28"/>
      <c r="C171" s="129" t="s">
        <v>324</v>
      </c>
      <c r="D171" s="129" t="s">
        <v>157</v>
      </c>
      <c r="E171" s="130" t="s">
        <v>306</v>
      </c>
      <c r="F171" s="131" t="s">
        <v>307</v>
      </c>
      <c r="G171" s="132" t="s">
        <v>160</v>
      </c>
      <c r="H171" s="133">
        <v>1</v>
      </c>
      <c r="I171" s="134"/>
      <c r="J171" s="133">
        <f>ROUND(I171*H171,0)</f>
        <v>0</v>
      </c>
      <c r="K171" s="135"/>
      <c r="L171" s="28"/>
      <c r="M171" s="136" t="s">
        <v>1</v>
      </c>
      <c r="N171" s="137" t="s">
        <v>41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161</v>
      </c>
      <c r="AT171" s="140" t="s">
        <v>157</v>
      </c>
      <c r="AU171" s="140" t="s">
        <v>85</v>
      </c>
      <c r="AY171" s="13" t="s">
        <v>154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161</v>
      </c>
      <c r="BM171" s="140" t="s">
        <v>910</v>
      </c>
    </row>
    <row r="172" spans="2:65" s="1" customFormat="1" ht="11.25">
      <c r="B172" s="28"/>
      <c r="D172" s="142" t="s">
        <v>163</v>
      </c>
      <c r="F172" s="143" t="s">
        <v>309</v>
      </c>
      <c r="I172" s="144"/>
      <c r="L172" s="28"/>
      <c r="M172" s="145"/>
      <c r="T172" s="52"/>
      <c r="AT172" s="13" t="s">
        <v>163</v>
      </c>
      <c r="AU172" s="13" t="s">
        <v>85</v>
      </c>
    </row>
    <row r="173" spans="2:65" s="1" customFormat="1" ht="19.5">
      <c r="B173" s="28"/>
      <c r="D173" s="146" t="s">
        <v>165</v>
      </c>
      <c r="F173" s="147" t="s">
        <v>911</v>
      </c>
      <c r="I173" s="144"/>
      <c r="L173" s="28"/>
      <c r="M173" s="145"/>
      <c r="T173" s="52"/>
      <c r="AT173" s="13" t="s">
        <v>165</v>
      </c>
      <c r="AU173" s="13" t="s">
        <v>85</v>
      </c>
    </row>
    <row r="174" spans="2:65" s="1" customFormat="1" ht="37.9" customHeight="1">
      <c r="B174" s="28"/>
      <c r="C174" s="129" t="s">
        <v>330</v>
      </c>
      <c r="D174" s="129" t="s">
        <v>157</v>
      </c>
      <c r="E174" s="130" t="s">
        <v>189</v>
      </c>
      <c r="F174" s="131" t="s">
        <v>190</v>
      </c>
      <c r="G174" s="132" t="s">
        <v>160</v>
      </c>
      <c r="H174" s="133">
        <v>1</v>
      </c>
      <c r="I174" s="134"/>
      <c r="J174" s="133">
        <f>ROUND(I174*H174,0)</f>
        <v>0</v>
      </c>
      <c r="K174" s="135"/>
      <c r="L174" s="28"/>
      <c r="M174" s="136" t="s">
        <v>1</v>
      </c>
      <c r="N174" s="137" t="s">
        <v>41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161</v>
      </c>
      <c r="AT174" s="140" t="s">
        <v>157</v>
      </c>
      <c r="AU174" s="140" t="s">
        <v>85</v>
      </c>
      <c r="AY174" s="13" t="s">
        <v>154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</v>
      </c>
      <c r="BK174" s="141">
        <f>ROUND(I174*H174,0)</f>
        <v>0</v>
      </c>
      <c r="BL174" s="13" t="s">
        <v>161</v>
      </c>
      <c r="BM174" s="140" t="s">
        <v>912</v>
      </c>
    </row>
    <row r="175" spans="2:65" s="1" customFormat="1" ht="11.25">
      <c r="B175" s="28"/>
      <c r="D175" s="142" t="s">
        <v>163</v>
      </c>
      <c r="F175" s="143" t="s">
        <v>192</v>
      </c>
      <c r="I175" s="144"/>
      <c r="L175" s="28"/>
      <c r="M175" s="145"/>
      <c r="T175" s="52"/>
      <c r="AT175" s="13" t="s">
        <v>163</v>
      </c>
      <c r="AU175" s="13" t="s">
        <v>85</v>
      </c>
    </row>
    <row r="176" spans="2:65" s="1" customFormat="1" ht="19.5">
      <c r="B176" s="28"/>
      <c r="D176" s="146" t="s">
        <v>165</v>
      </c>
      <c r="F176" s="147" t="s">
        <v>187</v>
      </c>
      <c r="I176" s="144"/>
      <c r="L176" s="28"/>
      <c r="M176" s="145"/>
      <c r="T176" s="52"/>
      <c r="AT176" s="13" t="s">
        <v>165</v>
      </c>
      <c r="AU176" s="13" t="s">
        <v>85</v>
      </c>
    </row>
    <row r="177" spans="2:65" s="1" customFormat="1" ht="24.2" customHeight="1">
      <c r="B177" s="28"/>
      <c r="C177" s="148" t="s">
        <v>334</v>
      </c>
      <c r="D177" s="148" t="s">
        <v>167</v>
      </c>
      <c r="E177" s="149" t="s">
        <v>194</v>
      </c>
      <c r="F177" s="150" t="s">
        <v>530</v>
      </c>
      <c r="G177" s="151" t="s">
        <v>160</v>
      </c>
      <c r="H177" s="152">
        <v>1</v>
      </c>
      <c r="I177" s="153"/>
      <c r="J177" s="152">
        <f>ROUND(I177*H177,0)</f>
        <v>0</v>
      </c>
      <c r="K177" s="154"/>
      <c r="L177" s="155"/>
      <c r="M177" s="156" t="s">
        <v>1</v>
      </c>
      <c r="N177" s="157" t="s">
        <v>41</v>
      </c>
      <c r="P177" s="138">
        <f>O177*H177</f>
        <v>0</v>
      </c>
      <c r="Q177" s="138">
        <v>1E-4</v>
      </c>
      <c r="R177" s="138">
        <f>Q177*H177</f>
        <v>1E-4</v>
      </c>
      <c r="S177" s="138">
        <v>0</v>
      </c>
      <c r="T177" s="139">
        <f>S177*H177</f>
        <v>0</v>
      </c>
      <c r="AR177" s="140" t="s">
        <v>170</v>
      </c>
      <c r="AT177" s="140" t="s">
        <v>167</v>
      </c>
      <c r="AU177" s="140" t="s">
        <v>85</v>
      </c>
      <c r="AY177" s="13" t="s">
        <v>154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161</v>
      </c>
      <c r="BM177" s="140" t="s">
        <v>913</v>
      </c>
    </row>
    <row r="178" spans="2:65" s="1" customFormat="1" ht="24.2" customHeight="1">
      <c r="B178" s="28"/>
      <c r="C178" s="129" t="s">
        <v>7</v>
      </c>
      <c r="D178" s="129" t="s">
        <v>157</v>
      </c>
      <c r="E178" s="130" t="s">
        <v>914</v>
      </c>
      <c r="F178" s="131" t="s">
        <v>915</v>
      </c>
      <c r="G178" s="132" t="s">
        <v>160</v>
      </c>
      <c r="H178" s="133">
        <v>1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41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161</v>
      </c>
      <c r="AT178" s="140" t="s">
        <v>157</v>
      </c>
      <c r="AU178" s="140" t="s">
        <v>85</v>
      </c>
      <c r="AY178" s="13" t="s">
        <v>154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161</v>
      </c>
      <c r="BM178" s="140" t="s">
        <v>916</v>
      </c>
    </row>
    <row r="179" spans="2:65" s="1" customFormat="1" ht="11.25">
      <c r="B179" s="28"/>
      <c r="D179" s="142" t="s">
        <v>163</v>
      </c>
      <c r="F179" s="143" t="s">
        <v>917</v>
      </c>
      <c r="I179" s="144"/>
      <c r="L179" s="28"/>
      <c r="M179" s="145"/>
      <c r="T179" s="52"/>
      <c r="AT179" s="13" t="s">
        <v>163</v>
      </c>
      <c r="AU179" s="13" t="s">
        <v>85</v>
      </c>
    </row>
    <row r="180" spans="2:65" s="1" customFormat="1" ht="19.5">
      <c r="B180" s="28"/>
      <c r="D180" s="146" t="s">
        <v>165</v>
      </c>
      <c r="F180" s="147" t="s">
        <v>705</v>
      </c>
      <c r="I180" s="144"/>
      <c r="L180" s="28"/>
      <c r="M180" s="145"/>
      <c r="T180" s="52"/>
      <c r="AT180" s="13" t="s">
        <v>165</v>
      </c>
      <c r="AU180" s="13" t="s">
        <v>85</v>
      </c>
    </row>
    <row r="181" spans="2:65" s="1" customFormat="1" ht="44.25" customHeight="1">
      <c r="B181" s="28"/>
      <c r="C181" s="129" t="s">
        <v>343</v>
      </c>
      <c r="D181" s="129" t="s">
        <v>157</v>
      </c>
      <c r="E181" s="130" t="s">
        <v>311</v>
      </c>
      <c r="F181" s="131" t="s">
        <v>312</v>
      </c>
      <c r="G181" s="132" t="s">
        <v>160</v>
      </c>
      <c r="H181" s="133">
        <v>1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161</v>
      </c>
      <c r="AT181" s="140" t="s">
        <v>157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918</v>
      </c>
    </row>
    <row r="182" spans="2:65" s="1" customFormat="1" ht="11.25">
      <c r="B182" s="28"/>
      <c r="D182" s="142" t="s">
        <v>163</v>
      </c>
      <c r="F182" s="143" t="s">
        <v>314</v>
      </c>
      <c r="I182" s="144"/>
      <c r="L182" s="28"/>
      <c r="M182" s="145"/>
      <c r="T182" s="52"/>
      <c r="AT182" s="13" t="s">
        <v>163</v>
      </c>
      <c r="AU182" s="13" t="s">
        <v>85</v>
      </c>
    </row>
    <row r="183" spans="2:65" s="1" customFormat="1" ht="19.5">
      <c r="B183" s="28"/>
      <c r="D183" s="146" t="s">
        <v>165</v>
      </c>
      <c r="F183" s="147" t="s">
        <v>488</v>
      </c>
      <c r="I183" s="144"/>
      <c r="L183" s="28"/>
      <c r="M183" s="145"/>
      <c r="T183" s="52"/>
      <c r="AT183" s="13" t="s">
        <v>165</v>
      </c>
      <c r="AU183" s="13" t="s">
        <v>85</v>
      </c>
    </row>
    <row r="184" spans="2:65" s="1" customFormat="1" ht="37.9" customHeight="1">
      <c r="B184" s="28"/>
      <c r="C184" s="129" t="s">
        <v>348</v>
      </c>
      <c r="D184" s="129" t="s">
        <v>157</v>
      </c>
      <c r="E184" s="130" t="s">
        <v>919</v>
      </c>
      <c r="F184" s="131" t="s">
        <v>920</v>
      </c>
      <c r="G184" s="132" t="s">
        <v>160</v>
      </c>
      <c r="H184" s="133">
        <v>1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41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161</v>
      </c>
      <c r="AT184" s="140" t="s">
        <v>157</v>
      </c>
      <c r="AU184" s="140" t="s">
        <v>85</v>
      </c>
      <c r="AY184" s="13" t="s">
        <v>154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161</v>
      </c>
      <c r="BM184" s="140" t="s">
        <v>921</v>
      </c>
    </row>
    <row r="185" spans="2:65" s="1" customFormat="1" ht="11.25">
      <c r="B185" s="28"/>
      <c r="D185" s="142" t="s">
        <v>163</v>
      </c>
      <c r="F185" s="143" t="s">
        <v>922</v>
      </c>
      <c r="I185" s="144"/>
      <c r="L185" s="28"/>
      <c r="M185" s="145"/>
      <c r="T185" s="52"/>
      <c r="AT185" s="13" t="s">
        <v>163</v>
      </c>
      <c r="AU185" s="13" t="s">
        <v>85</v>
      </c>
    </row>
    <row r="186" spans="2:65" s="1" customFormat="1" ht="19.5">
      <c r="B186" s="28"/>
      <c r="D186" s="146" t="s">
        <v>165</v>
      </c>
      <c r="F186" s="147" t="s">
        <v>187</v>
      </c>
      <c r="I186" s="144"/>
      <c r="L186" s="28"/>
      <c r="M186" s="145"/>
      <c r="T186" s="52"/>
      <c r="AT186" s="13" t="s">
        <v>165</v>
      </c>
      <c r="AU186" s="13" t="s">
        <v>85</v>
      </c>
    </row>
    <row r="187" spans="2:65" s="1" customFormat="1" ht="44.25" customHeight="1">
      <c r="B187" s="28"/>
      <c r="C187" s="129" t="s">
        <v>352</v>
      </c>
      <c r="D187" s="129" t="s">
        <v>157</v>
      </c>
      <c r="E187" s="130" t="s">
        <v>493</v>
      </c>
      <c r="F187" s="131" t="s">
        <v>664</v>
      </c>
      <c r="G187" s="132" t="s">
        <v>160</v>
      </c>
      <c r="H187" s="133">
        <v>2</v>
      </c>
      <c r="I187" s="134"/>
      <c r="J187" s="133">
        <f>ROUND(I187*H187,0)</f>
        <v>0</v>
      </c>
      <c r="K187" s="135"/>
      <c r="L187" s="28"/>
      <c r="M187" s="136" t="s">
        <v>1</v>
      </c>
      <c r="N187" s="137" t="s">
        <v>41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161</v>
      </c>
      <c r="AT187" s="140" t="s">
        <v>157</v>
      </c>
      <c r="AU187" s="140" t="s">
        <v>85</v>
      </c>
      <c r="AY187" s="13" t="s">
        <v>154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3" t="s">
        <v>8</v>
      </c>
      <c r="BK187" s="141">
        <f>ROUND(I187*H187,0)</f>
        <v>0</v>
      </c>
      <c r="BL187" s="13" t="s">
        <v>161</v>
      </c>
      <c r="BM187" s="140" t="s">
        <v>923</v>
      </c>
    </row>
    <row r="188" spans="2:65" s="1" customFormat="1" ht="11.25">
      <c r="B188" s="28"/>
      <c r="D188" s="142" t="s">
        <v>163</v>
      </c>
      <c r="F188" s="143" t="s">
        <v>496</v>
      </c>
      <c r="I188" s="144"/>
      <c r="L188" s="28"/>
      <c r="M188" s="145"/>
      <c r="T188" s="52"/>
      <c r="AT188" s="13" t="s">
        <v>163</v>
      </c>
      <c r="AU188" s="13" t="s">
        <v>85</v>
      </c>
    </row>
    <row r="189" spans="2:65" s="1" customFormat="1" ht="19.5">
      <c r="B189" s="28"/>
      <c r="D189" s="146" t="s">
        <v>165</v>
      </c>
      <c r="F189" s="147" t="s">
        <v>924</v>
      </c>
      <c r="I189" s="144"/>
      <c r="L189" s="28"/>
      <c r="M189" s="145"/>
      <c r="T189" s="52"/>
      <c r="AT189" s="13" t="s">
        <v>165</v>
      </c>
      <c r="AU189" s="13" t="s">
        <v>85</v>
      </c>
    </row>
    <row r="190" spans="2:65" s="1" customFormat="1" ht="16.5" customHeight="1">
      <c r="B190" s="28"/>
      <c r="C190" s="148" t="s">
        <v>357</v>
      </c>
      <c r="D190" s="148" t="s">
        <v>167</v>
      </c>
      <c r="E190" s="149" t="s">
        <v>666</v>
      </c>
      <c r="F190" s="150" t="s">
        <v>667</v>
      </c>
      <c r="G190" s="151" t="s">
        <v>160</v>
      </c>
      <c r="H190" s="152">
        <v>2</v>
      </c>
      <c r="I190" s="153"/>
      <c r="J190" s="152">
        <f>ROUND(I190*H190,0)</f>
        <v>0</v>
      </c>
      <c r="K190" s="154"/>
      <c r="L190" s="155"/>
      <c r="M190" s="156" t="s">
        <v>1</v>
      </c>
      <c r="N190" s="157" t="s">
        <v>41</v>
      </c>
      <c r="P190" s="138">
        <f>O190*H190</f>
        <v>0</v>
      </c>
      <c r="Q190" s="138">
        <v>1.4999999999999999E-4</v>
      </c>
      <c r="R190" s="138">
        <f>Q190*H190</f>
        <v>2.9999999999999997E-4</v>
      </c>
      <c r="S190" s="138">
        <v>0</v>
      </c>
      <c r="T190" s="139">
        <f>S190*H190</f>
        <v>0</v>
      </c>
      <c r="AR190" s="140" t="s">
        <v>170</v>
      </c>
      <c r="AT190" s="140" t="s">
        <v>167</v>
      </c>
      <c r="AU190" s="140" t="s">
        <v>85</v>
      </c>
      <c r="AY190" s="13" t="s">
        <v>154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</v>
      </c>
      <c r="BK190" s="141">
        <f>ROUND(I190*H190,0)</f>
        <v>0</v>
      </c>
      <c r="BL190" s="13" t="s">
        <v>161</v>
      </c>
      <c r="BM190" s="140" t="s">
        <v>925</v>
      </c>
    </row>
    <row r="191" spans="2:65" s="1" customFormat="1" ht="19.5">
      <c r="B191" s="28"/>
      <c r="D191" s="146" t="s">
        <v>165</v>
      </c>
      <c r="F191" s="147" t="s">
        <v>924</v>
      </c>
      <c r="I191" s="144"/>
      <c r="L191" s="28"/>
      <c r="M191" s="145"/>
      <c r="T191" s="52"/>
      <c r="AT191" s="13" t="s">
        <v>165</v>
      </c>
      <c r="AU191" s="13" t="s">
        <v>85</v>
      </c>
    </row>
    <row r="192" spans="2:65" s="11" customFormat="1" ht="25.9" customHeight="1">
      <c r="B192" s="117"/>
      <c r="D192" s="118" t="s">
        <v>75</v>
      </c>
      <c r="E192" s="119" t="s">
        <v>167</v>
      </c>
      <c r="F192" s="119" t="s">
        <v>219</v>
      </c>
      <c r="I192" s="120"/>
      <c r="J192" s="121">
        <f>BK192</f>
        <v>0</v>
      </c>
      <c r="L192" s="117"/>
      <c r="M192" s="122"/>
      <c r="P192" s="123">
        <f>P193</f>
        <v>0</v>
      </c>
      <c r="R192" s="123">
        <f>R193</f>
        <v>0</v>
      </c>
      <c r="T192" s="124">
        <f>T193</f>
        <v>0</v>
      </c>
      <c r="AR192" s="118" t="s">
        <v>172</v>
      </c>
      <c r="AT192" s="125" t="s">
        <v>75</v>
      </c>
      <c r="AU192" s="125" t="s">
        <v>76</v>
      </c>
      <c r="AY192" s="118" t="s">
        <v>154</v>
      </c>
      <c r="BK192" s="126">
        <f>BK193</f>
        <v>0</v>
      </c>
    </row>
    <row r="193" spans="2:65" s="11" customFormat="1" ht="22.9" customHeight="1">
      <c r="B193" s="117"/>
      <c r="D193" s="118" t="s">
        <v>75</v>
      </c>
      <c r="E193" s="127" t="s">
        <v>220</v>
      </c>
      <c r="F193" s="127" t="s">
        <v>221</v>
      </c>
      <c r="I193" s="120"/>
      <c r="J193" s="128">
        <f>BK193</f>
        <v>0</v>
      </c>
      <c r="L193" s="117"/>
      <c r="M193" s="122"/>
      <c r="P193" s="123">
        <f>SUM(P194:P195)</f>
        <v>0</v>
      </c>
      <c r="R193" s="123">
        <f>SUM(R194:R195)</f>
        <v>0</v>
      </c>
      <c r="T193" s="124">
        <f>SUM(T194:T195)</f>
        <v>0</v>
      </c>
      <c r="AR193" s="118" t="s">
        <v>172</v>
      </c>
      <c r="AT193" s="125" t="s">
        <v>75</v>
      </c>
      <c r="AU193" s="125" t="s">
        <v>8</v>
      </c>
      <c r="AY193" s="118" t="s">
        <v>154</v>
      </c>
      <c r="BK193" s="126">
        <f>SUM(BK194:BK195)</f>
        <v>0</v>
      </c>
    </row>
    <row r="194" spans="2:65" s="1" customFormat="1" ht="24.2" customHeight="1">
      <c r="B194" s="28"/>
      <c r="C194" s="129" t="s">
        <v>362</v>
      </c>
      <c r="D194" s="129" t="s">
        <v>157</v>
      </c>
      <c r="E194" s="130" t="s">
        <v>716</v>
      </c>
      <c r="F194" s="131" t="s">
        <v>717</v>
      </c>
      <c r="G194" s="132" t="s">
        <v>160</v>
      </c>
      <c r="H194" s="133">
        <v>2</v>
      </c>
      <c r="I194" s="134"/>
      <c r="J194" s="133">
        <f>ROUND(I194*H194,0)</f>
        <v>0</v>
      </c>
      <c r="K194" s="135"/>
      <c r="L194" s="28"/>
      <c r="M194" s="136" t="s">
        <v>1</v>
      </c>
      <c r="N194" s="137" t="s">
        <v>41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225</v>
      </c>
      <c r="AT194" s="140" t="s">
        <v>157</v>
      </c>
      <c r="AU194" s="140" t="s">
        <v>85</v>
      </c>
      <c r="AY194" s="13" t="s">
        <v>154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3" t="s">
        <v>8</v>
      </c>
      <c r="BK194" s="141">
        <f>ROUND(I194*H194,0)</f>
        <v>0</v>
      </c>
      <c r="BL194" s="13" t="s">
        <v>225</v>
      </c>
      <c r="BM194" s="140" t="s">
        <v>926</v>
      </c>
    </row>
    <row r="195" spans="2:65" s="1" customFormat="1" ht="19.5">
      <c r="B195" s="28"/>
      <c r="D195" s="146" t="s">
        <v>165</v>
      </c>
      <c r="F195" s="147" t="s">
        <v>927</v>
      </c>
      <c r="I195" s="144"/>
      <c r="L195" s="28"/>
      <c r="M195" s="145"/>
      <c r="T195" s="52"/>
      <c r="AT195" s="13" t="s">
        <v>165</v>
      </c>
      <c r="AU195" s="13" t="s">
        <v>85</v>
      </c>
    </row>
    <row r="196" spans="2:65" s="11" customFormat="1" ht="25.9" customHeight="1">
      <c r="B196" s="117"/>
      <c r="D196" s="118" t="s">
        <v>75</v>
      </c>
      <c r="E196" s="119" t="s">
        <v>243</v>
      </c>
      <c r="F196" s="119" t="s">
        <v>244</v>
      </c>
      <c r="I196" s="120"/>
      <c r="J196" s="121">
        <f>BK196</f>
        <v>0</v>
      </c>
      <c r="L196" s="117"/>
      <c r="M196" s="122"/>
      <c r="P196" s="123">
        <f>P197</f>
        <v>0</v>
      </c>
      <c r="R196" s="123">
        <f>R197</f>
        <v>0</v>
      </c>
      <c r="T196" s="124">
        <f>T197</f>
        <v>0</v>
      </c>
      <c r="AR196" s="118" t="s">
        <v>182</v>
      </c>
      <c r="AT196" s="125" t="s">
        <v>75</v>
      </c>
      <c r="AU196" s="125" t="s">
        <v>76</v>
      </c>
      <c r="AY196" s="118" t="s">
        <v>154</v>
      </c>
      <c r="BK196" s="126">
        <f>BK197</f>
        <v>0</v>
      </c>
    </row>
    <row r="197" spans="2:65" s="11" customFormat="1" ht="22.9" customHeight="1">
      <c r="B197" s="117"/>
      <c r="D197" s="118" t="s">
        <v>75</v>
      </c>
      <c r="E197" s="127" t="s">
        <v>245</v>
      </c>
      <c r="F197" s="127" t="s">
        <v>246</v>
      </c>
      <c r="I197" s="120"/>
      <c r="J197" s="128">
        <f>BK197</f>
        <v>0</v>
      </c>
      <c r="L197" s="117"/>
      <c r="M197" s="122"/>
      <c r="P197" s="123">
        <f>SUM(P198:P200)</f>
        <v>0</v>
      </c>
      <c r="R197" s="123">
        <f>SUM(R198:R200)</f>
        <v>0</v>
      </c>
      <c r="T197" s="124">
        <f>SUM(T198:T200)</f>
        <v>0</v>
      </c>
      <c r="AR197" s="118" t="s">
        <v>182</v>
      </c>
      <c r="AT197" s="125" t="s">
        <v>75</v>
      </c>
      <c r="AU197" s="125" t="s">
        <v>8</v>
      </c>
      <c r="AY197" s="118" t="s">
        <v>154</v>
      </c>
      <c r="BK197" s="126">
        <f>SUM(BK198:BK200)</f>
        <v>0</v>
      </c>
    </row>
    <row r="198" spans="2:65" s="1" customFormat="1" ht="16.5" customHeight="1">
      <c r="B198" s="28"/>
      <c r="C198" s="129" t="s">
        <v>369</v>
      </c>
      <c r="D198" s="129" t="s">
        <v>157</v>
      </c>
      <c r="E198" s="130" t="s">
        <v>247</v>
      </c>
      <c r="F198" s="131" t="s">
        <v>248</v>
      </c>
      <c r="G198" s="132" t="s">
        <v>224</v>
      </c>
      <c r="H198" s="133">
        <v>1</v>
      </c>
      <c r="I198" s="134"/>
      <c r="J198" s="133">
        <f>ROUND(I198*H198,0)</f>
        <v>0</v>
      </c>
      <c r="K198" s="135"/>
      <c r="L198" s="28"/>
      <c r="M198" s="136" t="s">
        <v>1</v>
      </c>
      <c r="N198" s="137" t="s">
        <v>41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249</v>
      </c>
      <c r="AT198" s="140" t="s">
        <v>157</v>
      </c>
      <c r="AU198" s="140" t="s">
        <v>85</v>
      </c>
      <c r="AY198" s="13" t="s">
        <v>154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</v>
      </c>
      <c r="BK198" s="141">
        <f>ROUND(I198*H198,0)</f>
        <v>0</v>
      </c>
      <c r="BL198" s="13" t="s">
        <v>249</v>
      </c>
      <c r="BM198" s="140" t="s">
        <v>928</v>
      </c>
    </row>
    <row r="199" spans="2:65" s="1" customFormat="1" ht="11.25">
      <c r="B199" s="28"/>
      <c r="D199" s="142" t="s">
        <v>163</v>
      </c>
      <c r="F199" s="143" t="s">
        <v>251</v>
      </c>
      <c r="I199" s="144"/>
      <c r="L199" s="28"/>
      <c r="M199" s="145"/>
      <c r="T199" s="52"/>
      <c r="AT199" s="13" t="s">
        <v>163</v>
      </c>
      <c r="AU199" s="13" t="s">
        <v>85</v>
      </c>
    </row>
    <row r="200" spans="2:65" s="1" customFormat="1" ht="29.25">
      <c r="B200" s="28"/>
      <c r="D200" s="146" t="s">
        <v>165</v>
      </c>
      <c r="F200" s="147" t="s">
        <v>252</v>
      </c>
      <c r="I200" s="144"/>
      <c r="L200" s="28"/>
      <c r="M200" s="158"/>
      <c r="N200" s="159"/>
      <c r="O200" s="159"/>
      <c r="P200" s="159"/>
      <c r="Q200" s="159"/>
      <c r="R200" s="159"/>
      <c r="S200" s="159"/>
      <c r="T200" s="160"/>
      <c r="AT200" s="13" t="s">
        <v>165</v>
      </c>
      <c r="AU200" s="13" t="s">
        <v>85</v>
      </c>
    </row>
    <row r="201" spans="2:65" s="1" customFormat="1" ht="6.9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8"/>
    </row>
  </sheetData>
  <sheetProtection algorithmName="SHA-512" hashValue="/+WM//ZYKHgAoR/cC5wlWiLUcWS+wUsA1HhXk2UjJezpSw2ft16nT3wI9f8fpX0LI3ukyrdW2lzowphu/ysC9A==" saltValue="8KZhuOSjkuEUplJ+0R7yz/h1ONXOQkUZVeKWOt+p5WPufFS89Vj8xOzTJE6XR48dRZIoys3H+kKbU1mvP2SEMA==" spinCount="100000" sheet="1" objects="1" scenarios="1" formatColumns="0" formatRows="0" autoFilter="0"/>
  <autoFilter ref="C123:K200" xr:uid="{00000000-0009-0000-0000-00000D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D00-000000000000}"/>
    <hyperlink ref="F133" r:id="rId2" xr:uid="{00000000-0004-0000-0D00-000001000000}"/>
    <hyperlink ref="F140" r:id="rId3" xr:uid="{00000000-0004-0000-0D00-000002000000}"/>
    <hyperlink ref="F144" r:id="rId4" xr:uid="{00000000-0004-0000-0D00-000003000000}"/>
    <hyperlink ref="F149" r:id="rId5" xr:uid="{00000000-0004-0000-0D00-000004000000}"/>
    <hyperlink ref="F154" r:id="rId6" xr:uid="{00000000-0004-0000-0D00-000005000000}"/>
    <hyperlink ref="F159" r:id="rId7" xr:uid="{00000000-0004-0000-0D00-000006000000}"/>
    <hyperlink ref="F162" r:id="rId8" xr:uid="{00000000-0004-0000-0D00-000007000000}"/>
    <hyperlink ref="F169" r:id="rId9" xr:uid="{00000000-0004-0000-0D00-000008000000}"/>
    <hyperlink ref="F172" r:id="rId10" xr:uid="{00000000-0004-0000-0D00-000009000000}"/>
    <hyperlink ref="F175" r:id="rId11" xr:uid="{00000000-0004-0000-0D00-00000A000000}"/>
    <hyperlink ref="F179" r:id="rId12" xr:uid="{00000000-0004-0000-0D00-00000B000000}"/>
    <hyperlink ref="F182" r:id="rId13" xr:uid="{00000000-0004-0000-0D00-00000C000000}"/>
    <hyperlink ref="F185" r:id="rId14" xr:uid="{00000000-0004-0000-0D00-00000D000000}"/>
    <hyperlink ref="F188" r:id="rId15" xr:uid="{00000000-0004-0000-0D00-00000E000000}"/>
    <hyperlink ref="F199" r:id="rId16" xr:uid="{00000000-0004-0000-0D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929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ROUND((SUM(BE122:BE186)),  1)</f>
        <v>0</v>
      </c>
      <c r="I33" s="88">
        <v>0.21</v>
      </c>
      <c r="J33" s="87">
        <f>ROUND(((SUM(BE122:BE186))*I33),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ROUND((SUM(BF122:BF186)),  1)</f>
        <v>0</v>
      </c>
      <c r="I34" s="88">
        <v>0.12</v>
      </c>
      <c r="J34" s="87">
        <f>ROUND(((SUM(BF122:BF186))*I34),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ROUND((SUM(BG122:BG186)),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ROUND((SUM(BH122:BH186)),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ROUND((SUM(BI122:BI186)),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14. - MŠ Švendova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19.899999999999999" hidden="1" customHeight="1">
      <c r="B99" s="104"/>
      <c r="D99" s="105" t="s">
        <v>930</v>
      </c>
      <c r="E99" s="106"/>
      <c r="F99" s="106"/>
      <c r="G99" s="106"/>
      <c r="H99" s="106"/>
      <c r="I99" s="106"/>
      <c r="J99" s="107">
        <f>J174</f>
        <v>0</v>
      </c>
      <c r="L99" s="104"/>
    </row>
    <row r="100" spans="2:12" s="9" customFormat="1" ht="19.899999999999999" hidden="1" customHeight="1">
      <c r="B100" s="104"/>
      <c r="D100" s="105" t="s">
        <v>931</v>
      </c>
      <c r="E100" s="106"/>
      <c r="F100" s="106"/>
      <c r="G100" s="106"/>
      <c r="H100" s="106"/>
      <c r="I100" s="106"/>
      <c r="J100" s="107">
        <f>J178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J182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J183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 xml:space="preserve">14. - MŠ Švendova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P123+P182</f>
        <v>0</v>
      </c>
      <c r="Q122" s="49"/>
      <c r="R122" s="114">
        <f>R123+R182</f>
        <v>8.0780000000000001E-3</v>
      </c>
      <c r="S122" s="49"/>
      <c r="T122" s="115">
        <f>T123+T182</f>
        <v>0</v>
      </c>
      <c r="AT122" s="13" t="s">
        <v>75</v>
      </c>
      <c r="AU122" s="13" t="s">
        <v>132</v>
      </c>
      <c r="BK122" s="116">
        <f>BK123+BK182</f>
        <v>0</v>
      </c>
    </row>
    <row r="123" spans="2:65" s="11" customFormat="1" ht="25.9" customHeight="1">
      <c r="B123" s="117"/>
      <c r="D123" s="118" t="s">
        <v>75</v>
      </c>
      <c r="E123" s="119" t="s">
        <v>152</v>
      </c>
      <c r="F123" s="119" t="s">
        <v>153</v>
      </c>
      <c r="I123" s="120"/>
      <c r="J123" s="121">
        <f>BK123</f>
        <v>0</v>
      </c>
      <c r="L123" s="117"/>
      <c r="M123" s="122"/>
      <c r="P123" s="123">
        <f>P124+P174+P178</f>
        <v>0</v>
      </c>
      <c r="R123" s="123">
        <f>R124+R174+R178</f>
        <v>8.0780000000000001E-3</v>
      </c>
      <c r="T123" s="124">
        <f>T124+T174+T178</f>
        <v>0</v>
      </c>
      <c r="AR123" s="118" t="s">
        <v>85</v>
      </c>
      <c r="AT123" s="125" t="s">
        <v>75</v>
      </c>
      <c r="AU123" s="125" t="s">
        <v>76</v>
      </c>
      <c r="AY123" s="118" t="s">
        <v>154</v>
      </c>
      <c r="BK123" s="126">
        <f>BK124+BK174+BK178</f>
        <v>0</v>
      </c>
    </row>
    <row r="124" spans="2:65" s="11" customFormat="1" ht="22.9" customHeight="1">
      <c r="B124" s="117"/>
      <c r="D124" s="118" t="s">
        <v>75</v>
      </c>
      <c r="E124" s="127" t="s">
        <v>155</v>
      </c>
      <c r="F124" s="127" t="s">
        <v>156</v>
      </c>
      <c r="I124" s="120"/>
      <c r="J124" s="128">
        <f>BK124</f>
        <v>0</v>
      </c>
      <c r="L124" s="117"/>
      <c r="M124" s="122"/>
      <c r="P124" s="123">
        <f>SUM(P125:P173)</f>
        <v>0</v>
      </c>
      <c r="R124" s="123">
        <f>SUM(R125:R173)</f>
        <v>5.5780000000000005E-3</v>
      </c>
      <c r="T124" s="124">
        <f>SUM(T125:T173)</f>
        <v>0</v>
      </c>
      <c r="AR124" s="118" t="s">
        <v>85</v>
      </c>
      <c r="AT124" s="125" t="s">
        <v>75</v>
      </c>
      <c r="AU124" s="125" t="s">
        <v>8</v>
      </c>
      <c r="AY124" s="118" t="s">
        <v>154</v>
      </c>
      <c r="BK124" s="126">
        <f>SUM(BK125:BK173)</f>
        <v>0</v>
      </c>
    </row>
    <row r="125" spans="2:65" s="1" customFormat="1" ht="37.9" customHeight="1">
      <c r="B125" s="28"/>
      <c r="C125" s="129" t="s">
        <v>8</v>
      </c>
      <c r="D125" s="129" t="s">
        <v>157</v>
      </c>
      <c r="E125" s="130" t="s">
        <v>255</v>
      </c>
      <c r="F125" s="131" t="s">
        <v>256</v>
      </c>
      <c r="G125" s="132" t="s">
        <v>257</v>
      </c>
      <c r="H125" s="133">
        <v>28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161</v>
      </c>
      <c r="AT125" s="140" t="s">
        <v>157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161</v>
      </c>
      <c r="BM125" s="140" t="s">
        <v>932</v>
      </c>
    </row>
    <row r="126" spans="2:65" s="1" customFormat="1" ht="11.25">
      <c r="B126" s="28"/>
      <c r="D126" s="142" t="s">
        <v>163</v>
      </c>
      <c r="F126" s="143" t="s">
        <v>259</v>
      </c>
      <c r="I126" s="144"/>
      <c r="L126" s="28"/>
      <c r="M126" s="145"/>
      <c r="T126" s="52"/>
      <c r="AT126" s="13" t="s">
        <v>163</v>
      </c>
      <c r="AU126" s="13" t="s">
        <v>85</v>
      </c>
    </row>
    <row r="127" spans="2:65" s="1" customFormat="1" ht="19.5">
      <c r="B127" s="28"/>
      <c r="D127" s="146" t="s">
        <v>165</v>
      </c>
      <c r="F127" s="147" t="s">
        <v>933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167</v>
      </c>
      <c r="E128" s="149" t="s">
        <v>260</v>
      </c>
      <c r="F128" s="150" t="s">
        <v>261</v>
      </c>
      <c r="G128" s="151" t="s">
        <v>257</v>
      </c>
      <c r="H128" s="152">
        <v>28</v>
      </c>
      <c r="I128" s="153"/>
      <c r="J128" s="152">
        <f>ROUND(I128*H128,0)</f>
        <v>0</v>
      </c>
      <c r="K128" s="154"/>
      <c r="L128" s="155"/>
      <c r="M128" s="156" t="s">
        <v>1</v>
      </c>
      <c r="N128" s="157" t="s">
        <v>41</v>
      </c>
      <c r="P128" s="138">
        <f>O128*H128</f>
        <v>0</v>
      </c>
      <c r="Q128" s="138">
        <v>6.9999999999999994E-5</v>
      </c>
      <c r="R128" s="138">
        <f>Q128*H128</f>
        <v>1.9599999999999999E-3</v>
      </c>
      <c r="S128" s="138">
        <v>0</v>
      </c>
      <c r="T128" s="139">
        <f>S128*H128</f>
        <v>0</v>
      </c>
      <c r="AR128" s="140" t="s">
        <v>170</v>
      </c>
      <c r="AT128" s="140" t="s">
        <v>167</v>
      </c>
      <c r="AU128" s="140" t="s">
        <v>85</v>
      </c>
      <c r="AY128" s="13" t="s">
        <v>154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161</v>
      </c>
      <c r="BM128" s="140" t="s">
        <v>934</v>
      </c>
    </row>
    <row r="129" spans="2:65" s="1" customFormat="1" ht="19.5">
      <c r="B129" s="28"/>
      <c r="D129" s="146" t="s">
        <v>165</v>
      </c>
      <c r="F129" s="147" t="s">
        <v>396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" customFormat="1" ht="33" customHeight="1">
      <c r="B130" s="28"/>
      <c r="C130" s="129" t="s">
        <v>172</v>
      </c>
      <c r="D130" s="129" t="s">
        <v>157</v>
      </c>
      <c r="E130" s="130" t="s">
        <v>392</v>
      </c>
      <c r="F130" s="131" t="s">
        <v>480</v>
      </c>
      <c r="G130" s="132" t="s">
        <v>160</v>
      </c>
      <c r="H130" s="133">
        <v>8</v>
      </c>
      <c r="I130" s="134"/>
      <c r="J130" s="133">
        <f>ROUND(I130*H130,0)</f>
        <v>0</v>
      </c>
      <c r="K130" s="135"/>
      <c r="L130" s="28"/>
      <c r="M130" s="136" t="s">
        <v>1</v>
      </c>
      <c r="N130" s="137" t="s">
        <v>41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161</v>
      </c>
      <c r="AT130" s="140" t="s">
        <v>157</v>
      </c>
      <c r="AU130" s="140" t="s">
        <v>85</v>
      </c>
      <c r="AY130" s="13" t="s">
        <v>154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</v>
      </c>
      <c r="BK130" s="141">
        <f>ROUND(I130*H130,0)</f>
        <v>0</v>
      </c>
      <c r="BL130" s="13" t="s">
        <v>161</v>
      </c>
      <c r="BM130" s="140" t="s">
        <v>935</v>
      </c>
    </row>
    <row r="131" spans="2:65" s="1" customFormat="1" ht="11.25">
      <c r="B131" s="28"/>
      <c r="D131" s="142" t="s">
        <v>163</v>
      </c>
      <c r="F131" s="143" t="s">
        <v>395</v>
      </c>
      <c r="I131" s="144"/>
      <c r="L131" s="28"/>
      <c r="M131" s="145"/>
      <c r="T131" s="52"/>
      <c r="AT131" s="13" t="s">
        <v>163</v>
      </c>
      <c r="AU131" s="13" t="s">
        <v>85</v>
      </c>
    </row>
    <row r="132" spans="2:65" s="1" customFormat="1" ht="19.5">
      <c r="B132" s="28"/>
      <c r="D132" s="146" t="s">
        <v>165</v>
      </c>
      <c r="F132" s="147" t="s">
        <v>936</v>
      </c>
      <c r="I132" s="144"/>
      <c r="L132" s="28"/>
      <c r="M132" s="145"/>
      <c r="T132" s="52"/>
      <c r="AT132" s="13" t="s">
        <v>165</v>
      </c>
      <c r="AU132" s="13" t="s">
        <v>85</v>
      </c>
    </row>
    <row r="133" spans="2:65" s="1" customFormat="1" ht="37.9" customHeight="1">
      <c r="B133" s="28"/>
      <c r="C133" s="129" t="s">
        <v>178</v>
      </c>
      <c r="D133" s="129" t="s">
        <v>157</v>
      </c>
      <c r="E133" s="130" t="s">
        <v>306</v>
      </c>
      <c r="F133" s="131" t="s">
        <v>307</v>
      </c>
      <c r="G133" s="132" t="s">
        <v>160</v>
      </c>
      <c r="H133" s="133">
        <v>1</v>
      </c>
      <c r="I133" s="134"/>
      <c r="J133" s="133">
        <f>ROUND(I133*H133,0)</f>
        <v>0</v>
      </c>
      <c r="K133" s="135"/>
      <c r="L133" s="28"/>
      <c r="M133" s="136" t="s">
        <v>1</v>
      </c>
      <c r="N133" s="137" t="s">
        <v>41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161</v>
      </c>
      <c r="AT133" s="140" t="s">
        <v>157</v>
      </c>
      <c r="AU133" s="140" t="s">
        <v>85</v>
      </c>
      <c r="AY133" s="13" t="s">
        <v>154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</v>
      </c>
      <c r="BK133" s="141">
        <f>ROUND(I133*H133,0)</f>
        <v>0</v>
      </c>
      <c r="BL133" s="13" t="s">
        <v>161</v>
      </c>
      <c r="BM133" s="140" t="s">
        <v>937</v>
      </c>
    </row>
    <row r="134" spans="2:65" s="1" customFormat="1" ht="11.25">
      <c r="B134" s="28"/>
      <c r="D134" s="142" t="s">
        <v>163</v>
      </c>
      <c r="F134" s="143" t="s">
        <v>309</v>
      </c>
      <c r="I134" s="144"/>
      <c r="L134" s="28"/>
      <c r="M134" s="145"/>
      <c r="T134" s="52"/>
      <c r="AT134" s="13" t="s">
        <v>163</v>
      </c>
      <c r="AU134" s="13" t="s">
        <v>85</v>
      </c>
    </row>
    <row r="135" spans="2:65" s="1" customFormat="1" ht="19.5">
      <c r="B135" s="28"/>
      <c r="D135" s="146" t="s">
        <v>165</v>
      </c>
      <c r="F135" s="147" t="s">
        <v>938</v>
      </c>
      <c r="I135" s="144"/>
      <c r="L135" s="28"/>
      <c r="M135" s="145"/>
      <c r="T135" s="52"/>
      <c r="AT135" s="13" t="s">
        <v>165</v>
      </c>
      <c r="AU135" s="13" t="s">
        <v>85</v>
      </c>
    </row>
    <row r="136" spans="2:65" s="1" customFormat="1" ht="44.25" customHeight="1">
      <c r="B136" s="28"/>
      <c r="C136" s="129" t="s">
        <v>182</v>
      </c>
      <c r="D136" s="129" t="s">
        <v>157</v>
      </c>
      <c r="E136" s="130" t="s">
        <v>311</v>
      </c>
      <c r="F136" s="131" t="s">
        <v>312</v>
      </c>
      <c r="G136" s="132" t="s">
        <v>160</v>
      </c>
      <c r="H136" s="133">
        <v>1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41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161</v>
      </c>
      <c r="AT136" s="140" t="s">
        <v>157</v>
      </c>
      <c r="AU136" s="140" t="s">
        <v>85</v>
      </c>
      <c r="AY136" s="13" t="s">
        <v>154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161</v>
      </c>
      <c r="BM136" s="140" t="s">
        <v>939</v>
      </c>
    </row>
    <row r="137" spans="2:65" s="1" customFormat="1" ht="11.25">
      <c r="B137" s="28"/>
      <c r="D137" s="142" t="s">
        <v>163</v>
      </c>
      <c r="F137" s="143" t="s">
        <v>314</v>
      </c>
      <c r="I137" s="144"/>
      <c r="L137" s="28"/>
      <c r="M137" s="145"/>
      <c r="T137" s="52"/>
      <c r="AT137" s="13" t="s">
        <v>163</v>
      </c>
      <c r="AU137" s="13" t="s">
        <v>85</v>
      </c>
    </row>
    <row r="138" spans="2:65" s="1" customFormat="1" ht="19.5">
      <c r="B138" s="28"/>
      <c r="D138" s="146" t="s">
        <v>165</v>
      </c>
      <c r="F138" s="147" t="s">
        <v>938</v>
      </c>
      <c r="I138" s="144"/>
      <c r="L138" s="28"/>
      <c r="M138" s="145"/>
      <c r="T138" s="52"/>
      <c r="AT138" s="13" t="s">
        <v>165</v>
      </c>
      <c r="AU138" s="13" t="s">
        <v>85</v>
      </c>
    </row>
    <row r="139" spans="2:65" s="1" customFormat="1" ht="16.5" customHeight="1">
      <c r="B139" s="28"/>
      <c r="C139" s="129" t="s">
        <v>188</v>
      </c>
      <c r="D139" s="129" t="s">
        <v>157</v>
      </c>
      <c r="E139" s="130" t="s">
        <v>239</v>
      </c>
      <c r="F139" s="131" t="s">
        <v>240</v>
      </c>
      <c r="G139" s="132" t="s">
        <v>160</v>
      </c>
      <c r="H139" s="133">
        <v>1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161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940</v>
      </c>
    </row>
    <row r="140" spans="2:65" s="1" customFormat="1" ht="19.5">
      <c r="B140" s="28"/>
      <c r="D140" s="146" t="s">
        <v>165</v>
      </c>
      <c r="F140" s="147" t="s">
        <v>755</v>
      </c>
      <c r="I140" s="144"/>
      <c r="L140" s="28"/>
      <c r="M140" s="145"/>
      <c r="T140" s="52"/>
      <c r="AT140" s="13" t="s">
        <v>165</v>
      </c>
      <c r="AU140" s="13" t="s">
        <v>85</v>
      </c>
    </row>
    <row r="141" spans="2:65" s="1" customFormat="1" ht="33" customHeight="1">
      <c r="B141" s="28"/>
      <c r="C141" s="129" t="s">
        <v>193</v>
      </c>
      <c r="D141" s="129" t="s">
        <v>157</v>
      </c>
      <c r="E141" s="130" t="s">
        <v>282</v>
      </c>
      <c r="F141" s="131" t="s">
        <v>283</v>
      </c>
      <c r="G141" s="132" t="s">
        <v>160</v>
      </c>
      <c r="H141" s="133">
        <v>8</v>
      </c>
      <c r="I141" s="134"/>
      <c r="J141" s="133">
        <f>ROUND(I141*H141,0)</f>
        <v>0</v>
      </c>
      <c r="K141" s="135"/>
      <c r="L141" s="28"/>
      <c r="M141" s="136" t="s">
        <v>1</v>
      </c>
      <c r="N141" s="137" t="s">
        <v>41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161</v>
      </c>
      <c r="AT141" s="140" t="s">
        <v>157</v>
      </c>
      <c r="AU141" s="140" t="s">
        <v>85</v>
      </c>
      <c r="AY141" s="13" t="s">
        <v>154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161</v>
      </c>
      <c r="BM141" s="140" t="s">
        <v>941</v>
      </c>
    </row>
    <row r="142" spans="2:65" s="1" customFormat="1" ht="11.25">
      <c r="B142" s="28"/>
      <c r="D142" s="142" t="s">
        <v>163</v>
      </c>
      <c r="F142" s="143" t="s">
        <v>285</v>
      </c>
      <c r="I142" s="144"/>
      <c r="L142" s="28"/>
      <c r="M142" s="145"/>
      <c r="T142" s="52"/>
      <c r="AT142" s="13" t="s">
        <v>163</v>
      </c>
      <c r="AU142" s="13" t="s">
        <v>85</v>
      </c>
    </row>
    <row r="143" spans="2:65" s="1" customFormat="1" ht="19.5">
      <c r="B143" s="28"/>
      <c r="D143" s="146" t="s">
        <v>165</v>
      </c>
      <c r="F143" s="147" t="s">
        <v>942</v>
      </c>
      <c r="I143" s="144"/>
      <c r="L143" s="28"/>
      <c r="M143" s="145"/>
      <c r="T143" s="52"/>
      <c r="AT143" s="13" t="s">
        <v>165</v>
      </c>
      <c r="AU143" s="13" t="s">
        <v>85</v>
      </c>
    </row>
    <row r="144" spans="2:65" s="1" customFormat="1" ht="16.5" customHeight="1">
      <c r="B144" s="28"/>
      <c r="C144" s="148" t="s">
        <v>198</v>
      </c>
      <c r="D144" s="148" t="s">
        <v>167</v>
      </c>
      <c r="E144" s="149" t="s">
        <v>561</v>
      </c>
      <c r="F144" s="150" t="s">
        <v>562</v>
      </c>
      <c r="G144" s="151" t="s">
        <v>160</v>
      </c>
      <c r="H144" s="152">
        <v>1</v>
      </c>
      <c r="I144" s="153"/>
      <c r="J144" s="152">
        <f>ROUND(I144*H144,0)</f>
        <v>0</v>
      </c>
      <c r="K144" s="154"/>
      <c r="L144" s="155"/>
      <c r="M144" s="156" t="s">
        <v>1</v>
      </c>
      <c r="N144" s="157" t="s">
        <v>41</v>
      </c>
      <c r="P144" s="138">
        <f>O144*H144</f>
        <v>0</v>
      </c>
      <c r="Q144" s="138">
        <v>2.0000000000000002E-5</v>
      </c>
      <c r="R144" s="138">
        <f>Q144*H144</f>
        <v>2.0000000000000002E-5</v>
      </c>
      <c r="S144" s="138">
        <v>0</v>
      </c>
      <c r="T144" s="139">
        <f>S144*H144</f>
        <v>0</v>
      </c>
      <c r="AR144" s="140" t="s">
        <v>170</v>
      </c>
      <c r="AT144" s="140" t="s">
        <v>167</v>
      </c>
      <c r="AU144" s="140" t="s">
        <v>85</v>
      </c>
      <c r="AY144" s="13" t="s">
        <v>154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161</v>
      </c>
      <c r="BM144" s="140" t="s">
        <v>943</v>
      </c>
    </row>
    <row r="145" spans="2:65" s="1" customFormat="1" ht="16.5" customHeight="1">
      <c r="B145" s="28"/>
      <c r="C145" s="148" t="s">
        <v>203</v>
      </c>
      <c r="D145" s="148" t="s">
        <v>167</v>
      </c>
      <c r="E145" s="149" t="s">
        <v>287</v>
      </c>
      <c r="F145" s="150" t="s">
        <v>288</v>
      </c>
      <c r="G145" s="151" t="s">
        <v>160</v>
      </c>
      <c r="H145" s="152">
        <v>7</v>
      </c>
      <c r="I145" s="153"/>
      <c r="J145" s="152">
        <f>ROUND(I145*H145,0)</f>
        <v>0</v>
      </c>
      <c r="K145" s="154"/>
      <c r="L145" s="155"/>
      <c r="M145" s="156" t="s">
        <v>1</v>
      </c>
      <c r="N145" s="157" t="s">
        <v>41</v>
      </c>
      <c r="P145" s="138">
        <f>O145*H145</f>
        <v>0</v>
      </c>
      <c r="Q145" s="138">
        <v>4.0000000000000003E-5</v>
      </c>
      <c r="R145" s="138">
        <f>Q145*H145</f>
        <v>2.8000000000000003E-4</v>
      </c>
      <c r="S145" s="138">
        <v>0</v>
      </c>
      <c r="T145" s="139">
        <f>S145*H145</f>
        <v>0</v>
      </c>
      <c r="AR145" s="140" t="s">
        <v>170</v>
      </c>
      <c r="AT145" s="140" t="s">
        <v>167</v>
      </c>
      <c r="AU145" s="140" t="s">
        <v>85</v>
      </c>
      <c r="AY145" s="13" t="s">
        <v>154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161</v>
      </c>
      <c r="BM145" s="140" t="s">
        <v>944</v>
      </c>
    </row>
    <row r="146" spans="2:65" s="1" customFormat="1" ht="19.5">
      <c r="B146" s="28"/>
      <c r="D146" s="146" t="s">
        <v>165</v>
      </c>
      <c r="F146" s="147" t="s">
        <v>945</v>
      </c>
      <c r="I146" s="144"/>
      <c r="L146" s="28"/>
      <c r="M146" s="145"/>
      <c r="T146" s="52"/>
      <c r="AT146" s="13" t="s">
        <v>165</v>
      </c>
      <c r="AU146" s="13" t="s">
        <v>85</v>
      </c>
    </row>
    <row r="147" spans="2:65" s="1" customFormat="1" ht="16.5" customHeight="1">
      <c r="B147" s="28"/>
      <c r="C147" s="148" t="s">
        <v>209</v>
      </c>
      <c r="D147" s="148" t="s">
        <v>167</v>
      </c>
      <c r="E147" s="149" t="s">
        <v>291</v>
      </c>
      <c r="F147" s="150" t="s">
        <v>292</v>
      </c>
      <c r="G147" s="151" t="s">
        <v>160</v>
      </c>
      <c r="H147" s="152">
        <v>4</v>
      </c>
      <c r="I147" s="153"/>
      <c r="J147" s="152">
        <f>ROUND(I147*H147,0)</f>
        <v>0</v>
      </c>
      <c r="K147" s="154"/>
      <c r="L147" s="155"/>
      <c r="M147" s="156" t="s">
        <v>1</v>
      </c>
      <c r="N147" s="157" t="s">
        <v>41</v>
      </c>
      <c r="P147" s="138">
        <f>O147*H147</f>
        <v>0</v>
      </c>
      <c r="Q147" s="138">
        <v>2.0000000000000002E-5</v>
      </c>
      <c r="R147" s="138">
        <f>Q147*H147</f>
        <v>8.0000000000000007E-5</v>
      </c>
      <c r="S147" s="138">
        <v>0</v>
      </c>
      <c r="T147" s="139">
        <f>S147*H147</f>
        <v>0</v>
      </c>
      <c r="AR147" s="140" t="s">
        <v>170</v>
      </c>
      <c r="AT147" s="140" t="s">
        <v>167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946</v>
      </c>
    </row>
    <row r="148" spans="2:65" s="1" customFormat="1" ht="19.5">
      <c r="B148" s="28"/>
      <c r="D148" s="146" t="s">
        <v>165</v>
      </c>
      <c r="F148" s="147" t="s">
        <v>947</v>
      </c>
      <c r="I148" s="144"/>
      <c r="L148" s="28"/>
      <c r="M148" s="145"/>
      <c r="T148" s="52"/>
      <c r="AT148" s="13" t="s">
        <v>165</v>
      </c>
      <c r="AU148" s="13" t="s">
        <v>85</v>
      </c>
    </row>
    <row r="149" spans="2:65" s="1" customFormat="1" ht="62.65" customHeight="1">
      <c r="B149" s="28"/>
      <c r="C149" s="129" t="s">
        <v>213</v>
      </c>
      <c r="D149" s="129" t="s">
        <v>157</v>
      </c>
      <c r="E149" s="130" t="s">
        <v>263</v>
      </c>
      <c r="F149" s="131" t="s">
        <v>264</v>
      </c>
      <c r="G149" s="132" t="s">
        <v>257</v>
      </c>
      <c r="H149" s="133">
        <v>51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161</v>
      </c>
      <c r="AT149" s="140" t="s">
        <v>157</v>
      </c>
      <c r="AU149" s="140" t="s">
        <v>85</v>
      </c>
      <c r="AY149" s="13" t="s">
        <v>154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161</v>
      </c>
      <c r="BM149" s="140" t="s">
        <v>948</v>
      </c>
    </row>
    <row r="150" spans="2:65" s="1" customFormat="1" ht="11.25">
      <c r="B150" s="28"/>
      <c r="D150" s="142" t="s">
        <v>163</v>
      </c>
      <c r="F150" s="143" t="s">
        <v>266</v>
      </c>
      <c r="I150" s="144"/>
      <c r="L150" s="28"/>
      <c r="M150" s="145"/>
      <c r="T150" s="52"/>
      <c r="AT150" s="13" t="s">
        <v>163</v>
      </c>
      <c r="AU150" s="13" t="s">
        <v>85</v>
      </c>
    </row>
    <row r="151" spans="2:65" s="1" customFormat="1" ht="19.5">
      <c r="B151" s="28"/>
      <c r="D151" s="146" t="s">
        <v>165</v>
      </c>
      <c r="F151" s="147" t="s">
        <v>949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24.2" customHeight="1">
      <c r="B152" s="28"/>
      <c r="C152" s="148" t="s">
        <v>9</v>
      </c>
      <c r="D152" s="148" t="s">
        <v>167</v>
      </c>
      <c r="E152" s="149" t="s">
        <v>267</v>
      </c>
      <c r="F152" s="150" t="s">
        <v>268</v>
      </c>
      <c r="G152" s="151" t="s">
        <v>257</v>
      </c>
      <c r="H152" s="152">
        <v>51</v>
      </c>
      <c r="I152" s="153"/>
      <c r="J152" s="152">
        <f>ROUND(I152*H152,0)</f>
        <v>0</v>
      </c>
      <c r="K152" s="154"/>
      <c r="L152" s="155"/>
      <c r="M152" s="156" t="s">
        <v>1</v>
      </c>
      <c r="N152" s="157" t="s">
        <v>41</v>
      </c>
      <c r="P152" s="138">
        <f>O152*H152</f>
        <v>0</v>
      </c>
      <c r="Q152" s="138">
        <v>6.0000000000000002E-5</v>
      </c>
      <c r="R152" s="138">
        <f>Q152*H152</f>
        <v>3.0600000000000002E-3</v>
      </c>
      <c r="S152" s="138">
        <v>0</v>
      </c>
      <c r="T152" s="139">
        <f>S152*H152</f>
        <v>0</v>
      </c>
      <c r="AR152" s="140" t="s">
        <v>170</v>
      </c>
      <c r="AT152" s="140" t="s">
        <v>167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950</v>
      </c>
    </row>
    <row r="153" spans="2:65" s="1" customFormat="1" ht="19.5">
      <c r="B153" s="28"/>
      <c r="D153" s="146" t="s">
        <v>165</v>
      </c>
      <c r="F153" s="147" t="s">
        <v>949</v>
      </c>
      <c r="I153" s="144"/>
      <c r="L153" s="28"/>
      <c r="M153" s="145"/>
      <c r="T153" s="52"/>
      <c r="AT153" s="13" t="s">
        <v>165</v>
      </c>
      <c r="AU153" s="13" t="s">
        <v>85</v>
      </c>
    </row>
    <row r="154" spans="2:65" s="1" customFormat="1" ht="16.5" customHeight="1">
      <c r="B154" s="28"/>
      <c r="C154" s="129" t="s">
        <v>228</v>
      </c>
      <c r="D154" s="129" t="s">
        <v>157</v>
      </c>
      <c r="E154" s="130" t="s">
        <v>951</v>
      </c>
      <c r="F154" s="131" t="s">
        <v>240</v>
      </c>
      <c r="G154" s="132" t="s">
        <v>160</v>
      </c>
      <c r="H154" s="133">
        <v>1</v>
      </c>
      <c r="I154" s="134"/>
      <c r="J154" s="133">
        <f>ROUND(I154*H154,0)</f>
        <v>0</v>
      </c>
      <c r="K154" s="135"/>
      <c r="L154" s="28"/>
      <c r="M154" s="136" t="s">
        <v>1</v>
      </c>
      <c r="N154" s="137" t="s">
        <v>41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161</v>
      </c>
      <c r="AT154" s="140" t="s">
        <v>157</v>
      </c>
      <c r="AU154" s="140" t="s">
        <v>85</v>
      </c>
      <c r="AY154" s="13" t="s">
        <v>154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161</v>
      </c>
      <c r="BM154" s="140" t="s">
        <v>952</v>
      </c>
    </row>
    <row r="155" spans="2:65" s="1" customFormat="1" ht="19.5">
      <c r="B155" s="28"/>
      <c r="D155" s="146" t="s">
        <v>165</v>
      </c>
      <c r="F155" s="147" t="s">
        <v>625</v>
      </c>
      <c r="I155" s="144"/>
      <c r="L155" s="28"/>
      <c r="M155" s="145"/>
      <c r="T155" s="52"/>
      <c r="AT155" s="13" t="s">
        <v>165</v>
      </c>
      <c r="AU155" s="13" t="s">
        <v>85</v>
      </c>
    </row>
    <row r="156" spans="2:65" s="1" customFormat="1" ht="44.25" customHeight="1">
      <c r="B156" s="28"/>
      <c r="C156" s="129" t="s">
        <v>233</v>
      </c>
      <c r="D156" s="129" t="s">
        <v>157</v>
      </c>
      <c r="E156" s="130" t="s">
        <v>953</v>
      </c>
      <c r="F156" s="131" t="s">
        <v>954</v>
      </c>
      <c r="G156" s="132" t="s">
        <v>160</v>
      </c>
      <c r="H156" s="133">
        <v>1</v>
      </c>
      <c r="I156" s="134"/>
      <c r="J156" s="133">
        <f>ROUND(I156*H156,0)</f>
        <v>0</v>
      </c>
      <c r="K156" s="135"/>
      <c r="L156" s="28"/>
      <c r="M156" s="136" t="s">
        <v>1</v>
      </c>
      <c r="N156" s="137" t="s">
        <v>41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161</v>
      </c>
      <c r="AT156" s="140" t="s">
        <v>157</v>
      </c>
      <c r="AU156" s="140" t="s">
        <v>85</v>
      </c>
      <c r="AY156" s="13" t="s">
        <v>154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161</v>
      </c>
      <c r="BM156" s="140" t="s">
        <v>955</v>
      </c>
    </row>
    <row r="157" spans="2:65" s="1" customFormat="1" ht="11.25">
      <c r="B157" s="28"/>
      <c r="D157" s="142" t="s">
        <v>163</v>
      </c>
      <c r="F157" s="143" t="s">
        <v>956</v>
      </c>
      <c r="I157" s="144"/>
      <c r="L157" s="28"/>
      <c r="M157" s="145"/>
      <c r="T157" s="52"/>
      <c r="AT157" s="13" t="s">
        <v>163</v>
      </c>
      <c r="AU157" s="13" t="s">
        <v>85</v>
      </c>
    </row>
    <row r="158" spans="2:65" s="1" customFormat="1" ht="19.5">
      <c r="B158" s="28"/>
      <c r="D158" s="146" t="s">
        <v>165</v>
      </c>
      <c r="F158" s="147" t="s">
        <v>197</v>
      </c>
      <c r="I158" s="144"/>
      <c r="L158" s="28"/>
      <c r="M158" s="145"/>
      <c r="T158" s="52"/>
      <c r="AT158" s="13" t="s">
        <v>165</v>
      </c>
      <c r="AU158" s="13" t="s">
        <v>85</v>
      </c>
    </row>
    <row r="159" spans="2:65" s="1" customFormat="1" ht="16.5" customHeight="1">
      <c r="B159" s="28"/>
      <c r="C159" s="148" t="s">
        <v>238</v>
      </c>
      <c r="D159" s="148" t="s">
        <v>167</v>
      </c>
      <c r="E159" s="149" t="s">
        <v>168</v>
      </c>
      <c r="F159" s="150" t="s">
        <v>169</v>
      </c>
      <c r="G159" s="151" t="s">
        <v>160</v>
      </c>
      <c r="H159" s="152">
        <v>1</v>
      </c>
      <c r="I159" s="153"/>
      <c r="J159" s="152">
        <f>ROUND(I159*H159,0)</f>
        <v>0</v>
      </c>
      <c r="K159" s="154"/>
      <c r="L159" s="155"/>
      <c r="M159" s="156" t="s">
        <v>1</v>
      </c>
      <c r="N159" s="157" t="s">
        <v>41</v>
      </c>
      <c r="P159" s="138">
        <f>O159*H159</f>
        <v>0</v>
      </c>
      <c r="Q159" s="138">
        <v>4.0000000000000003E-5</v>
      </c>
      <c r="R159" s="138">
        <f>Q159*H159</f>
        <v>4.0000000000000003E-5</v>
      </c>
      <c r="S159" s="138">
        <v>0</v>
      </c>
      <c r="T159" s="139">
        <f>S159*H159</f>
        <v>0</v>
      </c>
      <c r="AR159" s="140" t="s">
        <v>170</v>
      </c>
      <c r="AT159" s="140" t="s">
        <v>167</v>
      </c>
      <c r="AU159" s="140" t="s">
        <v>85</v>
      </c>
      <c r="AY159" s="13" t="s">
        <v>154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161</v>
      </c>
      <c r="BM159" s="140" t="s">
        <v>957</v>
      </c>
    </row>
    <row r="160" spans="2:65" s="1" customFormat="1" ht="19.5">
      <c r="B160" s="28"/>
      <c r="D160" s="146" t="s">
        <v>165</v>
      </c>
      <c r="F160" s="147" t="s">
        <v>958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44.25" customHeight="1">
      <c r="B161" s="28"/>
      <c r="C161" s="129" t="s">
        <v>161</v>
      </c>
      <c r="D161" s="129" t="s">
        <v>157</v>
      </c>
      <c r="E161" s="130" t="s">
        <v>959</v>
      </c>
      <c r="F161" s="131" t="s">
        <v>960</v>
      </c>
      <c r="G161" s="132" t="s">
        <v>257</v>
      </c>
      <c r="H161" s="133">
        <v>1</v>
      </c>
      <c r="I161" s="134"/>
      <c r="J161" s="133">
        <f>ROUND(I161*H161,0)</f>
        <v>0</v>
      </c>
      <c r="K161" s="135"/>
      <c r="L161" s="28"/>
      <c r="M161" s="136" t="s">
        <v>1</v>
      </c>
      <c r="N161" s="13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161</v>
      </c>
      <c r="AT161" s="140" t="s">
        <v>157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961</v>
      </c>
    </row>
    <row r="162" spans="2:65" s="1" customFormat="1" ht="11.25">
      <c r="B162" s="28"/>
      <c r="D162" s="142" t="s">
        <v>163</v>
      </c>
      <c r="F162" s="143" t="s">
        <v>962</v>
      </c>
      <c r="I162" s="144"/>
      <c r="L162" s="28"/>
      <c r="M162" s="145"/>
      <c r="T162" s="52"/>
      <c r="AT162" s="13" t="s">
        <v>163</v>
      </c>
      <c r="AU162" s="13" t="s">
        <v>85</v>
      </c>
    </row>
    <row r="163" spans="2:65" s="1" customFormat="1" ht="19.5">
      <c r="B163" s="28"/>
      <c r="D163" s="146" t="s">
        <v>165</v>
      </c>
      <c r="F163" s="147" t="s">
        <v>197</v>
      </c>
      <c r="I163" s="144"/>
      <c r="L163" s="28"/>
      <c r="M163" s="145"/>
      <c r="T163" s="52"/>
      <c r="AT163" s="13" t="s">
        <v>165</v>
      </c>
      <c r="AU163" s="13" t="s">
        <v>85</v>
      </c>
    </row>
    <row r="164" spans="2:65" s="1" customFormat="1" ht="24.2" customHeight="1">
      <c r="B164" s="28"/>
      <c r="C164" s="148" t="s">
        <v>320</v>
      </c>
      <c r="D164" s="148" t="s">
        <v>167</v>
      </c>
      <c r="E164" s="149" t="s">
        <v>963</v>
      </c>
      <c r="F164" s="150" t="s">
        <v>964</v>
      </c>
      <c r="G164" s="151" t="s">
        <v>257</v>
      </c>
      <c r="H164" s="152">
        <v>1.1499999999999999</v>
      </c>
      <c r="I164" s="153"/>
      <c r="J164" s="152">
        <f>ROUND(I164*H164,0)</f>
        <v>0</v>
      </c>
      <c r="K164" s="154"/>
      <c r="L164" s="155"/>
      <c r="M164" s="156" t="s">
        <v>1</v>
      </c>
      <c r="N164" s="157" t="s">
        <v>41</v>
      </c>
      <c r="P164" s="138">
        <f>O164*H164</f>
        <v>0</v>
      </c>
      <c r="Q164" s="138">
        <v>1.2E-4</v>
      </c>
      <c r="R164" s="138">
        <f>Q164*H164</f>
        <v>1.3799999999999999E-4</v>
      </c>
      <c r="S164" s="138">
        <v>0</v>
      </c>
      <c r="T164" s="139">
        <f>S164*H164</f>
        <v>0</v>
      </c>
      <c r="AR164" s="140" t="s">
        <v>170</v>
      </c>
      <c r="AT164" s="140" t="s">
        <v>167</v>
      </c>
      <c r="AU164" s="140" t="s">
        <v>85</v>
      </c>
      <c r="AY164" s="13" t="s">
        <v>154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</v>
      </c>
      <c r="BK164" s="141">
        <f>ROUND(I164*H164,0)</f>
        <v>0</v>
      </c>
      <c r="BL164" s="13" t="s">
        <v>161</v>
      </c>
      <c r="BM164" s="140" t="s">
        <v>965</v>
      </c>
    </row>
    <row r="165" spans="2:65" s="1" customFormat="1" ht="37.9" customHeight="1">
      <c r="B165" s="28"/>
      <c r="C165" s="129" t="s">
        <v>324</v>
      </c>
      <c r="D165" s="129" t="s">
        <v>157</v>
      </c>
      <c r="E165" s="130" t="s">
        <v>966</v>
      </c>
      <c r="F165" s="131" t="s">
        <v>967</v>
      </c>
      <c r="G165" s="132" t="s">
        <v>160</v>
      </c>
      <c r="H165" s="133">
        <v>5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41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161</v>
      </c>
      <c r="AT165" s="140" t="s">
        <v>157</v>
      </c>
      <c r="AU165" s="140" t="s">
        <v>85</v>
      </c>
      <c r="AY165" s="13" t="s">
        <v>154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161</v>
      </c>
      <c r="BM165" s="140" t="s">
        <v>968</v>
      </c>
    </row>
    <row r="166" spans="2:65" s="1" customFormat="1" ht="11.25">
      <c r="B166" s="28"/>
      <c r="D166" s="142" t="s">
        <v>163</v>
      </c>
      <c r="F166" s="143" t="s">
        <v>969</v>
      </c>
      <c r="I166" s="144"/>
      <c r="L166" s="28"/>
      <c r="M166" s="145"/>
      <c r="T166" s="52"/>
      <c r="AT166" s="13" t="s">
        <v>163</v>
      </c>
      <c r="AU166" s="13" t="s">
        <v>85</v>
      </c>
    </row>
    <row r="167" spans="2:65" s="1" customFormat="1" ht="19.5">
      <c r="B167" s="28"/>
      <c r="D167" s="146" t="s">
        <v>165</v>
      </c>
      <c r="F167" s="147" t="s">
        <v>970</v>
      </c>
      <c r="I167" s="144"/>
      <c r="L167" s="28"/>
      <c r="M167" s="145"/>
      <c r="T167" s="52"/>
      <c r="AT167" s="13" t="s">
        <v>165</v>
      </c>
      <c r="AU167" s="13" t="s">
        <v>85</v>
      </c>
    </row>
    <row r="168" spans="2:65" s="1" customFormat="1" ht="37.9" customHeight="1">
      <c r="B168" s="28"/>
      <c r="C168" s="129" t="s">
        <v>330</v>
      </c>
      <c r="D168" s="129" t="s">
        <v>157</v>
      </c>
      <c r="E168" s="130" t="s">
        <v>971</v>
      </c>
      <c r="F168" s="131" t="s">
        <v>972</v>
      </c>
      <c r="G168" s="132" t="s">
        <v>160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973</v>
      </c>
    </row>
    <row r="169" spans="2:65" s="1" customFormat="1" ht="11.25">
      <c r="B169" s="28"/>
      <c r="D169" s="142" t="s">
        <v>163</v>
      </c>
      <c r="F169" s="143" t="s">
        <v>974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197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" customFormat="1" ht="49.15" customHeight="1">
      <c r="B171" s="28"/>
      <c r="C171" s="129" t="s">
        <v>334</v>
      </c>
      <c r="D171" s="129" t="s">
        <v>157</v>
      </c>
      <c r="E171" s="130" t="s">
        <v>975</v>
      </c>
      <c r="F171" s="131" t="s">
        <v>976</v>
      </c>
      <c r="G171" s="132" t="s">
        <v>160</v>
      </c>
      <c r="H171" s="133">
        <v>1</v>
      </c>
      <c r="I171" s="134"/>
      <c r="J171" s="133">
        <f>ROUND(I171*H171,0)</f>
        <v>0</v>
      </c>
      <c r="K171" s="135"/>
      <c r="L171" s="28"/>
      <c r="M171" s="136" t="s">
        <v>1</v>
      </c>
      <c r="N171" s="137" t="s">
        <v>41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161</v>
      </c>
      <c r="AT171" s="140" t="s">
        <v>157</v>
      </c>
      <c r="AU171" s="140" t="s">
        <v>85</v>
      </c>
      <c r="AY171" s="13" t="s">
        <v>154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161</v>
      </c>
      <c r="BM171" s="140" t="s">
        <v>977</v>
      </c>
    </row>
    <row r="172" spans="2:65" s="1" customFormat="1" ht="11.25">
      <c r="B172" s="28"/>
      <c r="D172" s="142" t="s">
        <v>163</v>
      </c>
      <c r="F172" s="143" t="s">
        <v>978</v>
      </c>
      <c r="I172" s="144"/>
      <c r="L172" s="28"/>
      <c r="M172" s="145"/>
      <c r="T172" s="52"/>
      <c r="AT172" s="13" t="s">
        <v>163</v>
      </c>
      <c r="AU172" s="13" t="s">
        <v>85</v>
      </c>
    </row>
    <row r="173" spans="2:65" s="1" customFormat="1" ht="19.5">
      <c r="B173" s="28"/>
      <c r="D173" s="146" t="s">
        <v>165</v>
      </c>
      <c r="F173" s="147" t="s">
        <v>197</v>
      </c>
      <c r="I173" s="144"/>
      <c r="L173" s="28"/>
      <c r="M173" s="145"/>
      <c r="T173" s="52"/>
      <c r="AT173" s="13" t="s">
        <v>165</v>
      </c>
      <c r="AU173" s="13" t="s">
        <v>85</v>
      </c>
    </row>
    <row r="174" spans="2:65" s="11" customFormat="1" ht="22.9" customHeight="1">
      <c r="B174" s="117"/>
      <c r="D174" s="118" t="s">
        <v>75</v>
      </c>
      <c r="E174" s="127" t="s">
        <v>979</v>
      </c>
      <c r="F174" s="127" t="s">
        <v>980</v>
      </c>
      <c r="I174" s="120"/>
      <c r="J174" s="128">
        <f>BK174</f>
        <v>0</v>
      </c>
      <c r="L174" s="117"/>
      <c r="M174" s="122"/>
      <c r="P174" s="123">
        <f>SUM(P175:P177)</f>
        <v>0</v>
      </c>
      <c r="R174" s="123">
        <f>SUM(R175:R177)</f>
        <v>5.0000000000000002E-5</v>
      </c>
      <c r="T174" s="124">
        <f>SUM(T175:T177)</f>
        <v>0</v>
      </c>
      <c r="AR174" s="118" t="s">
        <v>85</v>
      </c>
      <c r="AT174" s="125" t="s">
        <v>75</v>
      </c>
      <c r="AU174" s="125" t="s">
        <v>8</v>
      </c>
      <c r="AY174" s="118" t="s">
        <v>154</v>
      </c>
      <c r="BK174" s="126">
        <f>SUM(BK175:BK177)</f>
        <v>0</v>
      </c>
    </row>
    <row r="175" spans="2:65" s="1" customFormat="1" ht="24.2" customHeight="1">
      <c r="B175" s="28"/>
      <c r="C175" s="129" t="s">
        <v>7</v>
      </c>
      <c r="D175" s="129" t="s">
        <v>157</v>
      </c>
      <c r="E175" s="130" t="s">
        <v>981</v>
      </c>
      <c r="F175" s="131" t="s">
        <v>982</v>
      </c>
      <c r="G175" s="132" t="s">
        <v>257</v>
      </c>
      <c r="H175" s="133">
        <v>5</v>
      </c>
      <c r="I175" s="134"/>
      <c r="J175" s="133">
        <f>ROUND(I175*H175,0)</f>
        <v>0</v>
      </c>
      <c r="K175" s="135"/>
      <c r="L175" s="28"/>
      <c r="M175" s="136" t="s">
        <v>1</v>
      </c>
      <c r="N175" s="137" t="s">
        <v>41</v>
      </c>
      <c r="P175" s="138">
        <f>O175*H175</f>
        <v>0</v>
      </c>
      <c r="Q175" s="138">
        <v>1.0000000000000001E-5</v>
      </c>
      <c r="R175" s="138">
        <f>Q175*H175</f>
        <v>5.0000000000000002E-5</v>
      </c>
      <c r="S175" s="138">
        <v>0</v>
      </c>
      <c r="T175" s="139">
        <f>S175*H175</f>
        <v>0</v>
      </c>
      <c r="AR175" s="140" t="s">
        <v>161</v>
      </c>
      <c r="AT175" s="140" t="s">
        <v>157</v>
      </c>
      <c r="AU175" s="140" t="s">
        <v>85</v>
      </c>
      <c r="AY175" s="13" t="s">
        <v>154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</v>
      </c>
      <c r="BK175" s="141">
        <f>ROUND(I175*H175,0)</f>
        <v>0</v>
      </c>
      <c r="BL175" s="13" t="s">
        <v>161</v>
      </c>
      <c r="BM175" s="140" t="s">
        <v>983</v>
      </c>
    </row>
    <row r="176" spans="2:65" s="1" customFormat="1" ht="11.25">
      <c r="B176" s="28"/>
      <c r="D176" s="142" t="s">
        <v>163</v>
      </c>
      <c r="F176" s="143" t="s">
        <v>984</v>
      </c>
      <c r="I176" s="144"/>
      <c r="L176" s="28"/>
      <c r="M176" s="145"/>
      <c r="T176" s="52"/>
      <c r="AT176" s="13" t="s">
        <v>163</v>
      </c>
      <c r="AU176" s="13" t="s">
        <v>85</v>
      </c>
    </row>
    <row r="177" spans="2:65" s="1" customFormat="1" ht="19.5">
      <c r="B177" s="28"/>
      <c r="D177" s="146" t="s">
        <v>165</v>
      </c>
      <c r="F177" s="147" t="s">
        <v>339</v>
      </c>
      <c r="I177" s="144"/>
      <c r="L177" s="28"/>
      <c r="M177" s="145"/>
      <c r="T177" s="52"/>
      <c r="AT177" s="13" t="s">
        <v>165</v>
      </c>
      <c r="AU177" s="13" t="s">
        <v>85</v>
      </c>
    </row>
    <row r="178" spans="2:65" s="11" customFormat="1" ht="22.9" customHeight="1">
      <c r="B178" s="117"/>
      <c r="D178" s="118" t="s">
        <v>75</v>
      </c>
      <c r="E178" s="127" t="s">
        <v>985</v>
      </c>
      <c r="F178" s="127" t="s">
        <v>986</v>
      </c>
      <c r="I178" s="120"/>
      <c r="J178" s="128">
        <f>BK178</f>
        <v>0</v>
      </c>
      <c r="L178" s="117"/>
      <c r="M178" s="122"/>
      <c r="P178" s="123">
        <f>SUM(P179:P181)</f>
        <v>0</v>
      </c>
      <c r="R178" s="123">
        <f>SUM(R179:R181)</f>
        <v>2.4499999999999999E-3</v>
      </c>
      <c r="T178" s="124">
        <f>SUM(T179:T181)</f>
        <v>0</v>
      </c>
      <c r="AR178" s="118" t="s">
        <v>85</v>
      </c>
      <c r="AT178" s="125" t="s">
        <v>75</v>
      </c>
      <c r="AU178" s="125" t="s">
        <v>8</v>
      </c>
      <c r="AY178" s="118" t="s">
        <v>154</v>
      </c>
      <c r="BK178" s="126">
        <f>SUM(BK179:BK181)</f>
        <v>0</v>
      </c>
    </row>
    <row r="179" spans="2:65" s="1" customFormat="1" ht="21.75" customHeight="1">
      <c r="B179" s="28"/>
      <c r="C179" s="129" t="s">
        <v>343</v>
      </c>
      <c r="D179" s="129" t="s">
        <v>157</v>
      </c>
      <c r="E179" s="130" t="s">
        <v>987</v>
      </c>
      <c r="F179" s="131" t="s">
        <v>988</v>
      </c>
      <c r="G179" s="132" t="s">
        <v>257</v>
      </c>
      <c r="H179" s="133">
        <v>5</v>
      </c>
      <c r="I179" s="134"/>
      <c r="J179" s="133">
        <f>ROUND(I179*H179,0)</f>
        <v>0</v>
      </c>
      <c r="K179" s="135"/>
      <c r="L179" s="28"/>
      <c r="M179" s="136" t="s">
        <v>1</v>
      </c>
      <c r="N179" s="137" t="s">
        <v>41</v>
      </c>
      <c r="P179" s="138">
        <f>O179*H179</f>
        <v>0</v>
      </c>
      <c r="Q179" s="138">
        <v>9.0000000000000006E-5</v>
      </c>
      <c r="R179" s="138">
        <f>Q179*H179</f>
        <v>4.5000000000000004E-4</v>
      </c>
      <c r="S179" s="138">
        <v>0</v>
      </c>
      <c r="T179" s="139">
        <f>S179*H179</f>
        <v>0</v>
      </c>
      <c r="AR179" s="140" t="s">
        <v>161</v>
      </c>
      <c r="AT179" s="140" t="s">
        <v>157</v>
      </c>
      <c r="AU179" s="140" t="s">
        <v>85</v>
      </c>
      <c r="AY179" s="13" t="s">
        <v>154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3" t="s">
        <v>8</v>
      </c>
      <c r="BK179" s="141">
        <f>ROUND(I179*H179,0)</f>
        <v>0</v>
      </c>
      <c r="BL179" s="13" t="s">
        <v>161</v>
      </c>
      <c r="BM179" s="140" t="s">
        <v>989</v>
      </c>
    </row>
    <row r="180" spans="2:65" s="1" customFormat="1" ht="19.5">
      <c r="B180" s="28"/>
      <c r="D180" s="146" t="s">
        <v>165</v>
      </c>
      <c r="F180" s="147" t="s">
        <v>339</v>
      </c>
      <c r="I180" s="144"/>
      <c r="L180" s="28"/>
      <c r="M180" s="145"/>
      <c r="T180" s="52"/>
      <c r="AT180" s="13" t="s">
        <v>165</v>
      </c>
      <c r="AU180" s="13" t="s">
        <v>85</v>
      </c>
    </row>
    <row r="181" spans="2:65" s="1" customFormat="1" ht="21.75" customHeight="1">
      <c r="B181" s="28"/>
      <c r="C181" s="148" t="s">
        <v>348</v>
      </c>
      <c r="D181" s="148" t="s">
        <v>167</v>
      </c>
      <c r="E181" s="149" t="s">
        <v>990</v>
      </c>
      <c r="F181" s="150" t="s">
        <v>991</v>
      </c>
      <c r="G181" s="151" t="s">
        <v>992</v>
      </c>
      <c r="H181" s="152">
        <v>2</v>
      </c>
      <c r="I181" s="153"/>
      <c r="J181" s="152">
        <f>ROUND(I181*H181,0)</f>
        <v>0</v>
      </c>
      <c r="K181" s="154"/>
      <c r="L181" s="155"/>
      <c r="M181" s="156" t="s">
        <v>1</v>
      </c>
      <c r="N181" s="157" t="s">
        <v>41</v>
      </c>
      <c r="P181" s="138">
        <f>O181*H181</f>
        <v>0</v>
      </c>
      <c r="Q181" s="138">
        <v>1E-3</v>
      </c>
      <c r="R181" s="138">
        <f>Q181*H181</f>
        <v>2E-3</v>
      </c>
      <c r="S181" s="138">
        <v>0</v>
      </c>
      <c r="T181" s="139">
        <f>S181*H181</f>
        <v>0</v>
      </c>
      <c r="AR181" s="140" t="s">
        <v>170</v>
      </c>
      <c r="AT181" s="140" t="s">
        <v>167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881</v>
      </c>
    </row>
    <row r="182" spans="2:65" s="11" customFormat="1" ht="25.9" customHeight="1">
      <c r="B182" s="117"/>
      <c r="D182" s="118" t="s">
        <v>75</v>
      </c>
      <c r="E182" s="119" t="s">
        <v>243</v>
      </c>
      <c r="F182" s="119" t="s">
        <v>244</v>
      </c>
      <c r="I182" s="120"/>
      <c r="J182" s="121">
        <f>BK182</f>
        <v>0</v>
      </c>
      <c r="L182" s="117"/>
      <c r="M182" s="122"/>
      <c r="P182" s="123">
        <f>P183</f>
        <v>0</v>
      </c>
      <c r="R182" s="123">
        <f>R183</f>
        <v>0</v>
      </c>
      <c r="T182" s="124">
        <f>T183</f>
        <v>0</v>
      </c>
      <c r="AR182" s="118" t="s">
        <v>182</v>
      </c>
      <c r="AT182" s="125" t="s">
        <v>75</v>
      </c>
      <c r="AU182" s="125" t="s">
        <v>76</v>
      </c>
      <c r="AY182" s="118" t="s">
        <v>154</v>
      </c>
      <c r="BK182" s="126">
        <f>BK183</f>
        <v>0</v>
      </c>
    </row>
    <row r="183" spans="2:65" s="11" customFormat="1" ht="22.9" customHeight="1">
      <c r="B183" s="117"/>
      <c r="D183" s="118" t="s">
        <v>75</v>
      </c>
      <c r="E183" s="127" t="s">
        <v>245</v>
      </c>
      <c r="F183" s="127" t="s">
        <v>246</v>
      </c>
      <c r="I183" s="120"/>
      <c r="J183" s="128">
        <f>BK183</f>
        <v>0</v>
      </c>
      <c r="L183" s="117"/>
      <c r="M183" s="122"/>
      <c r="P183" s="123">
        <f>SUM(P184:P186)</f>
        <v>0</v>
      </c>
      <c r="R183" s="123">
        <f>SUM(R184:R186)</f>
        <v>0</v>
      </c>
      <c r="T183" s="124">
        <f>SUM(T184:T186)</f>
        <v>0</v>
      </c>
      <c r="AR183" s="118" t="s">
        <v>182</v>
      </c>
      <c r="AT183" s="125" t="s">
        <v>75</v>
      </c>
      <c r="AU183" s="125" t="s">
        <v>8</v>
      </c>
      <c r="AY183" s="118" t="s">
        <v>154</v>
      </c>
      <c r="BK183" s="126">
        <f>SUM(BK184:BK186)</f>
        <v>0</v>
      </c>
    </row>
    <row r="184" spans="2:65" s="1" customFormat="1" ht="16.5" customHeight="1">
      <c r="B184" s="28"/>
      <c r="C184" s="129" t="s">
        <v>352</v>
      </c>
      <c r="D184" s="129" t="s">
        <v>157</v>
      </c>
      <c r="E184" s="130" t="s">
        <v>247</v>
      </c>
      <c r="F184" s="131" t="s">
        <v>248</v>
      </c>
      <c r="G184" s="132" t="s">
        <v>224</v>
      </c>
      <c r="H184" s="133">
        <v>1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41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249</v>
      </c>
      <c r="AT184" s="140" t="s">
        <v>157</v>
      </c>
      <c r="AU184" s="140" t="s">
        <v>85</v>
      </c>
      <c r="AY184" s="13" t="s">
        <v>154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249</v>
      </c>
      <c r="BM184" s="140" t="s">
        <v>993</v>
      </c>
    </row>
    <row r="185" spans="2:65" s="1" customFormat="1" ht="11.25">
      <c r="B185" s="28"/>
      <c r="D185" s="142" t="s">
        <v>163</v>
      </c>
      <c r="F185" s="143" t="s">
        <v>251</v>
      </c>
      <c r="I185" s="144"/>
      <c r="L185" s="28"/>
      <c r="M185" s="145"/>
      <c r="T185" s="52"/>
      <c r="AT185" s="13" t="s">
        <v>163</v>
      </c>
      <c r="AU185" s="13" t="s">
        <v>85</v>
      </c>
    </row>
    <row r="186" spans="2:65" s="1" customFormat="1" ht="29.25">
      <c r="B186" s="28"/>
      <c r="D186" s="146" t="s">
        <v>165</v>
      </c>
      <c r="F186" s="147" t="s">
        <v>252</v>
      </c>
      <c r="I186" s="144"/>
      <c r="L186" s="28"/>
      <c r="M186" s="158"/>
      <c r="N186" s="159"/>
      <c r="O186" s="159"/>
      <c r="P186" s="159"/>
      <c r="Q186" s="159"/>
      <c r="R186" s="159"/>
      <c r="S186" s="159"/>
      <c r="T186" s="160"/>
      <c r="AT186" s="13" t="s">
        <v>165</v>
      </c>
      <c r="AU186" s="13" t="s">
        <v>85</v>
      </c>
    </row>
    <row r="187" spans="2:65" s="1" customFormat="1" ht="6.95" customHeight="1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sheetProtection algorithmName="SHA-512" hashValue="vY9XyRXdieqwXH+g4cnLDK1ZguoLRib4NX4PUST41JX4coYJqvB1WsbYhCO4Hi0hSymbXs2aNcTltefxiD1+3Q==" saltValue="MIww4jw5wYm6HprsTelHQh30WiEdjOs1F66NV+Gdl/O9G7XDcmtCcZbAbd70pViCOCOh1WGnC3JzFlCVIkSwPw==" spinCount="100000" sheet="1" objects="1" scenarios="1" formatColumns="0" formatRows="0" autoFilter="0"/>
  <autoFilter ref="C121:K186" xr:uid="{00000000-0009-0000-0000-00000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E00-000000000000}"/>
    <hyperlink ref="F131" r:id="rId2" xr:uid="{00000000-0004-0000-0E00-000001000000}"/>
    <hyperlink ref="F134" r:id="rId3" xr:uid="{00000000-0004-0000-0E00-000002000000}"/>
    <hyperlink ref="F137" r:id="rId4" xr:uid="{00000000-0004-0000-0E00-000003000000}"/>
    <hyperlink ref="F142" r:id="rId5" xr:uid="{00000000-0004-0000-0E00-000004000000}"/>
    <hyperlink ref="F150" r:id="rId6" xr:uid="{00000000-0004-0000-0E00-000005000000}"/>
    <hyperlink ref="F157" r:id="rId7" xr:uid="{00000000-0004-0000-0E00-000006000000}"/>
    <hyperlink ref="F162" r:id="rId8" xr:uid="{00000000-0004-0000-0E00-000007000000}"/>
    <hyperlink ref="F166" r:id="rId9" xr:uid="{00000000-0004-0000-0E00-000008000000}"/>
    <hyperlink ref="F169" r:id="rId10" xr:uid="{00000000-0004-0000-0E00-000009000000}"/>
    <hyperlink ref="F172" r:id="rId11" xr:uid="{00000000-0004-0000-0E00-00000A000000}"/>
    <hyperlink ref="F176" r:id="rId12" xr:uid="{00000000-0004-0000-0E00-00000B000000}"/>
    <hyperlink ref="F185" r:id="rId13" xr:uid="{00000000-0004-0000-0E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127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ROUND((SUM(BE122:BE164)),  1)</f>
        <v>0</v>
      </c>
      <c r="I33" s="88">
        <v>0.21</v>
      </c>
      <c r="J33" s="87">
        <f>ROUND(((SUM(BE122:BE164))*I33),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ROUND((SUM(BF122:BF164)),  1)</f>
        <v>0</v>
      </c>
      <c r="I34" s="88">
        <v>0.12</v>
      </c>
      <c r="J34" s="87">
        <f>ROUND(((SUM(BF122:BF164))*I34),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ROUND((SUM(BG122:BG164)),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ROUND((SUM(BH122:BH164)),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ROUND((SUM(BI122:BI164)),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01. - MŠ Hrubínova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135</v>
      </c>
      <c r="E99" s="102"/>
      <c r="F99" s="102"/>
      <c r="G99" s="102"/>
      <c r="H99" s="102"/>
      <c r="I99" s="102"/>
      <c r="J99" s="103">
        <f>J150</f>
        <v>0</v>
      </c>
      <c r="L99" s="100"/>
    </row>
    <row r="100" spans="2:12" s="9" customFormat="1" ht="19.899999999999999" hidden="1" customHeight="1">
      <c r="B100" s="104"/>
      <c r="D100" s="105" t="s">
        <v>136</v>
      </c>
      <c r="E100" s="106"/>
      <c r="F100" s="106"/>
      <c r="G100" s="106"/>
      <c r="H100" s="106"/>
      <c r="I100" s="106"/>
      <c r="J100" s="107">
        <f>J151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J160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J161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 xml:space="preserve">01. - MŠ Hrubínova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P123+P150+P160</f>
        <v>0</v>
      </c>
      <c r="Q122" s="49"/>
      <c r="R122" s="114">
        <f>R123+R150+R160</f>
        <v>2.7E-4</v>
      </c>
      <c r="S122" s="49"/>
      <c r="T122" s="115">
        <f>T123+T150+T160</f>
        <v>1E-4</v>
      </c>
      <c r="AT122" s="13" t="s">
        <v>75</v>
      </c>
      <c r="AU122" s="13" t="s">
        <v>132</v>
      </c>
      <c r="BK122" s="116">
        <f>BK123+BK150+BK160</f>
        <v>0</v>
      </c>
    </row>
    <row r="123" spans="2:65" s="11" customFormat="1" ht="25.9" customHeight="1">
      <c r="B123" s="117"/>
      <c r="D123" s="118" t="s">
        <v>75</v>
      </c>
      <c r="E123" s="119" t="s">
        <v>152</v>
      </c>
      <c r="F123" s="119" t="s">
        <v>153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2.7E-4</v>
      </c>
      <c r="T123" s="124">
        <f>T124</f>
        <v>1E-4</v>
      </c>
      <c r="AR123" s="118" t="s">
        <v>85</v>
      </c>
      <c r="AT123" s="125" t="s">
        <v>75</v>
      </c>
      <c r="AU123" s="125" t="s">
        <v>76</v>
      </c>
      <c r="AY123" s="118" t="s">
        <v>154</v>
      </c>
      <c r="BK123" s="126">
        <f>BK124</f>
        <v>0</v>
      </c>
    </row>
    <row r="124" spans="2:65" s="11" customFormat="1" ht="22.9" customHeight="1">
      <c r="B124" s="117"/>
      <c r="D124" s="118" t="s">
        <v>75</v>
      </c>
      <c r="E124" s="127" t="s">
        <v>155</v>
      </c>
      <c r="F124" s="127" t="s">
        <v>156</v>
      </c>
      <c r="I124" s="120"/>
      <c r="J124" s="128">
        <f>BK124</f>
        <v>0</v>
      </c>
      <c r="L124" s="117"/>
      <c r="M124" s="122"/>
      <c r="P124" s="123">
        <f>SUM(P125:P149)</f>
        <v>0</v>
      </c>
      <c r="R124" s="123">
        <f>SUM(R125:R149)</f>
        <v>2.7E-4</v>
      </c>
      <c r="T124" s="124">
        <f>SUM(T125:T149)</f>
        <v>1E-4</v>
      </c>
      <c r="AR124" s="118" t="s">
        <v>85</v>
      </c>
      <c r="AT124" s="125" t="s">
        <v>75</v>
      </c>
      <c r="AU124" s="125" t="s">
        <v>8</v>
      </c>
      <c r="AY124" s="118" t="s">
        <v>154</v>
      </c>
      <c r="BK124" s="126">
        <f>SUM(BK125:BK149)</f>
        <v>0</v>
      </c>
    </row>
    <row r="125" spans="2:65" s="1" customFormat="1" ht="55.5" customHeight="1">
      <c r="B125" s="28"/>
      <c r="C125" s="129" t="s">
        <v>8</v>
      </c>
      <c r="D125" s="129" t="s">
        <v>157</v>
      </c>
      <c r="E125" s="130" t="s">
        <v>158</v>
      </c>
      <c r="F125" s="131" t="s">
        <v>159</v>
      </c>
      <c r="G125" s="132" t="s">
        <v>160</v>
      </c>
      <c r="H125" s="133">
        <v>1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161</v>
      </c>
      <c r="AT125" s="140" t="s">
        <v>157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161</v>
      </c>
      <c r="BM125" s="140" t="s">
        <v>162</v>
      </c>
    </row>
    <row r="126" spans="2:65" s="1" customFormat="1" ht="11.25">
      <c r="B126" s="28"/>
      <c r="D126" s="142" t="s">
        <v>163</v>
      </c>
      <c r="F126" s="143" t="s">
        <v>164</v>
      </c>
      <c r="I126" s="144"/>
      <c r="L126" s="28"/>
      <c r="M126" s="145"/>
      <c r="T126" s="52"/>
      <c r="AT126" s="13" t="s">
        <v>163</v>
      </c>
      <c r="AU126" s="13" t="s">
        <v>85</v>
      </c>
    </row>
    <row r="127" spans="2:65" s="1" customFormat="1" ht="19.5">
      <c r="B127" s="28"/>
      <c r="D127" s="146" t="s">
        <v>165</v>
      </c>
      <c r="F127" s="147" t="s">
        <v>166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167</v>
      </c>
      <c r="E128" s="149" t="s">
        <v>168</v>
      </c>
      <c r="F128" s="150" t="s">
        <v>169</v>
      </c>
      <c r="G128" s="151" t="s">
        <v>160</v>
      </c>
      <c r="H128" s="152">
        <v>1</v>
      </c>
      <c r="I128" s="153"/>
      <c r="J128" s="152">
        <f>ROUND(I128*H128,0)</f>
        <v>0</v>
      </c>
      <c r="K128" s="154"/>
      <c r="L128" s="155"/>
      <c r="M128" s="156" t="s">
        <v>1</v>
      </c>
      <c r="N128" s="157" t="s">
        <v>41</v>
      </c>
      <c r="P128" s="138">
        <f>O128*H128</f>
        <v>0</v>
      </c>
      <c r="Q128" s="138">
        <v>4.0000000000000003E-5</v>
      </c>
      <c r="R128" s="138">
        <f>Q128*H128</f>
        <v>4.0000000000000003E-5</v>
      </c>
      <c r="S128" s="138">
        <v>0</v>
      </c>
      <c r="T128" s="139">
        <f>S128*H128</f>
        <v>0</v>
      </c>
      <c r="AR128" s="140" t="s">
        <v>170</v>
      </c>
      <c r="AT128" s="140" t="s">
        <v>167</v>
      </c>
      <c r="AU128" s="140" t="s">
        <v>85</v>
      </c>
      <c r="AY128" s="13" t="s">
        <v>154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161</v>
      </c>
      <c r="BM128" s="140" t="s">
        <v>171</v>
      </c>
    </row>
    <row r="129" spans="2:65" s="1" customFormat="1" ht="44.25" customHeight="1">
      <c r="B129" s="28"/>
      <c r="C129" s="129" t="s">
        <v>172</v>
      </c>
      <c r="D129" s="129" t="s">
        <v>157</v>
      </c>
      <c r="E129" s="130" t="s">
        <v>173</v>
      </c>
      <c r="F129" s="131" t="s">
        <v>174</v>
      </c>
      <c r="G129" s="132" t="s">
        <v>160</v>
      </c>
      <c r="H129" s="133">
        <v>2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41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161</v>
      </c>
      <c r="AT129" s="140" t="s">
        <v>157</v>
      </c>
      <c r="AU129" s="140" t="s">
        <v>85</v>
      </c>
      <c r="AY129" s="13" t="s">
        <v>154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161</v>
      </c>
      <c r="BM129" s="140" t="s">
        <v>175</v>
      </c>
    </row>
    <row r="130" spans="2:65" s="1" customFormat="1" ht="11.25">
      <c r="B130" s="28"/>
      <c r="D130" s="142" t="s">
        <v>163</v>
      </c>
      <c r="F130" s="143" t="s">
        <v>176</v>
      </c>
      <c r="I130" s="144"/>
      <c r="L130" s="28"/>
      <c r="M130" s="145"/>
      <c r="T130" s="52"/>
      <c r="AT130" s="13" t="s">
        <v>163</v>
      </c>
      <c r="AU130" s="13" t="s">
        <v>85</v>
      </c>
    </row>
    <row r="131" spans="2:65" s="1" customFormat="1" ht="19.5">
      <c r="B131" s="28"/>
      <c r="D131" s="146" t="s">
        <v>165</v>
      </c>
      <c r="F131" s="147" t="s">
        <v>177</v>
      </c>
      <c r="I131" s="144"/>
      <c r="L131" s="28"/>
      <c r="M131" s="145"/>
      <c r="T131" s="52"/>
      <c r="AT131" s="13" t="s">
        <v>165</v>
      </c>
      <c r="AU131" s="13" t="s">
        <v>85</v>
      </c>
    </row>
    <row r="132" spans="2:65" s="1" customFormat="1" ht="16.5" customHeight="1">
      <c r="B132" s="28"/>
      <c r="C132" s="148" t="s">
        <v>178</v>
      </c>
      <c r="D132" s="148" t="s">
        <v>167</v>
      </c>
      <c r="E132" s="149" t="s">
        <v>179</v>
      </c>
      <c r="F132" s="150" t="s">
        <v>180</v>
      </c>
      <c r="G132" s="151" t="s">
        <v>160</v>
      </c>
      <c r="H132" s="152">
        <v>2</v>
      </c>
      <c r="I132" s="153"/>
      <c r="J132" s="152">
        <f>ROUND(I132*H132,0)</f>
        <v>0</v>
      </c>
      <c r="K132" s="154"/>
      <c r="L132" s="155"/>
      <c r="M132" s="156" t="s">
        <v>1</v>
      </c>
      <c r="N132" s="157" t="s">
        <v>41</v>
      </c>
      <c r="P132" s="138">
        <f>O132*H132</f>
        <v>0</v>
      </c>
      <c r="Q132" s="138">
        <v>2.0000000000000002E-5</v>
      </c>
      <c r="R132" s="138">
        <f>Q132*H132</f>
        <v>4.0000000000000003E-5</v>
      </c>
      <c r="S132" s="138">
        <v>0</v>
      </c>
      <c r="T132" s="139">
        <f>S132*H132</f>
        <v>0</v>
      </c>
      <c r="AR132" s="140" t="s">
        <v>170</v>
      </c>
      <c r="AT132" s="140" t="s">
        <v>167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181</v>
      </c>
    </row>
    <row r="133" spans="2:65" s="1" customFormat="1" ht="33" customHeight="1">
      <c r="B133" s="28"/>
      <c r="C133" s="129" t="s">
        <v>182</v>
      </c>
      <c r="D133" s="129" t="s">
        <v>157</v>
      </c>
      <c r="E133" s="130" t="s">
        <v>183</v>
      </c>
      <c r="F133" s="131" t="s">
        <v>184</v>
      </c>
      <c r="G133" s="132" t="s">
        <v>160</v>
      </c>
      <c r="H133" s="133">
        <v>1</v>
      </c>
      <c r="I133" s="134"/>
      <c r="J133" s="133">
        <f>ROUND(I133*H133,0)</f>
        <v>0</v>
      </c>
      <c r="K133" s="135"/>
      <c r="L133" s="28"/>
      <c r="M133" s="136" t="s">
        <v>1</v>
      </c>
      <c r="N133" s="137" t="s">
        <v>41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161</v>
      </c>
      <c r="AT133" s="140" t="s">
        <v>157</v>
      </c>
      <c r="AU133" s="140" t="s">
        <v>85</v>
      </c>
      <c r="AY133" s="13" t="s">
        <v>154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</v>
      </c>
      <c r="BK133" s="141">
        <f>ROUND(I133*H133,0)</f>
        <v>0</v>
      </c>
      <c r="BL133" s="13" t="s">
        <v>161</v>
      </c>
      <c r="BM133" s="140" t="s">
        <v>185</v>
      </c>
    </row>
    <row r="134" spans="2:65" s="1" customFormat="1" ht="11.25">
      <c r="B134" s="28"/>
      <c r="D134" s="142" t="s">
        <v>163</v>
      </c>
      <c r="F134" s="143" t="s">
        <v>186</v>
      </c>
      <c r="I134" s="144"/>
      <c r="L134" s="28"/>
      <c r="M134" s="145"/>
      <c r="T134" s="52"/>
      <c r="AT134" s="13" t="s">
        <v>163</v>
      </c>
      <c r="AU134" s="13" t="s">
        <v>85</v>
      </c>
    </row>
    <row r="135" spans="2:65" s="1" customFormat="1" ht="19.5">
      <c r="B135" s="28"/>
      <c r="D135" s="146" t="s">
        <v>165</v>
      </c>
      <c r="F135" s="147" t="s">
        <v>187</v>
      </c>
      <c r="I135" s="144"/>
      <c r="L135" s="28"/>
      <c r="M135" s="145"/>
      <c r="T135" s="52"/>
      <c r="AT135" s="13" t="s">
        <v>165</v>
      </c>
      <c r="AU135" s="13" t="s">
        <v>85</v>
      </c>
    </row>
    <row r="136" spans="2:65" s="1" customFormat="1" ht="37.9" customHeight="1">
      <c r="B136" s="28"/>
      <c r="C136" s="129" t="s">
        <v>188</v>
      </c>
      <c r="D136" s="129" t="s">
        <v>157</v>
      </c>
      <c r="E136" s="130" t="s">
        <v>189</v>
      </c>
      <c r="F136" s="131" t="s">
        <v>190</v>
      </c>
      <c r="G136" s="132" t="s">
        <v>160</v>
      </c>
      <c r="H136" s="133">
        <v>1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41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161</v>
      </c>
      <c r="AT136" s="140" t="s">
        <v>157</v>
      </c>
      <c r="AU136" s="140" t="s">
        <v>85</v>
      </c>
      <c r="AY136" s="13" t="s">
        <v>154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161</v>
      </c>
      <c r="BM136" s="140" t="s">
        <v>191</v>
      </c>
    </row>
    <row r="137" spans="2:65" s="1" customFormat="1" ht="11.25">
      <c r="B137" s="28"/>
      <c r="D137" s="142" t="s">
        <v>163</v>
      </c>
      <c r="F137" s="143" t="s">
        <v>192</v>
      </c>
      <c r="I137" s="144"/>
      <c r="L137" s="28"/>
      <c r="M137" s="145"/>
      <c r="T137" s="52"/>
      <c r="AT137" s="13" t="s">
        <v>163</v>
      </c>
      <c r="AU137" s="13" t="s">
        <v>85</v>
      </c>
    </row>
    <row r="138" spans="2:65" s="1" customFormat="1" ht="24.2" customHeight="1">
      <c r="B138" s="28"/>
      <c r="C138" s="148" t="s">
        <v>193</v>
      </c>
      <c r="D138" s="148" t="s">
        <v>167</v>
      </c>
      <c r="E138" s="149" t="s">
        <v>194</v>
      </c>
      <c r="F138" s="150" t="s">
        <v>195</v>
      </c>
      <c r="G138" s="151" t="s">
        <v>160</v>
      </c>
      <c r="H138" s="152">
        <v>1</v>
      </c>
      <c r="I138" s="153"/>
      <c r="J138" s="152">
        <f>ROUND(I138*H138,0)</f>
        <v>0</v>
      </c>
      <c r="K138" s="154"/>
      <c r="L138" s="155"/>
      <c r="M138" s="156" t="s">
        <v>1</v>
      </c>
      <c r="N138" s="157" t="s">
        <v>41</v>
      </c>
      <c r="P138" s="138">
        <f>O138*H138</f>
        <v>0</v>
      </c>
      <c r="Q138" s="138">
        <v>1E-4</v>
      </c>
      <c r="R138" s="138">
        <f>Q138*H138</f>
        <v>1E-4</v>
      </c>
      <c r="S138" s="138">
        <v>0</v>
      </c>
      <c r="T138" s="139">
        <f>S138*H138</f>
        <v>0</v>
      </c>
      <c r="AR138" s="140" t="s">
        <v>170</v>
      </c>
      <c r="AT138" s="140" t="s">
        <v>167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196</v>
      </c>
    </row>
    <row r="139" spans="2:65" s="1" customFormat="1" ht="19.5">
      <c r="B139" s="28"/>
      <c r="D139" s="146" t="s">
        <v>165</v>
      </c>
      <c r="F139" s="147" t="s">
        <v>197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37.9" customHeight="1">
      <c r="B140" s="28"/>
      <c r="C140" s="129" t="s">
        <v>198</v>
      </c>
      <c r="D140" s="129" t="s">
        <v>157</v>
      </c>
      <c r="E140" s="130" t="s">
        <v>199</v>
      </c>
      <c r="F140" s="131" t="s">
        <v>200</v>
      </c>
      <c r="G140" s="132" t="s">
        <v>160</v>
      </c>
      <c r="H140" s="133">
        <v>1</v>
      </c>
      <c r="I140" s="134"/>
      <c r="J140" s="133">
        <f>ROUND(I140*H140,0)</f>
        <v>0</v>
      </c>
      <c r="K140" s="135"/>
      <c r="L140" s="28"/>
      <c r="M140" s="136" t="s">
        <v>1</v>
      </c>
      <c r="N140" s="137" t="s">
        <v>41</v>
      </c>
      <c r="P140" s="138">
        <f>O140*H140</f>
        <v>0</v>
      </c>
      <c r="Q140" s="138">
        <v>0</v>
      </c>
      <c r="R140" s="138">
        <f>Q140*H140</f>
        <v>0</v>
      </c>
      <c r="S140" s="138">
        <v>1E-4</v>
      </c>
      <c r="T140" s="139">
        <f>S140*H140</f>
        <v>1E-4</v>
      </c>
      <c r="AR140" s="140" t="s">
        <v>161</v>
      </c>
      <c r="AT140" s="140" t="s">
        <v>157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201</v>
      </c>
    </row>
    <row r="141" spans="2:65" s="1" customFormat="1" ht="11.25">
      <c r="B141" s="28"/>
      <c r="D141" s="142" t="s">
        <v>163</v>
      </c>
      <c r="F141" s="143" t="s">
        <v>202</v>
      </c>
      <c r="I141" s="144"/>
      <c r="L141" s="28"/>
      <c r="M141" s="145"/>
      <c r="T141" s="52"/>
      <c r="AT141" s="13" t="s">
        <v>163</v>
      </c>
      <c r="AU141" s="13" t="s">
        <v>85</v>
      </c>
    </row>
    <row r="142" spans="2:65" s="1" customFormat="1" ht="19.5">
      <c r="B142" s="28"/>
      <c r="D142" s="146" t="s">
        <v>165</v>
      </c>
      <c r="F142" s="147" t="s">
        <v>197</v>
      </c>
      <c r="I142" s="144"/>
      <c r="L142" s="28"/>
      <c r="M142" s="145"/>
      <c r="T142" s="52"/>
      <c r="AT142" s="13" t="s">
        <v>165</v>
      </c>
      <c r="AU142" s="13" t="s">
        <v>85</v>
      </c>
    </row>
    <row r="143" spans="2:65" s="1" customFormat="1" ht="24.2" customHeight="1">
      <c r="B143" s="28"/>
      <c r="C143" s="129" t="s">
        <v>203</v>
      </c>
      <c r="D143" s="129" t="s">
        <v>157</v>
      </c>
      <c r="E143" s="130" t="s">
        <v>204</v>
      </c>
      <c r="F143" s="131" t="s">
        <v>205</v>
      </c>
      <c r="G143" s="132" t="s">
        <v>160</v>
      </c>
      <c r="H143" s="133">
        <v>2</v>
      </c>
      <c r="I143" s="134"/>
      <c r="J143" s="133">
        <f>ROUND(I143*H143,0)</f>
        <v>0</v>
      </c>
      <c r="K143" s="135"/>
      <c r="L143" s="28"/>
      <c r="M143" s="136" t="s">
        <v>1</v>
      </c>
      <c r="N143" s="137" t="s">
        <v>41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161</v>
      </c>
      <c r="AT143" s="140" t="s">
        <v>157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206</v>
      </c>
    </row>
    <row r="144" spans="2:65" s="1" customFormat="1" ht="11.25">
      <c r="B144" s="28"/>
      <c r="D144" s="142" t="s">
        <v>163</v>
      </c>
      <c r="F144" s="143" t="s">
        <v>207</v>
      </c>
      <c r="I144" s="144"/>
      <c r="L144" s="28"/>
      <c r="M144" s="145"/>
      <c r="T144" s="52"/>
      <c r="AT144" s="13" t="s">
        <v>163</v>
      </c>
      <c r="AU144" s="13" t="s">
        <v>85</v>
      </c>
    </row>
    <row r="145" spans="2:65" s="1" customFormat="1" ht="19.5">
      <c r="B145" s="28"/>
      <c r="D145" s="146" t="s">
        <v>165</v>
      </c>
      <c r="F145" s="147" t="s">
        <v>208</v>
      </c>
      <c r="I145" s="144"/>
      <c r="L145" s="28"/>
      <c r="M145" s="145"/>
      <c r="T145" s="52"/>
      <c r="AT145" s="13" t="s">
        <v>165</v>
      </c>
      <c r="AU145" s="13" t="s">
        <v>85</v>
      </c>
    </row>
    <row r="146" spans="2:65" s="1" customFormat="1" ht="16.5" customHeight="1">
      <c r="B146" s="28"/>
      <c r="C146" s="148" t="s">
        <v>209</v>
      </c>
      <c r="D146" s="148" t="s">
        <v>167</v>
      </c>
      <c r="E146" s="149" t="s">
        <v>210</v>
      </c>
      <c r="F146" s="150" t="s">
        <v>211</v>
      </c>
      <c r="G146" s="151" t="s">
        <v>160</v>
      </c>
      <c r="H146" s="152">
        <v>1</v>
      </c>
      <c r="I146" s="153"/>
      <c r="J146" s="152">
        <f>ROUND(I146*H146,0)</f>
        <v>0</v>
      </c>
      <c r="K146" s="154"/>
      <c r="L146" s="155"/>
      <c r="M146" s="156" t="s">
        <v>1</v>
      </c>
      <c r="N146" s="157" t="s">
        <v>41</v>
      </c>
      <c r="P146" s="138">
        <f>O146*H146</f>
        <v>0</v>
      </c>
      <c r="Q146" s="138">
        <v>9.0000000000000006E-5</v>
      </c>
      <c r="R146" s="138">
        <f>Q146*H146</f>
        <v>9.0000000000000006E-5</v>
      </c>
      <c r="S146" s="138">
        <v>0</v>
      </c>
      <c r="T146" s="139">
        <f>S146*H146</f>
        <v>0</v>
      </c>
      <c r="AR146" s="140" t="s">
        <v>170</v>
      </c>
      <c r="AT146" s="140" t="s">
        <v>167</v>
      </c>
      <c r="AU146" s="140" t="s">
        <v>85</v>
      </c>
      <c r="AY146" s="13" t="s">
        <v>154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161</v>
      </c>
      <c r="BM146" s="140" t="s">
        <v>212</v>
      </c>
    </row>
    <row r="147" spans="2:65" s="1" customFormat="1" ht="55.5" customHeight="1">
      <c r="B147" s="28"/>
      <c r="C147" s="129" t="s">
        <v>213</v>
      </c>
      <c r="D147" s="129" t="s">
        <v>157</v>
      </c>
      <c r="E147" s="130" t="s">
        <v>214</v>
      </c>
      <c r="F147" s="131" t="s">
        <v>215</v>
      </c>
      <c r="G147" s="132" t="s">
        <v>160</v>
      </c>
      <c r="H147" s="133">
        <v>1</v>
      </c>
      <c r="I147" s="134"/>
      <c r="J147" s="133">
        <f>ROUND(I147*H147,0)</f>
        <v>0</v>
      </c>
      <c r="K147" s="135"/>
      <c r="L147" s="28"/>
      <c r="M147" s="136" t="s">
        <v>1</v>
      </c>
      <c r="N147" s="13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161</v>
      </c>
      <c r="AT147" s="140" t="s">
        <v>157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216</v>
      </c>
    </row>
    <row r="148" spans="2:65" s="1" customFormat="1" ht="11.25">
      <c r="B148" s="28"/>
      <c r="D148" s="142" t="s">
        <v>163</v>
      </c>
      <c r="F148" s="143" t="s">
        <v>217</v>
      </c>
      <c r="I148" s="144"/>
      <c r="L148" s="28"/>
      <c r="M148" s="145"/>
      <c r="T148" s="52"/>
      <c r="AT148" s="13" t="s">
        <v>163</v>
      </c>
      <c r="AU148" s="13" t="s">
        <v>85</v>
      </c>
    </row>
    <row r="149" spans="2:65" s="1" customFormat="1" ht="29.25">
      <c r="B149" s="28"/>
      <c r="D149" s="146" t="s">
        <v>165</v>
      </c>
      <c r="F149" s="147" t="s">
        <v>218</v>
      </c>
      <c r="I149" s="144"/>
      <c r="L149" s="28"/>
      <c r="M149" s="145"/>
      <c r="T149" s="52"/>
      <c r="AT149" s="13" t="s">
        <v>165</v>
      </c>
      <c r="AU149" s="13" t="s">
        <v>85</v>
      </c>
    </row>
    <row r="150" spans="2:65" s="11" customFormat="1" ht="25.9" customHeight="1">
      <c r="B150" s="117"/>
      <c r="D150" s="118" t="s">
        <v>75</v>
      </c>
      <c r="E150" s="119" t="s">
        <v>167</v>
      </c>
      <c r="F150" s="119" t="s">
        <v>219</v>
      </c>
      <c r="I150" s="120"/>
      <c r="J150" s="121">
        <f>BK150</f>
        <v>0</v>
      </c>
      <c r="L150" s="117"/>
      <c r="M150" s="122"/>
      <c r="P150" s="123">
        <f>P151</f>
        <v>0</v>
      </c>
      <c r="R150" s="123">
        <f>R151</f>
        <v>0</v>
      </c>
      <c r="T150" s="124">
        <f>T151</f>
        <v>0</v>
      </c>
      <c r="AR150" s="118" t="s">
        <v>172</v>
      </c>
      <c r="AT150" s="125" t="s">
        <v>75</v>
      </c>
      <c r="AU150" s="125" t="s">
        <v>76</v>
      </c>
      <c r="AY150" s="118" t="s">
        <v>154</v>
      </c>
      <c r="BK150" s="126">
        <f>BK151</f>
        <v>0</v>
      </c>
    </row>
    <row r="151" spans="2:65" s="11" customFormat="1" ht="22.9" customHeight="1">
      <c r="B151" s="117"/>
      <c r="D151" s="118" t="s">
        <v>75</v>
      </c>
      <c r="E151" s="127" t="s">
        <v>220</v>
      </c>
      <c r="F151" s="127" t="s">
        <v>221</v>
      </c>
      <c r="I151" s="120"/>
      <c r="J151" s="128">
        <f>BK151</f>
        <v>0</v>
      </c>
      <c r="L151" s="117"/>
      <c r="M151" s="122"/>
      <c r="P151" s="123">
        <f>SUM(P152:P159)</f>
        <v>0</v>
      </c>
      <c r="R151" s="123">
        <f>SUM(R152:R159)</f>
        <v>0</v>
      </c>
      <c r="T151" s="124">
        <f>SUM(T152:T159)</f>
        <v>0</v>
      </c>
      <c r="AR151" s="118" t="s">
        <v>172</v>
      </c>
      <c r="AT151" s="125" t="s">
        <v>75</v>
      </c>
      <c r="AU151" s="125" t="s">
        <v>8</v>
      </c>
      <c r="AY151" s="118" t="s">
        <v>154</v>
      </c>
      <c r="BK151" s="126">
        <f>SUM(BK152:BK159)</f>
        <v>0</v>
      </c>
    </row>
    <row r="152" spans="2:65" s="1" customFormat="1" ht="24.2" customHeight="1">
      <c r="B152" s="28"/>
      <c r="C152" s="129" t="s">
        <v>9</v>
      </c>
      <c r="D152" s="129" t="s">
        <v>157</v>
      </c>
      <c r="E152" s="130" t="s">
        <v>222</v>
      </c>
      <c r="F152" s="131" t="s">
        <v>223</v>
      </c>
      <c r="G152" s="132" t="s">
        <v>224</v>
      </c>
      <c r="H152" s="133">
        <v>1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225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225</v>
      </c>
      <c r="BM152" s="140" t="s">
        <v>226</v>
      </c>
    </row>
    <row r="153" spans="2:65" s="1" customFormat="1" ht="19.5">
      <c r="B153" s="28"/>
      <c r="D153" s="146" t="s">
        <v>165</v>
      </c>
      <c r="F153" s="147" t="s">
        <v>227</v>
      </c>
      <c r="I153" s="144"/>
      <c r="L153" s="28"/>
      <c r="M153" s="145"/>
      <c r="T153" s="52"/>
      <c r="AT153" s="13" t="s">
        <v>165</v>
      </c>
      <c r="AU153" s="13" t="s">
        <v>85</v>
      </c>
    </row>
    <row r="154" spans="2:65" s="1" customFormat="1" ht="16.5" customHeight="1">
      <c r="B154" s="28"/>
      <c r="C154" s="129" t="s">
        <v>228</v>
      </c>
      <c r="D154" s="129" t="s">
        <v>157</v>
      </c>
      <c r="E154" s="130" t="s">
        <v>229</v>
      </c>
      <c r="F154" s="131" t="s">
        <v>230</v>
      </c>
      <c r="G154" s="132" t="s">
        <v>224</v>
      </c>
      <c r="H154" s="133">
        <v>5</v>
      </c>
      <c r="I154" s="134"/>
      <c r="J154" s="133">
        <f>ROUND(I154*H154,0)</f>
        <v>0</v>
      </c>
      <c r="K154" s="135"/>
      <c r="L154" s="28"/>
      <c r="M154" s="136" t="s">
        <v>1</v>
      </c>
      <c r="N154" s="137" t="s">
        <v>41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225</v>
      </c>
      <c r="AT154" s="140" t="s">
        <v>157</v>
      </c>
      <c r="AU154" s="140" t="s">
        <v>85</v>
      </c>
      <c r="AY154" s="13" t="s">
        <v>154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225</v>
      </c>
      <c r="BM154" s="140" t="s">
        <v>231</v>
      </c>
    </row>
    <row r="155" spans="2:65" s="1" customFormat="1" ht="39">
      <c r="B155" s="28"/>
      <c r="D155" s="146" t="s">
        <v>165</v>
      </c>
      <c r="F155" s="147" t="s">
        <v>232</v>
      </c>
      <c r="I155" s="144"/>
      <c r="L155" s="28"/>
      <c r="M155" s="145"/>
      <c r="T155" s="52"/>
      <c r="AT155" s="13" t="s">
        <v>165</v>
      </c>
      <c r="AU155" s="13" t="s">
        <v>85</v>
      </c>
    </row>
    <row r="156" spans="2:65" s="1" customFormat="1" ht="21.75" customHeight="1">
      <c r="B156" s="28"/>
      <c r="C156" s="129" t="s">
        <v>233</v>
      </c>
      <c r="D156" s="129" t="s">
        <v>157</v>
      </c>
      <c r="E156" s="130" t="s">
        <v>234</v>
      </c>
      <c r="F156" s="131" t="s">
        <v>235</v>
      </c>
      <c r="G156" s="132" t="s">
        <v>160</v>
      </c>
      <c r="H156" s="133">
        <v>4</v>
      </c>
      <c r="I156" s="134"/>
      <c r="J156" s="133">
        <f>ROUND(I156*H156,0)</f>
        <v>0</v>
      </c>
      <c r="K156" s="135"/>
      <c r="L156" s="28"/>
      <c r="M156" s="136" t="s">
        <v>1</v>
      </c>
      <c r="N156" s="137" t="s">
        <v>41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225</v>
      </c>
      <c r="AT156" s="140" t="s">
        <v>157</v>
      </c>
      <c r="AU156" s="140" t="s">
        <v>85</v>
      </c>
      <c r="AY156" s="13" t="s">
        <v>154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225</v>
      </c>
      <c r="BM156" s="140" t="s">
        <v>236</v>
      </c>
    </row>
    <row r="157" spans="2:65" s="1" customFormat="1" ht="19.5">
      <c r="B157" s="28"/>
      <c r="D157" s="146" t="s">
        <v>165</v>
      </c>
      <c r="F157" s="147" t="s">
        <v>237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16.5" customHeight="1">
      <c r="B158" s="28"/>
      <c r="C158" s="129" t="s">
        <v>238</v>
      </c>
      <c r="D158" s="129" t="s">
        <v>157</v>
      </c>
      <c r="E158" s="130" t="s">
        <v>239</v>
      </c>
      <c r="F158" s="131" t="s">
        <v>240</v>
      </c>
      <c r="G158" s="132" t="s">
        <v>160</v>
      </c>
      <c r="H158" s="133">
        <v>4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225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225</v>
      </c>
      <c r="BM158" s="140" t="s">
        <v>241</v>
      </c>
    </row>
    <row r="159" spans="2:65" s="1" customFormat="1" ht="29.25">
      <c r="B159" s="28"/>
      <c r="D159" s="146" t="s">
        <v>165</v>
      </c>
      <c r="F159" s="147" t="s">
        <v>242</v>
      </c>
      <c r="I159" s="144"/>
      <c r="L159" s="28"/>
      <c r="M159" s="145"/>
      <c r="T159" s="52"/>
      <c r="AT159" s="13" t="s">
        <v>165</v>
      </c>
      <c r="AU159" s="13" t="s">
        <v>85</v>
      </c>
    </row>
    <row r="160" spans="2:65" s="11" customFormat="1" ht="25.9" customHeight="1">
      <c r="B160" s="117"/>
      <c r="D160" s="118" t="s">
        <v>75</v>
      </c>
      <c r="E160" s="119" t="s">
        <v>243</v>
      </c>
      <c r="F160" s="119" t="s">
        <v>244</v>
      </c>
      <c r="I160" s="120"/>
      <c r="J160" s="121">
        <f>BK160</f>
        <v>0</v>
      </c>
      <c r="L160" s="117"/>
      <c r="M160" s="122"/>
      <c r="P160" s="123">
        <f>P161</f>
        <v>0</v>
      </c>
      <c r="R160" s="123">
        <f>R161</f>
        <v>0</v>
      </c>
      <c r="T160" s="124">
        <f>T161</f>
        <v>0</v>
      </c>
      <c r="AR160" s="118" t="s">
        <v>182</v>
      </c>
      <c r="AT160" s="125" t="s">
        <v>75</v>
      </c>
      <c r="AU160" s="125" t="s">
        <v>76</v>
      </c>
      <c r="AY160" s="118" t="s">
        <v>154</v>
      </c>
      <c r="BK160" s="126">
        <f>BK161</f>
        <v>0</v>
      </c>
    </row>
    <row r="161" spans="2:65" s="11" customFormat="1" ht="22.9" customHeight="1">
      <c r="B161" s="117"/>
      <c r="D161" s="118" t="s">
        <v>75</v>
      </c>
      <c r="E161" s="127" t="s">
        <v>245</v>
      </c>
      <c r="F161" s="127" t="s">
        <v>246</v>
      </c>
      <c r="I161" s="120"/>
      <c r="J161" s="128">
        <f>BK161</f>
        <v>0</v>
      </c>
      <c r="L161" s="117"/>
      <c r="M161" s="122"/>
      <c r="P161" s="123">
        <f>SUM(P162:P164)</f>
        <v>0</v>
      </c>
      <c r="R161" s="123">
        <f>SUM(R162:R164)</f>
        <v>0</v>
      </c>
      <c r="T161" s="124">
        <f>SUM(T162:T164)</f>
        <v>0</v>
      </c>
      <c r="AR161" s="118" t="s">
        <v>182</v>
      </c>
      <c r="AT161" s="125" t="s">
        <v>75</v>
      </c>
      <c r="AU161" s="125" t="s">
        <v>8</v>
      </c>
      <c r="AY161" s="118" t="s">
        <v>154</v>
      </c>
      <c r="BK161" s="126">
        <f>SUM(BK162:BK164)</f>
        <v>0</v>
      </c>
    </row>
    <row r="162" spans="2:65" s="1" customFormat="1" ht="16.5" customHeight="1">
      <c r="B162" s="28"/>
      <c r="C162" s="129" t="s">
        <v>161</v>
      </c>
      <c r="D162" s="129" t="s">
        <v>157</v>
      </c>
      <c r="E162" s="130" t="s">
        <v>247</v>
      </c>
      <c r="F162" s="131" t="s">
        <v>248</v>
      </c>
      <c r="G162" s="132" t="s">
        <v>224</v>
      </c>
      <c r="H162" s="133">
        <v>1</v>
      </c>
      <c r="I162" s="134"/>
      <c r="J162" s="133">
        <f>ROUND(I162*H162,0)</f>
        <v>0</v>
      </c>
      <c r="K162" s="135"/>
      <c r="L162" s="28"/>
      <c r="M162" s="136" t="s">
        <v>1</v>
      </c>
      <c r="N162" s="137" t="s">
        <v>41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249</v>
      </c>
      <c r="AT162" s="140" t="s">
        <v>157</v>
      </c>
      <c r="AU162" s="140" t="s">
        <v>85</v>
      </c>
      <c r="AY162" s="13" t="s">
        <v>154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249</v>
      </c>
      <c r="BM162" s="140" t="s">
        <v>250</v>
      </c>
    </row>
    <row r="163" spans="2:65" s="1" customFormat="1" ht="11.25">
      <c r="B163" s="28"/>
      <c r="D163" s="142" t="s">
        <v>163</v>
      </c>
      <c r="F163" s="143" t="s">
        <v>251</v>
      </c>
      <c r="I163" s="144"/>
      <c r="L163" s="28"/>
      <c r="M163" s="145"/>
      <c r="T163" s="52"/>
      <c r="AT163" s="13" t="s">
        <v>163</v>
      </c>
      <c r="AU163" s="13" t="s">
        <v>85</v>
      </c>
    </row>
    <row r="164" spans="2:65" s="1" customFormat="1" ht="29.25">
      <c r="B164" s="28"/>
      <c r="D164" s="146" t="s">
        <v>165</v>
      </c>
      <c r="F164" s="147" t="s">
        <v>252</v>
      </c>
      <c r="I164" s="144"/>
      <c r="L164" s="28"/>
      <c r="M164" s="158"/>
      <c r="N164" s="159"/>
      <c r="O164" s="159"/>
      <c r="P164" s="159"/>
      <c r="Q164" s="159"/>
      <c r="R164" s="159"/>
      <c r="S164" s="159"/>
      <c r="T164" s="160"/>
      <c r="AT164" s="13" t="s">
        <v>165</v>
      </c>
      <c r="AU164" s="13" t="s">
        <v>85</v>
      </c>
    </row>
    <row r="165" spans="2:65" s="1" customFormat="1" ht="6.95" customHeight="1"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28"/>
    </row>
  </sheetData>
  <sheetProtection algorithmName="SHA-512" hashValue="GC3J6bP47jJN8LHTKpHoVUFTrNn4pHySYe1kSSX9bIG13rqj4nUxV2hKltpIjiIJqhFg1Pi3FmxHWPVLvVre1Q==" saltValue="mo/jU4oKndTaoSb4DgiLZUCxwhhyyGL74Q96Zis/jB7xqHoGVHx7N/QJ2RFJzMOUvjz+uKABzpPob7gYuN5pcg==" spinCount="100000" sheet="1" objects="1" scenarios="1" formatColumns="0" formatRows="0" autoFilter="0"/>
  <autoFilter ref="C121:K164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100-000000000000}"/>
    <hyperlink ref="F130" r:id="rId2" xr:uid="{00000000-0004-0000-0100-000001000000}"/>
    <hyperlink ref="F134" r:id="rId3" xr:uid="{00000000-0004-0000-0100-000002000000}"/>
    <hyperlink ref="F137" r:id="rId4" xr:uid="{00000000-0004-0000-0100-000003000000}"/>
    <hyperlink ref="F141" r:id="rId5" xr:uid="{00000000-0004-0000-0100-000004000000}"/>
    <hyperlink ref="F144" r:id="rId6" xr:uid="{00000000-0004-0000-0100-000005000000}"/>
    <hyperlink ref="F148" r:id="rId7" xr:uid="{00000000-0004-0000-0100-000006000000}"/>
    <hyperlink ref="F163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253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ROUND(J123,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ROUND((SUM(BE123:BE205)),  1)</f>
        <v>0</v>
      </c>
      <c r="I33" s="88">
        <v>0.21</v>
      </c>
      <c r="J33" s="87">
        <f>ROUND(((SUM(BE123:BE205))*I33),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ROUND((SUM(BF123:BF205)),  1)</f>
        <v>0</v>
      </c>
      <c r="I34" s="88">
        <v>0.12</v>
      </c>
      <c r="J34" s="87">
        <f>ROUND(((SUM(BF123:BF205))*I34),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ROUND((SUM(BG123:BG205)),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ROUND((SUM(BH123:BH205)),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ROUND((SUM(BI123:BI205)),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02. - MŠ Na Biřičce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J123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899999999999999" hidden="1" customHeight="1">
      <c r="B99" s="104"/>
      <c r="D99" s="105" t="s">
        <v>254</v>
      </c>
      <c r="E99" s="106"/>
      <c r="F99" s="106"/>
      <c r="G99" s="106"/>
      <c r="H99" s="106"/>
      <c r="I99" s="106"/>
      <c r="J99" s="107">
        <f>J190</f>
        <v>0</v>
      </c>
      <c r="L99" s="104"/>
    </row>
    <row r="100" spans="2:12" s="8" customFormat="1" ht="24.95" hidden="1" customHeight="1">
      <c r="B100" s="100"/>
      <c r="D100" s="101" t="s">
        <v>135</v>
      </c>
      <c r="E100" s="102"/>
      <c r="F100" s="102"/>
      <c r="G100" s="102"/>
      <c r="H100" s="102"/>
      <c r="I100" s="102"/>
      <c r="J100" s="103">
        <f>J195</f>
        <v>0</v>
      </c>
      <c r="L100" s="100"/>
    </row>
    <row r="101" spans="2:12" s="9" customFormat="1" ht="19.899999999999999" hidden="1" customHeight="1">
      <c r="B101" s="104"/>
      <c r="D101" s="105" t="s">
        <v>136</v>
      </c>
      <c r="E101" s="106"/>
      <c r="F101" s="106"/>
      <c r="G101" s="106"/>
      <c r="H101" s="106"/>
      <c r="I101" s="106"/>
      <c r="J101" s="107">
        <f>J196</f>
        <v>0</v>
      </c>
      <c r="L101" s="104"/>
    </row>
    <row r="102" spans="2:12" s="8" customFormat="1" ht="24.95" hidden="1" customHeight="1">
      <c r="B102" s="100"/>
      <c r="D102" s="101" t="s">
        <v>137</v>
      </c>
      <c r="E102" s="102"/>
      <c r="F102" s="102"/>
      <c r="G102" s="102"/>
      <c r="H102" s="102"/>
      <c r="I102" s="102"/>
      <c r="J102" s="103">
        <f>J201</f>
        <v>0</v>
      </c>
      <c r="L102" s="100"/>
    </row>
    <row r="103" spans="2:12" s="9" customFormat="1" ht="19.899999999999999" hidden="1" customHeight="1">
      <c r="B103" s="104"/>
      <c r="D103" s="105" t="s">
        <v>138</v>
      </c>
      <c r="E103" s="106"/>
      <c r="F103" s="106"/>
      <c r="G103" s="106"/>
      <c r="H103" s="106"/>
      <c r="I103" s="106"/>
      <c r="J103" s="107">
        <f>J202</f>
        <v>0</v>
      </c>
      <c r="L103" s="104"/>
    </row>
    <row r="104" spans="2:12" s="1" customFormat="1" ht="21.75" hidden="1" customHeight="1">
      <c r="B104" s="28"/>
      <c r="L104" s="28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139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9" t="str">
        <f>E7</f>
        <v>Odstranění závad z revizí elektro - I. etapa</v>
      </c>
      <c r="F113" s="200"/>
      <c r="G113" s="200"/>
      <c r="H113" s="200"/>
      <c r="L113" s="28"/>
    </row>
    <row r="114" spans="2:65" s="1" customFormat="1" ht="12" customHeight="1">
      <c r="B114" s="28"/>
      <c r="C114" s="23" t="s">
        <v>126</v>
      </c>
      <c r="L114" s="28"/>
    </row>
    <row r="115" spans="2:65" s="1" customFormat="1" ht="16.5" customHeight="1">
      <c r="B115" s="28"/>
      <c r="E115" s="165" t="str">
        <f>E9</f>
        <v xml:space="preserve">02. - MŠ Na Biřičce </v>
      </c>
      <c r="F115" s="201"/>
      <c r="G115" s="201"/>
      <c r="H115" s="20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>
        <f>IF(J12="","",J12)</f>
        <v>45838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23</v>
      </c>
      <c r="F119" s="21" t="str">
        <f>E15</f>
        <v>TECHNICKÉ SLUŽBY HRADEC KRÁLOVÉ</v>
      </c>
      <c r="I119" s="23" t="s">
        <v>31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140</v>
      </c>
      <c r="D122" s="110" t="s">
        <v>61</v>
      </c>
      <c r="E122" s="110" t="s">
        <v>57</v>
      </c>
      <c r="F122" s="110" t="s">
        <v>58</v>
      </c>
      <c r="G122" s="110" t="s">
        <v>141</v>
      </c>
      <c r="H122" s="110" t="s">
        <v>142</v>
      </c>
      <c r="I122" s="110" t="s">
        <v>143</v>
      </c>
      <c r="J122" s="111" t="s">
        <v>130</v>
      </c>
      <c r="K122" s="112" t="s">
        <v>144</v>
      </c>
      <c r="L122" s="108"/>
      <c r="M122" s="55" t="s">
        <v>1</v>
      </c>
      <c r="N122" s="56" t="s">
        <v>40</v>
      </c>
      <c r="O122" s="56" t="s">
        <v>145</v>
      </c>
      <c r="P122" s="56" t="s">
        <v>146</v>
      </c>
      <c r="Q122" s="56" t="s">
        <v>147</v>
      </c>
      <c r="R122" s="56" t="s">
        <v>148</v>
      </c>
      <c r="S122" s="56" t="s">
        <v>149</v>
      </c>
      <c r="T122" s="57" t="s">
        <v>150</v>
      </c>
    </row>
    <row r="123" spans="2:65" s="1" customFormat="1" ht="22.9" customHeight="1">
      <c r="B123" s="28"/>
      <c r="C123" s="60" t="s">
        <v>151</v>
      </c>
      <c r="J123" s="113">
        <f>BK123</f>
        <v>0</v>
      </c>
      <c r="L123" s="28"/>
      <c r="M123" s="58"/>
      <c r="N123" s="49"/>
      <c r="O123" s="49"/>
      <c r="P123" s="114">
        <f>P124+P195+P201</f>
        <v>0</v>
      </c>
      <c r="Q123" s="49"/>
      <c r="R123" s="114">
        <f>R124+R195+R201</f>
        <v>4.9350000000000002E-3</v>
      </c>
      <c r="S123" s="49"/>
      <c r="T123" s="115">
        <f>T124+T195+T201</f>
        <v>7.3999999999999982E-2</v>
      </c>
      <c r="AT123" s="13" t="s">
        <v>75</v>
      </c>
      <c r="AU123" s="13" t="s">
        <v>132</v>
      </c>
      <c r="BK123" s="116">
        <f>BK124+BK195+BK201</f>
        <v>0</v>
      </c>
    </row>
    <row r="124" spans="2:65" s="11" customFormat="1" ht="25.9" customHeight="1">
      <c r="B124" s="117"/>
      <c r="D124" s="118" t="s">
        <v>75</v>
      </c>
      <c r="E124" s="119" t="s">
        <v>152</v>
      </c>
      <c r="F124" s="119" t="s">
        <v>153</v>
      </c>
      <c r="I124" s="120"/>
      <c r="J124" s="121">
        <f>BK124</f>
        <v>0</v>
      </c>
      <c r="L124" s="117"/>
      <c r="M124" s="122"/>
      <c r="P124" s="123">
        <f>P125+P190</f>
        <v>0</v>
      </c>
      <c r="R124" s="123">
        <f>R125+R190</f>
        <v>4.9350000000000002E-3</v>
      </c>
      <c r="T124" s="124">
        <f>T125+T190</f>
        <v>7.3999999999999982E-2</v>
      </c>
      <c r="AR124" s="118" t="s">
        <v>85</v>
      </c>
      <c r="AT124" s="125" t="s">
        <v>75</v>
      </c>
      <c r="AU124" s="125" t="s">
        <v>76</v>
      </c>
      <c r="AY124" s="118" t="s">
        <v>154</v>
      </c>
      <c r="BK124" s="126">
        <f>BK125+BK190</f>
        <v>0</v>
      </c>
    </row>
    <row r="125" spans="2:65" s="11" customFormat="1" ht="22.9" customHeight="1">
      <c r="B125" s="117"/>
      <c r="D125" s="118" t="s">
        <v>75</v>
      </c>
      <c r="E125" s="127" t="s">
        <v>155</v>
      </c>
      <c r="F125" s="127" t="s">
        <v>156</v>
      </c>
      <c r="I125" s="120"/>
      <c r="J125" s="128">
        <f>BK125</f>
        <v>0</v>
      </c>
      <c r="L125" s="117"/>
      <c r="M125" s="122"/>
      <c r="P125" s="123">
        <f>SUM(P126:P189)</f>
        <v>0</v>
      </c>
      <c r="R125" s="123">
        <f>SUM(R126:R189)</f>
        <v>4.9350000000000002E-3</v>
      </c>
      <c r="T125" s="124">
        <f>SUM(T126:T189)</f>
        <v>5.0000000000000002E-5</v>
      </c>
      <c r="AR125" s="118" t="s">
        <v>85</v>
      </c>
      <c r="AT125" s="125" t="s">
        <v>75</v>
      </c>
      <c r="AU125" s="125" t="s">
        <v>8</v>
      </c>
      <c r="AY125" s="118" t="s">
        <v>154</v>
      </c>
      <c r="BK125" s="126">
        <f>SUM(BK126:BK189)</f>
        <v>0</v>
      </c>
    </row>
    <row r="126" spans="2:65" s="1" customFormat="1" ht="37.9" customHeight="1">
      <c r="B126" s="28"/>
      <c r="C126" s="129" t="s">
        <v>8</v>
      </c>
      <c r="D126" s="129" t="s">
        <v>157</v>
      </c>
      <c r="E126" s="130" t="s">
        <v>255</v>
      </c>
      <c r="F126" s="131" t="s">
        <v>256</v>
      </c>
      <c r="G126" s="132" t="s">
        <v>257</v>
      </c>
      <c r="H126" s="133">
        <v>6</v>
      </c>
      <c r="I126" s="134"/>
      <c r="J126" s="133">
        <f>ROUND(I126*H126,0)</f>
        <v>0</v>
      </c>
      <c r="K126" s="135"/>
      <c r="L126" s="28"/>
      <c r="M126" s="136" t="s">
        <v>1</v>
      </c>
      <c r="N126" s="137" t="s">
        <v>41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161</v>
      </c>
      <c r="AT126" s="140" t="s">
        <v>157</v>
      </c>
      <c r="AU126" s="140" t="s">
        <v>85</v>
      </c>
      <c r="AY126" s="13" t="s">
        <v>154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161</v>
      </c>
      <c r="BM126" s="140" t="s">
        <v>258</v>
      </c>
    </row>
    <row r="127" spans="2:65" s="1" customFormat="1" ht="11.25">
      <c r="B127" s="28"/>
      <c r="D127" s="142" t="s">
        <v>163</v>
      </c>
      <c r="F127" s="143" t="s">
        <v>259</v>
      </c>
      <c r="I127" s="144"/>
      <c r="L127" s="28"/>
      <c r="M127" s="145"/>
      <c r="T127" s="52"/>
      <c r="AT127" s="13" t="s">
        <v>163</v>
      </c>
      <c r="AU127" s="13" t="s">
        <v>85</v>
      </c>
    </row>
    <row r="128" spans="2:65" s="1" customFormat="1" ht="19.5">
      <c r="B128" s="28"/>
      <c r="D128" s="146" t="s">
        <v>165</v>
      </c>
      <c r="F128" s="147" t="s">
        <v>187</v>
      </c>
      <c r="I128" s="144"/>
      <c r="L128" s="28"/>
      <c r="M128" s="145"/>
      <c r="T128" s="52"/>
      <c r="AT128" s="13" t="s">
        <v>165</v>
      </c>
      <c r="AU128" s="13" t="s">
        <v>85</v>
      </c>
    </row>
    <row r="129" spans="2:65" s="1" customFormat="1" ht="16.5" customHeight="1">
      <c r="B129" s="28"/>
      <c r="C129" s="148" t="s">
        <v>85</v>
      </c>
      <c r="D129" s="148" t="s">
        <v>167</v>
      </c>
      <c r="E129" s="149" t="s">
        <v>260</v>
      </c>
      <c r="F129" s="150" t="s">
        <v>261</v>
      </c>
      <c r="G129" s="151" t="s">
        <v>257</v>
      </c>
      <c r="H129" s="152">
        <v>6.3</v>
      </c>
      <c r="I129" s="153"/>
      <c r="J129" s="152">
        <f>ROUND(I129*H129,0)</f>
        <v>0</v>
      </c>
      <c r="K129" s="154"/>
      <c r="L129" s="155"/>
      <c r="M129" s="156" t="s">
        <v>1</v>
      </c>
      <c r="N129" s="157" t="s">
        <v>41</v>
      </c>
      <c r="P129" s="138">
        <f>O129*H129</f>
        <v>0</v>
      </c>
      <c r="Q129" s="138">
        <v>6.9999999999999994E-5</v>
      </c>
      <c r="R129" s="138">
        <f>Q129*H129</f>
        <v>4.4099999999999993E-4</v>
      </c>
      <c r="S129" s="138">
        <v>0</v>
      </c>
      <c r="T129" s="139">
        <f>S129*H129</f>
        <v>0</v>
      </c>
      <c r="AR129" s="140" t="s">
        <v>170</v>
      </c>
      <c r="AT129" s="140" t="s">
        <v>167</v>
      </c>
      <c r="AU129" s="140" t="s">
        <v>85</v>
      </c>
      <c r="AY129" s="13" t="s">
        <v>154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161</v>
      </c>
      <c r="BM129" s="140" t="s">
        <v>262</v>
      </c>
    </row>
    <row r="130" spans="2:65" s="1" customFormat="1" ht="19.5">
      <c r="B130" s="28"/>
      <c r="D130" s="146" t="s">
        <v>165</v>
      </c>
      <c r="F130" s="147" t="s">
        <v>187</v>
      </c>
      <c r="I130" s="144"/>
      <c r="L130" s="28"/>
      <c r="M130" s="145"/>
      <c r="T130" s="52"/>
      <c r="AT130" s="13" t="s">
        <v>165</v>
      </c>
      <c r="AU130" s="13" t="s">
        <v>85</v>
      </c>
    </row>
    <row r="131" spans="2:65" s="1" customFormat="1" ht="62.65" customHeight="1">
      <c r="B131" s="28"/>
      <c r="C131" s="129" t="s">
        <v>172</v>
      </c>
      <c r="D131" s="129" t="s">
        <v>157</v>
      </c>
      <c r="E131" s="130" t="s">
        <v>263</v>
      </c>
      <c r="F131" s="131" t="s">
        <v>264</v>
      </c>
      <c r="G131" s="132" t="s">
        <v>257</v>
      </c>
      <c r="H131" s="133">
        <v>6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265</v>
      </c>
    </row>
    <row r="132" spans="2:65" s="1" customFormat="1" ht="11.25">
      <c r="B132" s="28"/>
      <c r="D132" s="142" t="s">
        <v>163</v>
      </c>
      <c r="F132" s="143" t="s">
        <v>266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187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24.2" customHeight="1">
      <c r="B134" s="28"/>
      <c r="C134" s="148" t="s">
        <v>178</v>
      </c>
      <c r="D134" s="148" t="s">
        <v>167</v>
      </c>
      <c r="E134" s="149" t="s">
        <v>267</v>
      </c>
      <c r="F134" s="150" t="s">
        <v>268</v>
      </c>
      <c r="G134" s="151" t="s">
        <v>257</v>
      </c>
      <c r="H134" s="152">
        <v>6.9</v>
      </c>
      <c r="I134" s="153"/>
      <c r="J134" s="152">
        <f>ROUND(I134*H134,0)</f>
        <v>0</v>
      </c>
      <c r="K134" s="154"/>
      <c r="L134" s="155"/>
      <c r="M134" s="156" t="s">
        <v>1</v>
      </c>
      <c r="N134" s="157" t="s">
        <v>41</v>
      </c>
      <c r="P134" s="138">
        <f>O134*H134</f>
        <v>0</v>
      </c>
      <c r="Q134" s="138">
        <v>6.0000000000000002E-5</v>
      </c>
      <c r="R134" s="138">
        <f>Q134*H134</f>
        <v>4.1400000000000003E-4</v>
      </c>
      <c r="S134" s="138">
        <v>0</v>
      </c>
      <c r="T134" s="139">
        <f>S134*H134</f>
        <v>0</v>
      </c>
      <c r="AR134" s="140" t="s">
        <v>170</v>
      </c>
      <c r="AT134" s="140" t="s">
        <v>167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269</v>
      </c>
    </row>
    <row r="135" spans="2:65" s="1" customFormat="1" ht="19.5">
      <c r="B135" s="28"/>
      <c r="D135" s="146" t="s">
        <v>165</v>
      </c>
      <c r="F135" s="147" t="s">
        <v>187</v>
      </c>
      <c r="I135" s="144"/>
      <c r="L135" s="28"/>
      <c r="M135" s="145"/>
      <c r="T135" s="52"/>
      <c r="AT135" s="13" t="s">
        <v>165</v>
      </c>
      <c r="AU135" s="13" t="s">
        <v>85</v>
      </c>
    </row>
    <row r="136" spans="2:65" s="1" customFormat="1" ht="37.9" customHeight="1">
      <c r="B136" s="28"/>
      <c r="C136" s="129" t="s">
        <v>182</v>
      </c>
      <c r="D136" s="129" t="s">
        <v>157</v>
      </c>
      <c r="E136" s="130" t="s">
        <v>270</v>
      </c>
      <c r="F136" s="131" t="s">
        <v>271</v>
      </c>
      <c r="G136" s="132" t="s">
        <v>160</v>
      </c>
      <c r="H136" s="133">
        <v>6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41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161</v>
      </c>
      <c r="AT136" s="140" t="s">
        <v>157</v>
      </c>
      <c r="AU136" s="140" t="s">
        <v>85</v>
      </c>
      <c r="AY136" s="13" t="s">
        <v>154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161</v>
      </c>
      <c r="BM136" s="140" t="s">
        <v>272</v>
      </c>
    </row>
    <row r="137" spans="2:65" s="1" customFormat="1" ht="11.25">
      <c r="B137" s="28"/>
      <c r="D137" s="142" t="s">
        <v>163</v>
      </c>
      <c r="F137" s="143" t="s">
        <v>273</v>
      </c>
      <c r="I137" s="144"/>
      <c r="L137" s="28"/>
      <c r="M137" s="145"/>
      <c r="T137" s="52"/>
      <c r="AT137" s="13" t="s">
        <v>163</v>
      </c>
      <c r="AU137" s="13" t="s">
        <v>85</v>
      </c>
    </row>
    <row r="138" spans="2:65" s="1" customFormat="1" ht="19.5">
      <c r="B138" s="28"/>
      <c r="D138" s="146" t="s">
        <v>165</v>
      </c>
      <c r="F138" s="147" t="s">
        <v>274</v>
      </c>
      <c r="I138" s="144"/>
      <c r="L138" s="28"/>
      <c r="M138" s="145"/>
      <c r="T138" s="52"/>
      <c r="AT138" s="13" t="s">
        <v>165</v>
      </c>
      <c r="AU138" s="13" t="s">
        <v>85</v>
      </c>
    </row>
    <row r="139" spans="2:65" s="1" customFormat="1" ht="21.75" customHeight="1">
      <c r="B139" s="28"/>
      <c r="C139" s="148" t="s">
        <v>188</v>
      </c>
      <c r="D139" s="148" t="s">
        <v>167</v>
      </c>
      <c r="E139" s="149" t="s">
        <v>275</v>
      </c>
      <c r="F139" s="150" t="s">
        <v>276</v>
      </c>
      <c r="G139" s="151" t="s">
        <v>160</v>
      </c>
      <c r="H139" s="152">
        <v>1</v>
      </c>
      <c r="I139" s="153"/>
      <c r="J139" s="152">
        <f>ROUND(I139*H139,0)</f>
        <v>0</v>
      </c>
      <c r="K139" s="154"/>
      <c r="L139" s="155"/>
      <c r="M139" s="156" t="s">
        <v>1</v>
      </c>
      <c r="N139" s="157" t="s">
        <v>41</v>
      </c>
      <c r="P139" s="138">
        <f>O139*H139</f>
        <v>0</v>
      </c>
      <c r="Q139" s="138">
        <v>1.0000000000000001E-5</v>
      </c>
      <c r="R139" s="138">
        <f>Q139*H139</f>
        <v>1.0000000000000001E-5</v>
      </c>
      <c r="S139" s="138">
        <v>0</v>
      </c>
      <c r="T139" s="139">
        <f>S139*H139</f>
        <v>0</v>
      </c>
      <c r="AR139" s="140" t="s">
        <v>170</v>
      </c>
      <c r="AT139" s="140" t="s">
        <v>167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277</v>
      </c>
    </row>
    <row r="140" spans="2:65" s="1" customFormat="1" ht="19.5">
      <c r="B140" s="28"/>
      <c r="D140" s="146" t="s">
        <v>165</v>
      </c>
      <c r="F140" s="147" t="s">
        <v>278</v>
      </c>
      <c r="I140" s="144"/>
      <c r="L140" s="28"/>
      <c r="M140" s="145"/>
      <c r="T140" s="52"/>
      <c r="AT140" s="13" t="s">
        <v>165</v>
      </c>
      <c r="AU140" s="13" t="s">
        <v>85</v>
      </c>
    </row>
    <row r="141" spans="2:65" s="1" customFormat="1" ht="16.5" customHeight="1">
      <c r="B141" s="28"/>
      <c r="C141" s="148" t="s">
        <v>193</v>
      </c>
      <c r="D141" s="148" t="s">
        <v>167</v>
      </c>
      <c r="E141" s="149" t="s">
        <v>279</v>
      </c>
      <c r="F141" s="150" t="s">
        <v>280</v>
      </c>
      <c r="G141" s="151" t="s">
        <v>160</v>
      </c>
      <c r="H141" s="152">
        <v>1</v>
      </c>
      <c r="I141" s="153"/>
      <c r="J141" s="152">
        <f>ROUND(I141*H141,0)</f>
        <v>0</v>
      </c>
      <c r="K141" s="154"/>
      <c r="L141" s="155"/>
      <c r="M141" s="156" t="s">
        <v>1</v>
      </c>
      <c r="N141" s="157" t="s">
        <v>41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170</v>
      </c>
      <c r="AT141" s="140" t="s">
        <v>167</v>
      </c>
      <c r="AU141" s="140" t="s">
        <v>85</v>
      </c>
      <c r="AY141" s="13" t="s">
        <v>154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161</v>
      </c>
      <c r="BM141" s="140" t="s">
        <v>281</v>
      </c>
    </row>
    <row r="142" spans="2:65" s="1" customFormat="1" ht="19.5">
      <c r="B142" s="28"/>
      <c r="D142" s="146" t="s">
        <v>165</v>
      </c>
      <c r="F142" s="147" t="s">
        <v>278</v>
      </c>
      <c r="I142" s="144"/>
      <c r="L142" s="28"/>
      <c r="M142" s="145"/>
      <c r="T142" s="52"/>
      <c r="AT142" s="13" t="s">
        <v>165</v>
      </c>
      <c r="AU142" s="13" t="s">
        <v>85</v>
      </c>
    </row>
    <row r="143" spans="2:65" s="1" customFormat="1" ht="33" customHeight="1">
      <c r="B143" s="28"/>
      <c r="C143" s="129" t="s">
        <v>198</v>
      </c>
      <c r="D143" s="129" t="s">
        <v>157</v>
      </c>
      <c r="E143" s="130" t="s">
        <v>282</v>
      </c>
      <c r="F143" s="131" t="s">
        <v>283</v>
      </c>
      <c r="G143" s="132" t="s">
        <v>160</v>
      </c>
      <c r="H143" s="133">
        <v>2</v>
      </c>
      <c r="I143" s="134"/>
      <c r="J143" s="133">
        <f>ROUND(I143*H143,0)</f>
        <v>0</v>
      </c>
      <c r="K143" s="135"/>
      <c r="L143" s="28"/>
      <c r="M143" s="136" t="s">
        <v>1</v>
      </c>
      <c r="N143" s="137" t="s">
        <v>41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161</v>
      </c>
      <c r="AT143" s="140" t="s">
        <v>157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284</v>
      </c>
    </row>
    <row r="144" spans="2:65" s="1" customFormat="1" ht="11.25">
      <c r="B144" s="28"/>
      <c r="D144" s="142" t="s">
        <v>163</v>
      </c>
      <c r="F144" s="143" t="s">
        <v>285</v>
      </c>
      <c r="I144" s="144"/>
      <c r="L144" s="28"/>
      <c r="M144" s="145"/>
      <c r="T144" s="52"/>
      <c r="AT144" s="13" t="s">
        <v>163</v>
      </c>
      <c r="AU144" s="13" t="s">
        <v>85</v>
      </c>
    </row>
    <row r="145" spans="2:65" s="1" customFormat="1" ht="19.5">
      <c r="B145" s="28"/>
      <c r="D145" s="146" t="s">
        <v>165</v>
      </c>
      <c r="F145" s="147" t="s">
        <v>286</v>
      </c>
      <c r="I145" s="144"/>
      <c r="L145" s="28"/>
      <c r="M145" s="145"/>
      <c r="T145" s="52"/>
      <c r="AT145" s="13" t="s">
        <v>165</v>
      </c>
      <c r="AU145" s="13" t="s">
        <v>85</v>
      </c>
    </row>
    <row r="146" spans="2:65" s="1" customFormat="1" ht="16.5" customHeight="1">
      <c r="B146" s="28"/>
      <c r="C146" s="148" t="s">
        <v>203</v>
      </c>
      <c r="D146" s="148" t="s">
        <v>167</v>
      </c>
      <c r="E146" s="149" t="s">
        <v>287</v>
      </c>
      <c r="F146" s="150" t="s">
        <v>288</v>
      </c>
      <c r="G146" s="151" t="s">
        <v>160</v>
      </c>
      <c r="H146" s="152">
        <v>2</v>
      </c>
      <c r="I146" s="153"/>
      <c r="J146" s="152">
        <f>ROUND(I146*H146,0)</f>
        <v>0</v>
      </c>
      <c r="K146" s="154"/>
      <c r="L146" s="155"/>
      <c r="M146" s="156" t="s">
        <v>1</v>
      </c>
      <c r="N146" s="157" t="s">
        <v>41</v>
      </c>
      <c r="P146" s="138">
        <f>O146*H146</f>
        <v>0</v>
      </c>
      <c r="Q146" s="138">
        <v>4.0000000000000003E-5</v>
      </c>
      <c r="R146" s="138">
        <f>Q146*H146</f>
        <v>8.0000000000000007E-5</v>
      </c>
      <c r="S146" s="138">
        <v>0</v>
      </c>
      <c r="T146" s="139">
        <f>S146*H146</f>
        <v>0</v>
      </c>
      <c r="AR146" s="140" t="s">
        <v>170</v>
      </c>
      <c r="AT146" s="140" t="s">
        <v>167</v>
      </c>
      <c r="AU146" s="140" t="s">
        <v>85</v>
      </c>
      <c r="AY146" s="13" t="s">
        <v>154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161</v>
      </c>
      <c r="BM146" s="140" t="s">
        <v>289</v>
      </c>
    </row>
    <row r="147" spans="2:65" s="1" customFormat="1" ht="19.5">
      <c r="B147" s="28"/>
      <c r="D147" s="146" t="s">
        <v>165</v>
      </c>
      <c r="F147" s="147" t="s">
        <v>290</v>
      </c>
      <c r="I147" s="144"/>
      <c r="L147" s="28"/>
      <c r="M147" s="145"/>
      <c r="T147" s="52"/>
      <c r="AT147" s="13" t="s">
        <v>165</v>
      </c>
      <c r="AU147" s="13" t="s">
        <v>85</v>
      </c>
    </row>
    <row r="148" spans="2:65" s="1" customFormat="1" ht="16.5" customHeight="1">
      <c r="B148" s="28"/>
      <c r="C148" s="148" t="s">
        <v>209</v>
      </c>
      <c r="D148" s="148" t="s">
        <v>167</v>
      </c>
      <c r="E148" s="149" t="s">
        <v>291</v>
      </c>
      <c r="F148" s="150" t="s">
        <v>292</v>
      </c>
      <c r="G148" s="151" t="s">
        <v>160</v>
      </c>
      <c r="H148" s="152">
        <v>2</v>
      </c>
      <c r="I148" s="153"/>
      <c r="J148" s="152">
        <f>ROUND(I148*H148,0)</f>
        <v>0</v>
      </c>
      <c r="K148" s="154"/>
      <c r="L148" s="155"/>
      <c r="M148" s="156" t="s">
        <v>1</v>
      </c>
      <c r="N148" s="157" t="s">
        <v>41</v>
      </c>
      <c r="P148" s="138">
        <f>O148*H148</f>
        <v>0</v>
      </c>
      <c r="Q148" s="138">
        <v>2.0000000000000002E-5</v>
      </c>
      <c r="R148" s="138">
        <f>Q148*H148</f>
        <v>4.0000000000000003E-5</v>
      </c>
      <c r="S148" s="138">
        <v>0</v>
      </c>
      <c r="T148" s="139">
        <f>S148*H148</f>
        <v>0</v>
      </c>
      <c r="AR148" s="140" t="s">
        <v>170</v>
      </c>
      <c r="AT148" s="140" t="s">
        <v>167</v>
      </c>
      <c r="AU148" s="140" t="s">
        <v>85</v>
      </c>
      <c r="AY148" s="13" t="s">
        <v>154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161</v>
      </c>
      <c r="BM148" s="140" t="s">
        <v>293</v>
      </c>
    </row>
    <row r="149" spans="2:65" s="1" customFormat="1" ht="19.5">
      <c r="B149" s="28"/>
      <c r="D149" s="146" t="s">
        <v>165</v>
      </c>
      <c r="F149" s="147" t="s">
        <v>290</v>
      </c>
      <c r="I149" s="144"/>
      <c r="L149" s="28"/>
      <c r="M149" s="145"/>
      <c r="T149" s="52"/>
      <c r="AT149" s="13" t="s">
        <v>165</v>
      </c>
      <c r="AU149" s="13" t="s">
        <v>85</v>
      </c>
    </row>
    <row r="150" spans="2:65" s="1" customFormat="1" ht="49.15" customHeight="1">
      <c r="B150" s="28"/>
      <c r="C150" s="129" t="s">
        <v>213</v>
      </c>
      <c r="D150" s="129" t="s">
        <v>157</v>
      </c>
      <c r="E150" s="130" t="s">
        <v>294</v>
      </c>
      <c r="F150" s="131" t="s">
        <v>295</v>
      </c>
      <c r="G150" s="132" t="s">
        <v>160</v>
      </c>
      <c r="H150" s="133">
        <v>1</v>
      </c>
      <c r="I150" s="134"/>
      <c r="J150" s="133">
        <f>ROUND(I150*H150,0)</f>
        <v>0</v>
      </c>
      <c r="K150" s="135"/>
      <c r="L150" s="28"/>
      <c r="M150" s="136" t="s">
        <v>1</v>
      </c>
      <c r="N150" s="137" t="s">
        <v>41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161</v>
      </c>
      <c r="AT150" s="140" t="s">
        <v>157</v>
      </c>
      <c r="AU150" s="140" t="s">
        <v>85</v>
      </c>
      <c r="AY150" s="13" t="s">
        <v>154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</v>
      </c>
      <c r="BK150" s="141">
        <f>ROUND(I150*H150,0)</f>
        <v>0</v>
      </c>
      <c r="BL150" s="13" t="s">
        <v>161</v>
      </c>
      <c r="BM150" s="140" t="s">
        <v>296</v>
      </c>
    </row>
    <row r="151" spans="2:65" s="1" customFormat="1" ht="11.25">
      <c r="B151" s="28"/>
      <c r="D151" s="142" t="s">
        <v>163</v>
      </c>
      <c r="F151" s="143" t="s">
        <v>297</v>
      </c>
      <c r="I151" s="144"/>
      <c r="L151" s="28"/>
      <c r="M151" s="145"/>
      <c r="T151" s="52"/>
      <c r="AT151" s="13" t="s">
        <v>163</v>
      </c>
      <c r="AU151" s="13" t="s">
        <v>85</v>
      </c>
    </row>
    <row r="152" spans="2:65" s="1" customFormat="1" ht="19.5">
      <c r="B152" s="28"/>
      <c r="D152" s="146" t="s">
        <v>165</v>
      </c>
      <c r="F152" s="147" t="s">
        <v>298</v>
      </c>
      <c r="I152" s="144"/>
      <c r="L152" s="28"/>
      <c r="M152" s="145"/>
      <c r="T152" s="52"/>
      <c r="AT152" s="13" t="s">
        <v>165</v>
      </c>
      <c r="AU152" s="13" t="s">
        <v>85</v>
      </c>
    </row>
    <row r="153" spans="2:65" s="1" customFormat="1" ht="24.2" customHeight="1">
      <c r="B153" s="28"/>
      <c r="C153" s="148" t="s">
        <v>9</v>
      </c>
      <c r="D153" s="148" t="s">
        <v>167</v>
      </c>
      <c r="E153" s="149" t="s">
        <v>299</v>
      </c>
      <c r="F153" s="150" t="s">
        <v>300</v>
      </c>
      <c r="G153" s="151" t="s">
        <v>160</v>
      </c>
      <c r="H153" s="152">
        <v>1</v>
      </c>
      <c r="I153" s="153"/>
      <c r="J153" s="152">
        <f>ROUND(I153*H153,0)</f>
        <v>0</v>
      </c>
      <c r="K153" s="154"/>
      <c r="L153" s="155"/>
      <c r="M153" s="156" t="s">
        <v>1</v>
      </c>
      <c r="N153" s="157" t="s">
        <v>41</v>
      </c>
      <c r="P153" s="138">
        <f>O153*H153</f>
        <v>0</v>
      </c>
      <c r="Q153" s="138">
        <v>4.0000000000000003E-5</v>
      </c>
      <c r="R153" s="138">
        <f>Q153*H153</f>
        <v>4.0000000000000003E-5</v>
      </c>
      <c r="S153" s="138">
        <v>0</v>
      </c>
      <c r="T153" s="139">
        <f>S153*H153</f>
        <v>0</v>
      </c>
      <c r="AR153" s="140" t="s">
        <v>170</v>
      </c>
      <c r="AT153" s="140" t="s">
        <v>167</v>
      </c>
      <c r="AU153" s="140" t="s">
        <v>85</v>
      </c>
      <c r="AY153" s="13" t="s">
        <v>154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</v>
      </c>
      <c r="BK153" s="141">
        <f>ROUND(I153*H153,0)</f>
        <v>0</v>
      </c>
      <c r="BL153" s="13" t="s">
        <v>161</v>
      </c>
      <c r="BM153" s="140" t="s">
        <v>301</v>
      </c>
    </row>
    <row r="154" spans="2:65" s="1" customFormat="1" ht="19.5">
      <c r="B154" s="28"/>
      <c r="D154" s="146" t="s">
        <v>165</v>
      </c>
      <c r="F154" s="147" t="s">
        <v>298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44.25" customHeight="1">
      <c r="B155" s="28"/>
      <c r="C155" s="129" t="s">
        <v>228</v>
      </c>
      <c r="D155" s="129" t="s">
        <v>157</v>
      </c>
      <c r="E155" s="130" t="s">
        <v>302</v>
      </c>
      <c r="F155" s="131" t="s">
        <v>303</v>
      </c>
      <c r="G155" s="132" t="s">
        <v>160</v>
      </c>
      <c r="H155" s="133">
        <v>1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41</v>
      </c>
      <c r="P155" s="138">
        <f>O155*H155</f>
        <v>0</v>
      </c>
      <c r="Q155" s="138">
        <v>0</v>
      </c>
      <c r="R155" s="138">
        <f>Q155*H155</f>
        <v>0</v>
      </c>
      <c r="S155" s="138">
        <v>5.0000000000000002E-5</v>
      </c>
      <c r="T155" s="139">
        <f>S155*H155</f>
        <v>5.0000000000000002E-5</v>
      </c>
      <c r="AR155" s="140" t="s">
        <v>161</v>
      </c>
      <c r="AT155" s="140" t="s">
        <v>157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304</v>
      </c>
    </row>
    <row r="156" spans="2:65" s="1" customFormat="1" ht="11.25">
      <c r="B156" s="28"/>
      <c r="D156" s="142" t="s">
        <v>163</v>
      </c>
      <c r="F156" s="143" t="s">
        <v>305</v>
      </c>
      <c r="I156" s="144"/>
      <c r="L156" s="28"/>
      <c r="M156" s="145"/>
      <c r="T156" s="52"/>
      <c r="AT156" s="13" t="s">
        <v>163</v>
      </c>
      <c r="AU156" s="13" t="s">
        <v>85</v>
      </c>
    </row>
    <row r="157" spans="2:65" s="1" customFormat="1" ht="19.5">
      <c r="B157" s="28"/>
      <c r="D157" s="146" t="s">
        <v>165</v>
      </c>
      <c r="F157" s="147" t="s">
        <v>298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37.9" customHeight="1">
      <c r="B158" s="28"/>
      <c r="C158" s="129" t="s">
        <v>233</v>
      </c>
      <c r="D158" s="129" t="s">
        <v>157</v>
      </c>
      <c r="E158" s="130" t="s">
        <v>306</v>
      </c>
      <c r="F158" s="131" t="s">
        <v>307</v>
      </c>
      <c r="G158" s="132" t="s">
        <v>160</v>
      </c>
      <c r="H158" s="133">
        <v>1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161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161</v>
      </c>
      <c r="BM158" s="140" t="s">
        <v>308</v>
      </c>
    </row>
    <row r="159" spans="2:65" s="1" customFormat="1" ht="11.25">
      <c r="B159" s="28"/>
      <c r="D159" s="142" t="s">
        <v>163</v>
      </c>
      <c r="F159" s="143" t="s">
        <v>309</v>
      </c>
      <c r="I159" s="144"/>
      <c r="L159" s="28"/>
      <c r="M159" s="145"/>
      <c r="T159" s="52"/>
      <c r="AT159" s="13" t="s">
        <v>163</v>
      </c>
      <c r="AU159" s="13" t="s">
        <v>85</v>
      </c>
    </row>
    <row r="160" spans="2:65" s="1" customFormat="1" ht="19.5">
      <c r="B160" s="28"/>
      <c r="D160" s="146" t="s">
        <v>165</v>
      </c>
      <c r="F160" s="147" t="s">
        <v>310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44.25" customHeight="1">
      <c r="B161" s="28"/>
      <c r="C161" s="129" t="s">
        <v>238</v>
      </c>
      <c r="D161" s="129" t="s">
        <v>157</v>
      </c>
      <c r="E161" s="130" t="s">
        <v>311</v>
      </c>
      <c r="F161" s="131" t="s">
        <v>312</v>
      </c>
      <c r="G161" s="132" t="s">
        <v>160</v>
      </c>
      <c r="H161" s="133">
        <v>1</v>
      </c>
      <c r="I161" s="134"/>
      <c r="J161" s="133">
        <f>ROUND(I161*H161,0)</f>
        <v>0</v>
      </c>
      <c r="K161" s="135"/>
      <c r="L161" s="28"/>
      <c r="M161" s="136" t="s">
        <v>1</v>
      </c>
      <c r="N161" s="13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161</v>
      </c>
      <c r="AT161" s="140" t="s">
        <v>157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313</v>
      </c>
    </row>
    <row r="162" spans="2:65" s="1" customFormat="1" ht="11.25">
      <c r="B162" s="28"/>
      <c r="D162" s="142" t="s">
        <v>163</v>
      </c>
      <c r="F162" s="143" t="s">
        <v>314</v>
      </c>
      <c r="I162" s="144"/>
      <c r="L162" s="28"/>
      <c r="M162" s="145"/>
      <c r="T162" s="52"/>
      <c r="AT162" s="13" t="s">
        <v>163</v>
      </c>
      <c r="AU162" s="13" t="s">
        <v>85</v>
      </c>
    </row>
    <row r="163" spans="2:65" s="1" customFormat="1" ht="19.5">
      <c r="B163" s="28"/>
      <c r="D163" s="146" t="s">
        <v>165</v>
      </c>
      <c r="F163" s="147" t="s">
        <v>310</v>
      </c>
      <c r="I163" s="144"/>
      <c r="L163" s="28"/>
      <c r="M163" s="145"/>
      <c r="T163" s="52"/>
      <c r="AT163" s="13" t="s">
        <v>165</v>
      </c>
      <c r="AU163" s="13" t="s">
        <v>85</v>
      </c>
    </row>
    <row r="164" spans="2:65" s="1" customFormat="1" ht="37.9" customHeight="1">
      <c r="B164" s="28"/>
      <c r="C164" s="129" t="s">
        <v>161</v>
      </c>
      <c r="D164" s="129" t="s">
        <v>157</v>
      </c>
      <c r="E164" s="130" t="s">
        <v>315</v>
      </c>
      <c r="F164" s="131" t="s">
        <v>316</v>
      </c>
      <c r="G164" s="132" t="s">
        <v>160</v>
      </c>
      <c r="H164" s="133">
        <v>2</v>
      </c>
      <c r="I164" s="134"/>
      <c r="J164" s="133">
        <f>ROUND(I164*H164,0)</f>
        <v>0</v>
      </c>
      <c r="K164" s="135"/>
      <c r="L164" s="28"/>
      <c r="M164" s="136" t="s">
        <v>1</v>
      </c>
      <c r="N164" s="137" t="s">
        <v>41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161</v>
      </c>
      <c r="AT164" s="140" t="s">
        <v>157</v>
      </c>
      <c r="AU164" s="140" t="s">
        <v>85</v>
      </c>
      <c r="AY164" s="13" t="s">
        <v>154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</v>
      </c>
      <c r="BK164" s="141">
        <f>ROUND(I164*H164,0)</f>
        <v>0</v>
      </c>
      <c r="BL164" s="13" t="s">
        <v>161</v>
      </c>
      <c r="BM164" s="140" t="s">
        <v>317</v>
      </c>
    </row>
    <row r="165" spans="2:65" s="1" customFormat="1" ht="11.25">
      <c r="B165" s="28"/>
      <c r="D165" s="142" t="s">
        <v>163</v>
      </c>
      <c r="F165" s="143" t="s">
        <v>318</v>
      </c>
      <c r="I165" s="144"/>
      <c r="L165" s="28"/>
      <c r="M165" s="145"/>
      <c r="T165" s="52"/>
      <c r="AT165" s="13" t="s">
        <v>163</v>
      </c>
      <c r="AU165" s="13" t="s">
        <v>85</v>
      </c>
    </row>
    <row r="166" spans="2:65" s="1" customFormat="1" ht="19.5">
      <c r="B166" s="28"/>
      <c r="D166" s="146" t="s">
        <v>165</v>
      </c>
      <c r="F166" s="147" t="s">
        <v>319</v>
      </c>
      <c r="I166" s="144"/>
      <c r="L166" s="28"/>
      <c r="M166" s="145"/>
      <c r="T166" s="52"/>
      <c r="AT166" s="13" t="s">
        <v>165</v>
      </c>
      <c r="AU166" s="13" t="s">
        <v>85</v>
      </c>
    </row>
    <row r="167" spans="2:65" s="1" customFormat="1" ht="16.5" customHeight="1">
      <c r="B167" s="28"/>
      <c r="C167" s="148" t="s">
        <v>320</v>
      </c>
      <c r="D167" s="148" t="s">
        <v>167</v>
      </c>
      <c r="E167" s="149" t="s">
        <v>321</v>
      </c>
      <c r="F167" s="150" t="s">
        <v>322</v>
      </c>
      <c r="G167" s="151" t="s">
        <v>160</v>
      </c>
      <c r="H167" s="152">
        <v>1</v>
      </c>
      <c r="I167" s="153"/>
      <c r="J167" s="152">
        <f>ROUND(I167*H167,0)</f>
        <v>0</v>
      </c>
      <c r="K167" s="154"/>
      <c r="L167" s="155"/>
      <c r="M167" s="156" t="s">
        <v>1</v>
      </c>
      <c r="N167" s="157" t="s">
        <v>41</v>
      </c>
      <c r="P167" s="138">
        <f>O167*H167</f>
        <v>0</v>
      </c>
      <c r="Q167" s="138">
        <v>2.49E-3</v>
      </c>
      <c r="R167" s="138">
        <f>Q167*H167</f>
        <v>2.49E-3</v>
      </c>
      <c r="S167" s="138">
        <v>0</v>
      </c>
      <c r="T167" s="139">
        <f>S167*H167</f>
        <v>0</v>
      </c>
      <c r="AR167" s="140" t="s">
        <v>170</v>
      </c>
      <c r="AT167" s="140" t="s">
        <v>167</v>
      </c>
      <c r="AU167" s="140" t="s">
        <v>85</v>
      </c>
      <c r="AY167" s="13" t="s">
        <v>154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</v>
      </c>
      <c r="BK167" s="141">
        <f>ROUND(I167*H167,0)</f>
        <v>0</v>
      </c>
      <c r="BL167" s="13" t="s">
        <v>161</v>
      </c>
      <c r="BM167" s="140" t="s">
        <v>323</v>
      </c>
    </row>
    <row r="168" spans="2:65" s="1" customFormat="1" ht="44.25" customHeight="1">
      <c r="B168" s="28"/>
      <c r="C168" s="129" t="s">
        <v>324</v>
      </c>
      <c r="D168" s="129" t="s">
        <v>157</v>
      </c>
      <c r="E168" s="130" t="s">
        <v>325</v>
      </c>
      <c r="F168" s="131" t="s">
        <v>326</v>
      </c>
      <c r="G168" s="132" t="s">
        <v>160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327</v>
      </c>
    </row>
    <row r="169" spans="2:65" s="1" customFormat="1" ht="11.25">
      <c r="B169" s="28"/>
      <c r="D169" s="142" t="s">
        <v>163</v>
      </c>
      <c r="F169" s="143" t="s">
        <v>328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329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" customFormat="1" ht="16.5" customHeight="1">
      <c r="B171" s="28"/>
      <c r="C171" s="148" t="s">
        <v>330</v>
      </c>
      <c r="D171" s="148" t="s">
        <v>167</v>
      </c>
      <c r="E171" s="149" t="s">
        <v>331</v>
      </c>
      <c r="F171" s="150" t="s">
        <v>332</v>
      </c>
      <c r="G171" s="151" t="s">
        <v>160</v>
      </c>
      <c r="H171" s="152">
        <v>1</v>
      </c>
      <c r="I171" s="153"/>
      <c r="J171" s="152">
        <f>ROUND(I171*H171,0)</f>
        <v>0</v>
      </c>
      <c r="K171" s="154"/>
      <c r="L171" s="155"/>
      <c r="M171" s="156" t="s">
        <v>1</v>
      </c>
      <c r="N171" s="157" t="s">
        <v>41</v>
      </c>
      <c r="P171" s="138">
        <f>O171*H171</f>
        <v>0</v>
      </c>
      <c r="Q171" s="138">
        <v>1E-3</v>
      </c>
      <c r="R171" s="138">
        <f>Q171*H171</f>
        <v>1E-3</v>
      </c>
      <c r="S171" s="138">
        <v>0</v>
      </c>
      <c r="T171" s="139">
        <f>S171*H171</f>
        <v>0</v>
      </c>
      <c r="AR171" s="140" t="s">
        <v>170</v>
      </c>
      <c r="AT171" s="140" t="s">
        <v>167</v>
      </c>
      <c r="AU171" s="140" t="s">
        <v>85</v>
      </c>
      <c r="AY171" s="13" t="s">
        <v>154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161</v>
      </c>
      <c r="BM171" s="140" t="s">
        <v>333</v>
      </c>
    </row>
    <row r="172" spans="2:65" s="1" customFormat="1" ht="19.5">
      <c r="B172" s="28"/>
      <c r="D172" s="146" t="s">
        <v>165</v>
      </c>
      <c r="F172" s="147" t="s">
        <v>329</v>
      </c>
      <c r="I172" s="144"/>
      <c r="L172" s="28"/>
      <c r="M172" s="145"/>
      <c r="T172" s="52"/>
      <c r="AT172" s="13" t="s">
        <v>165</v>
      </c>
      <c r="AU172" s="13" t="s">
        <v>85</v>
      </c>
    </row>
    <row r="173" spans="2:65" s="1" customFormat="1" ht="33" customHeight="1">
      <c r="B173" s="28"/>
      <c r="C173" s="129" t="s">
        <v>334</v>
      </c>
      <c r="D173" s="129" t="s">
        <v>157</v>
      </c>
      <c r="E173" s="130" t="s">
        <v>335</v>
      </c>
      <c r="F173" s="131" t="s">
        <v>336</v>
      </c>
      <c r="G173" s="132" t="s">
        <v>160</v>
      </c>
      <c r="H173" s="133">
        <v>1</v>
      </c>
      <c r="I173" s="134"/>
      <c r="J173" s="133">
        <f>ROUND(I173*H173,0)</f>
        <v>0</v>
      </c>
      <c r="K173" s="135"/>
      <c r="L173" s="28"/>
      <c r="M173" s="136" t="s">
        <v>1</v>
      </c>
      <c r="N173" s="137" t="s">
        <v>41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161</v>
      </c>
      <c r="AT173" s="140" t="s">
        <v>157</v>
      </c>
      <c r="AU173" s="140" t="s">
        <v>85</v>
      </c>
      <c r="AY173" s="13" t="s">
        <v>154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161</v>
      </c>
      <c r="BM173" s="140" t="s">
        <v>337</v>
      </c>
    </row>
    <row r="174" spans="2:65" s="1" customFormat="1" ht="11.25">
      <c r="B174" s="28"/>
      <c r="D174" s="142" t="s">
        <v>163</v>
      </c>
      <c r="F174" s="143" t="s">
        <v>338</v>
      </c>
      <c r="I174" s="144"/>
      <c r="L174" s="28"/>
      <c r="M174" s="145"/>
      <c r="T174" s="52"/>
      <c r="AT174" s="13" t="s">
        <v>163</v>
      </c>
      <c r="AU174" s="13" t="s">
        <v>85</v>
      </c>
    </row>
    <row r="175" spans="2:65" s="1" customFormat="1" ht="19.5">
      <c r="B175" s="28"/>
      <c r="D175" s="146" t="s">
        <v>165</v>
      </c>
      <c r="F175" s="147" t="s">
        <v>339</v>
      </c>
      <c r="I175" s="144"/>
      <c r="L175" s="28"/>
      <c r="M175" s="145"/>
      <c r="T175" s="52"/>
      <c r="AT175" s="13" t="s">
        <v>165</v>
      </c>
      <c r="AU175" s="13" t="s">
        <v>85</v>
      </c>
    </row>
    <row r="176" spans="2:65" s="1" customFormat="1" ht="16.5" customHeight="1">
      <c r="B176" s="28"/>
      <c r="C176" s="148" t="s">
        <v>7</v>
      </c>
      <c r="D176" s="148" t="s">
        <v>167</v>
      </c>
      <c r="E176" s="149" t="s">
        <v>340</v>
      </c>
      <c r="F176" s="150" t="s">
        <v>341</v>
      </c>
      <c r="G176" s="151" t="s">
        <v>160</v>
      </c>
      <c r="H176" s="152">
        <v>1</v>
      </c>
      <c r="I176" s="153"/>
      <c r="J176" s="152">
        <f>ROUND(I176*H176,0)</f>
        <v>0</v>
      </c>
      <c r="K176" s="154"/>
      <c r="L176" s="155"/>
      <c r="M176" s="156" t="s">
        <v>1</v>
      </c>
      <c r="N176" s="157" t="s">
        <v>41</v>
      </c>
      <c r="P176" s="138">
        <f>O176*H176</f>
        <v>0</v>
      </c>
      <c r="Q176" s="138">
        <v>4.2000000000000002E-4</v>
      </c>
      <c r="R176" s="138">
        <f>Q176*H176</f>
        <v>4.2000000000000002E-4</v>
      </c>
      <c r="S176" s="138">
        <v>0</v>
      </c>
      <c r="T176" s="139">
        <f>S176*H176</f>
        <v>0</v>
      </c>
      <c r="AR176" s="140" t="s">
        <v>170</v>
      </c>
      <c r="AT176" s="140" t="s">
        <v>167</v>
      </c>
      <c r="AU176" s="140" t="s">
        <v>85</v>
      </c>
      <c r="AY176" s="13" t="s">
        <v>154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161</v>
      </c>
      <c r="BM176" s="140" t="s">
        <v>342</v>
      </c>
    </row>
    <row r="177" spans="2:65" s="1" customFormat="1" ht="19.5">
      <c r="B177" s="28"/>
      <c r="D177" s="146" t="s">
        <v>165</v>
      </c>
      <c r="F177" s="147" t="s">
        <v>339</v>
      </c>
      <c r="I177" s="144"/>
      <c r="L177" s="28"/>
      <c r="M177" s="145"/>
      <c r="T177" s="52"/>
      <c r="AT177" s="13" t="s">
        <v>165</v>
      </c>
      <c r="AU177" s="13" t="s">
        <v>85</v>
      </c>
    </row>
    <row r="178" spans="2:65" s="1" customFormat="1" ht="49.15" customHeight="1">
      <c r="B178" s="28"/>
      <c r="C178" s="129" t="s">
        <v>343</v>
      </c>
      <c r="D178" s="129" t="s">
        <v>157</v>
      </c>
      <c r="E178" s="130" t="s">
        <v>344</v>
      </c>
      <c r="F178" s="131" t="s">
        <v>345</v>
      </c>
      <c r="G178" s="132" t="s">
        <v>160</v>
      </c>
      <c r="H178" s="133">
        <v>2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41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161</v>
      </c>
      <c r="AT178" s="140" t="s">
        <v>157</v>
      </c>
      <c r="AU178" s="140" t="s">
        <v>85</v>
      </c>
      <c r="AY178" s="13" t="s">
        <v>154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161</v>
      </c>
      <c r="BM178" s="140" t="s">
        <v>346</v>
      </c>
    </row>
    <row r="179" spans="2:65" s="1" customFormat="1" ht="11.25">
      <c r="B179" s="28"/>
      <c r="D179" s="142" t="s">
        <v>163</v>
      </c>
      <c r="F179" s="143" t="s">
        <v>347</v>
      </c>
      <c r="I179" s="144"/>
      <c r="L179" s="28"/>
      <c r="M179" s="145"/>
      <c r="T179" s="52"/>
      <c r="AT179" s="13" t="s">
        <v>163</v>
      </c>
      <c r="AU179" s="13" t="s">
        <v>85</v>
      </c>
    </row>
    <row r="180" spans="2:65" s="1" customFormat="1" ht="19.5">
      <c r="B180" s="28"/>
      <c r="D180" s="146" t="s">
        <v>165</v>
      </c>
      <c r="F180" s="147" t="s">
        <v>319</v>
      </c>
      <c r="I180" s="144"/>
      <c r="L180" s="28"/>
      <c r="M180" s="145"/>
      <c r="T180" s="52"/>
      <c r="AT180" s="13" t="s">
        <v>165</v>
      </c>
      <c r="AU180" s="13" t="s">
        <v>85</v>
      </c>
    </row>
    <row r="181" spans="2:65" s="1" customFormat="1" ht="16.5" customHeight="1">
      <c r="B181" s="28"/>
      <c r="C181" s="148" t="s">
        <v>348</v>
      </c>
      <c r="D181" s="148" t="s">
        <v>167</v>
      </c>
      <c r="E181" s="149" t="s">
        <v>349</v>
      </c>
      <c r="F181" s="150" t="s">
        <v>350</v>
      </c>
      <c r="G181" s="151" t="s">
        <v>160</v>
      </c>
      <c r="H181" s="152">
        <v>2</v>
      </c>
      <c r="I181" s="153"/>
      <c r="J181" s="152">
        <f>ROUND(I181*H181,0)</f>
        <v>0</v>
      </c>
      <c r="K181" s="154"/>
      <c r="L181" s="155"/>
      <c r="M181" s="156" t="s">
        <v>1</v>
      </c>
      <c r="N181" s="157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170</v>
      </c>
      <c r="AT181" s="140" t="s">
        <v>167</v>
      </c>
      <c r="AU181" s="140" t="s">
        <v>85</v>
      </c>
      <c r="AY181" s="13" t="s">
        <v>154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161</v>
      </c>
      <c r="BM181" s="140" t="s">
        <v>351</v>
      </c>
    </row>
    <row r="182" spans="2:65" s="1" customFormat="1" ht="19.5">
      <c r="B182" s="28"/>
      <c r="D182" s="146" t="s">
        <v>165</v>
      </c>
      <c r="F182" s="147" t="s">
        <v>208</v>
      </c>
      <c r="I182" s="144"/>
      <c r="L182" s="28"/>
      <c r="M182" s="145"/>
      <c r="T182" s="52"/>
      <c r="AT182" s="13" t="s">
        <v>165</v>
      </c>
      <c r="AU182" s="13" t="s">
        <v>85</v>
      </c>
    </row>
    <row r="183" spans="2:65" s="1" customFormat="1" ht="24.2" customHeight="1">
      <c r="B183" s="28"/>
      <c r="C183" s="129" t="s">
        <v>352</v>
      </c>
      <c r="D183" s="129" t="s">
        <v>157</v>
      </c>
      <c r="E183" s="130" t="s">
        <v>353</v>
      </c>
      <c r="F183" s="131" t="s">
        <v>354</v>
      </c>
      <c r="G183" s="132" t="s">
        <v>160</v>
      </c>
      <c r="H183" s="133">
        <v>1</v>
      </c>
      <c r="I183" s="134"/>
      <c r="J183" s="133">
        <f>ROUND(I183*H183,0)</f>
        <v>0</v>
      </c>
      <c r="K183" s="135"/>
      <c r="L183" s="28"/>
      <c r="M183" s="136" t="s">
        <v>1</v>
      </c>
      <c r="N183" s="137" t="s">
        <v>41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161</v>
      </c>
      <c r="AT183" s="140" t="s">
        <v>157</v>
      </c>
      <c r="AU183" s="140" t="s">
        <v>85</v>
      </c>
      <c r="AY183" s="13" t="s">
        <v>154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</v>
      </c>
      <c r="BK183" s="141">
        <f>ROUND(I183*H183,0)</f>
        <v>0</v>
      </c>
      <c r="BL183" s="13" t="s">
        <v>161</v>
      </c>
      <c r="BM183" s="140" t="s">
        <v>355</v>
      </c>
    </row>
    <row r="184" spans="2:65" s="1" customFormat="1" ht="11.25">
      <c r="B184" s="28"/>
      <c r="D184" s="142" t="s">
        <v>163</v>
      </c>
      <c r="F184" s="143" t="s">
        <v>356</v>
      </c>
      <c r="I184" s="144"/>
      <c r="L184" s="28"/>
      <c r="M184" s="145"/>
      <c r="T184" s="52"/>
      <c r="AT184" s="13" t="s">
        <v>163</v>
      </c>
      <c r="AU184" s="13" t="s">
        <v>85</v>
      </c>
    </row>
    <row r="185" spans="2:65" s="1" customFormat="1" ht="19.5">
      <c r="B185" s="28"/>
      <c r="D185" s="146" t="s">
        <v>165</v>
      </c>
      <c r="F185" s="147" t="s">
        <v>208</v>
      </c>
      <c r="I185" s="144"/>
      <c r="L185" s="28"/>
      <c r="M185" s="145"/>
      <c r="T185" s="52"/>
      <c r="AT185" s="13" t="s">
        <v>165</v>
      </c>
      <c r="AU185" s="13" t="s">
        <v>85</v>
      </c>
    </row>
    <row r="186" spans="2:65" s="1" customFormat="1" ht="16.5" customHeight="1">
      <c r="B186" s="28"/>
      <c r="C186" s="129" t="s">
        <v>357</v>
      </c>
      <c r="D186" s="129" t="s">
        <v>157</v>
      </c>
      <c r="E186" s="130" t="s">
        <v>358</v>
      </c>
      <c r="F186" s="131" t="s">
        <v>359</v>
      </c>
      <c r="G186" s="132" t="s">
        <v>160</v>
      </c>
      <c r="H186" s="133">
        <v>2</v>
      </c>
      <c r="I186" s="134"/>
      <c r="J186" s="133">
        <f>ROUND(I186*H186,0)</f>
        <v>0</v>
      </c>
      <c r="K186" s="135"/>
      <c r="L186" s="28"/>
      <c r="M186" s="136" t="s">
        <v>1</v>
      </c>
      <c r="N186" s="137" t="s">
        <v>41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161</v>
      </c>
      <c r="AT186" s="140" t="s">
        <v>157</v>
      </c>
      <c r="AU186" s="140" t="s">
        <v>85</v>
      </c>
      <c r="AY186" s="13" t="s">
        <v>154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3" t="s">
        <v>8</v>
      </c>
      <c r="BK186" s="141">
        <f>ROUND(I186*H186,0)</f>
        <v>0</v>
      </c>
      <c r="BL186" s="13" t="s">
        <v>161</v>
      </c>
      <c r="BM186" s="140" t="s">
        <v>360</v>
      </c>
    </row>
    <row r="187" spans="2:65" s="1" customFormat="1" ht="19.5">
      <c r="B187" s="28"/>
      <c r="D187" s="146" t="s">
        <v>165</v>
      </c>
      <c r="F187" s="147" t="s">
        <v>361</v>
      </c>
      <c r="I187" s="144"/>
      <c r="L187" s="28"/>
      <c r="M187" s="145"/>
      <c r="T187" s="52"/>
      <c r="AT187" s="13" t="s">
        <v>165</v>
      </c>
      <c r="AU187" s="13" t="s">
        <v>85</v>
      </c>
    </row>
    <row r="188" spans="2:65" s="1" customFormat="1" ht="16.5" customHeight="1">
      <c r="B188" s="28"/>
      <c r="C188" s="148" t="s">
        <v>362</v>
      </c>
      <c r="D188" s="148" t="s">
        <v>167</v>
      </c>
      <c r="E188" s="149" t="s">
        <v>363</v>
      </c>
      <c r="F188" s="150" t="s">
        <v>364</v>
      </c>
      <c r="G188" s="151" t="s">
        <v>160</v>
      </c>
      <c r="H188" s="152">
        <v>2</v>
      </c>
      <c r="I188" s="153"/>
      <c r="J188" s="152">
        <f>ROUND(I188*H188,0)</f>
        <v>0</v>
      </c>
      <c r="K188" s="154"/>
      <c r="L188" s="155"/>
      <c r="M188" s="156" t="s">
        <v>1</v>
      </c>
      <c r="N188" s="157" t="s">
        <v>41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170</v>
      </c>
      <c r="AT188" s="140" t="s">
        <v>167</v>
      </c>
      <c r="AU188" s="140" t="s">
        <v>85</v>
      </c>
      <c r="AY188" s="13" t="s">
        <v>154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</v>
      </c>
      <c r="BK188" s="141">
        <f>ROUND(I188*H188,0)</f>
        <v>0</v>
      </c>
      <c r="BL188" s="13" t="s">
        <v>161</v>
      </c>
      <c r="BM188" s="140" t="s">
        <v>365</v>
      </c>
    </row>
    <row r="189" spans="2:65" s="1" customFormat="1" ht="19.5">
      <c r="B189" s="28"/>
      <c r="D189" s="146" t="s">
        <v>165</v>
      </c>
      <c r="F189" s="147" t="s">
        <v>366</v>
      </c>
      <c r="I189" s="144"/>
      <c r="L189" s="28"/>
      <c r="M189" s="145"/>
      <c r="T189" s="52"/>
      <c r="AT189" s="13" t="s">
        <v>165</v>
      </c>
      <c r="AU189" s="13" t="s">
        <v>85</v>
      </c>
    </row>
    <row r="190" spans="2:65" s="11" customFormat="1" ht="22.9" customHeight="1">
      <c r="B190" s="117"/>
      <c r="D190" s="118" t="s">
        <v>75</v>
      </c>
      <c r="E190" s="127" t="s">
        <v>367</v>
      </c>
      <c r="F190" s="127" t="s">
        <v>368</v>
      </c>
      <c r="I190" s="120"/>
      <c r="J190" s="128">
        <f>BK190</f>
        <v>0</v>
      </c>
      <c r="L190" s="117"/>
      <c r="M190" s="122"/>
      <c r="P190" s="123">
        <f>SUM(P191:P194)</f>
        <v>0</v>
      </c>
      <c r="R190" s="123">
        <f>SUM(R191:R194)</f>
        <v>0</v>
      </c>
      <c r="T190" s="124">
        <f>SUM(T191:T194)</f>
        <v>7.3949999999999988E-2</v>
      </c>
      <c r="AR190" s="118" t="s">
        <v>85</v>
      </c>
      <c r="AT190" s="125" t="s">
        <v>75</v>
      </c>
      <c r="AU190" s="125" t="s">
        <v>8</v>
      </c>
      <c r="AY190" s="118" t="s">
        <v>154</v>
      </c>
      <c r="BK190" s="126">
        <f>SUM(BK191:BK194)</f>
        <v>0</v>
      </c>
    </row>
    <row r="191" spans="2:65" s="1" customFormat="1" ht="24.2" customHeight="1">
      <c r="B191" s="28"/>
      <c r="C191" s="129" t="s">
        <v>369</v>
      </c>
      <c r="D191" s="129" t="s">
        <v>157</v>
      </c>
      <c r="E191" s="130" t="s">
        <v>370</v>
      </c>
      <c r="F191" s="131" t="s">
        <v>371</v>
      </c>
      <c r="G191" s="132" t="s">
        <v>372</v>
      </c>
      <c r="H191" s="133">
        <v>3</v>
      </c>
      <c r="I191" s="134"/>
      <c r="J191" s="133">
        <f>ROUND(I191*H191,0)</f>
        <v>0</v>
      </c>
      <c r="K191" s="135"/>
      <c r="L191" s="28"/>
      <c r="M191" s="136" t="s">
        <v>1</v>
      </c>
      <c r="N191" s="137" t="s">
        <v>41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161</v>
      </c>
      <c r="AT191" s="140" t="s">
        <v>157</v>
      </c>
      <c r="AU191" s="140" t="s">
        <v>85</v>
      </c>
      <c r="AY191" s="13" t="s">
        <v>154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</v>
      </c>
      <c r="BK191" s="141">
        <f>ROUND(I191*H191,0)</f>
        <v>0</v>
      </c>
      <c r="BL191" s="13" t="s">
        <v>161</v>
      </c>
      <c r="BM191" s="140" t="s">
        <v>373</v>
      </c>
    </row>
    <row r="192" spans="2:65" s="1" customFormat="1" ht="11.25">
      <c r="B192" s="28"/>
      <c r="D192" s="142" t="s">
        <v>163</v>
      </c>
      <c r="F192" s="143" t="s">
        <v>374</v>
      </c>
      <c r="I192" s="144"/>
      <c r="L192" s="28"/>
      <c r="M192" s="145"/>
      <c r="T192" s="52"/>
      <c r="AT192" s="13" t="s">
        <v>163</v>
      </c>
      <c r="AU192" s="13" t="s">
        <v>85</v>
      </c>
    </row>
    <row r="193" spans="2:65" s="1" customFormat="1" ht="24.2" customHeight="1">
      <c r="B193" s="28"/>
      <c r="C193" s="129" t="s">
        <v>375</v>
      </c>
      <c r="D193" s="129" t="s">
        <v>157</v>
      </c>
      <c r="E193" s="130" t="s">
        <v>376</v>
      </c>
      <c r="F193" s="131" t="s">
        <v>377</v>
      </c>
      <c r="G193" s="132" t="s">
        <v>372</v>
      </c>
      <c r="H193" s="133">
        <v>3</v>
      </c>
      <c r="I193" s="134"/>
      <c r="J193" s="133">
        <f>ROUND(I193*H193,0)</f>
        <v>0</v>
      </c>
      <c r="K193" s="135"/>
      <c r="L193" s="28"/>
      <c r="M193" s="136" t="s">
        <v>1</v>
      </c>
      <c r="N193" s="137" t="s">
        <v>41</v>
      </c>
      <c r="P193" s="138">
        <f>O193*H193</f>
        <v>0</v>
      </c>
      <c r="Q193" s="138">
        <v>0</v>
      </c>
      <c r="R193" s="138">
        <f>Q193*H193</f>
        <v>0</v>
      </c>
      <c r="S193" s="138">
        <v>2.4649999999999998E-2</v>
      </c>
      <c r="T193" s="139">
        <f>S193*H193</f>
        <v>7.3949999999999988E-2</v>
      </c>
      <c r="AR193" s="140" t="s">
        <v>161</v>
      </c>
      <c r="AT193" s="140" t="s">
        <v>157</v>
      </c>
      <c r="AU193" s="140" t="s">
        <v>85</v>
      </c>
      <c r="AY193" s="13" t="s">
        <v>154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3" t="s">
        <v>8</v>
      </c>
      <c r="BK193" s="141">
        <f>ROUND(I193*H193,0)</f>
        <v>0</v>
      </c>
      <c r="BL193" s="13" t="s">
        <v>161</v>
      </c>
      <c r="BM193" s="140" t="s">
        <v>378</v>
      </c>
    </row>
    <row r="194" spans="2:65" s="1" customFormat="1" ht="11.25">
      <c r="B194" s="28"/>
      <c r="D194" s="142" t="s">
        <v>163</v>
      </c>
      <c r="F194" s="143" t="s">
        <v>379</v>
      </c>
      <c r="I194" s="144"/>
      <c r="L194" s="28"/>
      <c r="M194" s="145"/>
      <c r="T194" s="52"/>
      <c r="AT194" s="13" t="s">
        <v>163</v>
      </c>
      <c r="AU194" s="13" t="s">
        <v>85</v>
      </c>
    </row>
    <row r="195" spans="2:65" s="11" customFormat="1" ht="25.9" customHeight="1">
      <c r="B195" s="117"/>
      <c r="D195" s="118" t="s">
        <v>75</v>
      </c>
      <c r="E195" s="119" t="s">
        <v>167</v>
      </c>
      <c r="F195" s="119" t="s">
        <v>219</v>
      </c>
      <c r="I195" s="120"/>
      <c r="J195" s="121">
        <f>BK195</f>
        <v>0</v>
      </c>
      <c r="L195" s="117"/>
      <c r="M195" s="122"/>
      <c r="P195" s="123">
        <f>P196</f>
        <v>0</v>
      </c>
      <c r="R195" s="123">
        <f>R196</f>
        <v>0</v>
      </c>
      <c r="T195" s="124">
        <f>T196</f>
        <v>0</v>
      </c>
      <c r="AR195" s="118" t="s">
        <v>172</v>
      </c>
      <c r="AT195" s="125" t="s">
        <v>75</v>
      </c>
      <c r="AU195" s="125" t="s">
        <v>76</v>
      </c>
      <c r="AY195" s="118" t="s">
        <v>154</v>
      </c>
      <c r="BK195" s="126">
        <f>BK196</f>
        <v>0</v>
      </c>
    </row>
    <row r="196" spans="2:65" s="11" customFormat="1" ht="22.9" customHeight="1">
      <c r="B196" s="117"/>
      <c r="D196" s="118" t="s">
        <v>75</v>
      </c>
      <c r="E196" s="127" t="s">
        <v>220</v>
      </c>
      <c r="F196" s="127" t="s">
        <v>221</v>
      </c>
      <c r="I196" s="120"/>
      <c r="J196" s="128">
        <f>BK196</f>
        <v>0</v>
      </c>
      <c r="L196" s="117"/>
      <c r="M196" s="122"/>
      <c r="P196" s="123">
        <f>SUM(P197:P200)</f>
        <v>0</v>
      </c>
      <c r="R196" s="123">
        <f>SUM(R197:R200)</f>
        <v>0</v>
      </c>
      <c r="T196" s="124">
        <f>SUM(T197:T200)</f>
        <v>0</v>
      </c>
      <c r="AR196" s="118" t="s">
        <v>172</v>
      </c>
      <c r="AT196" s="125" t="s">
        <v>75</v>
      </c>
      <c r="AU196" s="125" t="s">
        <v>8</v>
      </c>
      <c r="AY196" s="118" t="s">
        <v>154</v>
      </c>
      <c r="BK196" s="126">
        <f>SUM(BK197:BK200)</f>
        <v>0</v>
      </c>
    </row>
    <row r="197" spans="2:65" s="1" customFormat="1" ht="16.5" customHeight="1">
      <c r="B197" s="28"/>
      <c r="C197" s="129" t="s">
        <v>380</v>
      </c>
      <c r="D197" s="129" t="s">
        <v>157</v>
      </c>
      <c r="E197" s="130" t="s">
        <v>239</v>
      </c>
      <c r="F197" s="131" t="s">
        <v>240</v>
      </c>
      <c r="G197" s="132" t="s">
        <v>160</v>
      </c>
      <c r="H197" s="133">
        <v>1</v>
      </c>
      <c r="I197" s="134"/>
      <c r="J197" s="133">
        <f>ROUND(I197*H197,0)</f>
        <v>0</v>
      </c>
      <c r="K197" s="135"/>
      <c r="L197" s="28"/>
      <c r="M197" s="136" t="s">
        <v>1</v>
      </c>
      <c r="N197" s="137" t="s">
        <v>41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225</v>
      </c>
      <c r="AT197" s="140" t="s">
        <v>157</v>
      </c>
      <c r="AU197" s="140" t="s">
        <v>85</v>
      </c>
      <c r="AY197" s="13" t="s">
        <v>154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</v>
      </c>
      <c r="BK197" s="141">
        <f>ROUND(I197*H197,0)</f>
        <v>0</v>
      </c>
      <c r="BL197" s="13" t="s">
        <v>225</v>
      </c>
      <c r="BM197" s="140" t="s">
        <v>381</v>
      </c>
    </row>
    <row r="198" spans="2:65" s="1" customFormat="1" ht="29.25">
      <c r="B198" s="28"/>
      <c r="D198" s="146" t="s">
        <v>165</v>
      </c>
      <c r="F198" s="147" t="s">
        <v>382</v>
      </c>
      <c r="I198" s="144"/>
      <c r="L198" s="28"/>
      <c r="M198" s="145"/>
      <c r="T198" s="52"/>
      <c r="AT198" s="13" t="s">
        <v>165</v>
      </c>
      <c r="AU198" s="13" t="s">
        <v>85</v>
      </c>
    </row>
    <row r="199" spans="2:65" s="1" customFormat="1" ht="24.2" customHeight="1">
      <c r="B199" s="28"/>
      <c r="C199" s="148" t="s">
        <v>383</v>
      </c>
      <c r="D199" s="148" t="s">
        <v>167</v>
      </c>
      <c r="E199" s="149" t="s">
        <v>384</v>
      </c>
      <c r="F199" s="150" t="s">
        <v>385</v>
      </c>
      <c r="G199" s="151" t="s">
        <v>160</v>
      </c>
      <c r="H199" s="152">
        <v>2</v>
      </c>
      <c r="I199" s="153"/>
      <c r="J199" s="152">
        <f>ROUND(I199*H199,0)</f>
        <v>0</v>
      </c>
      <c r="K199" s="154"/>
      <c r="L199" s="155"/>
      <c r="M199" s="156" t="s">
        <v>1</v>
      </c>
      <c r="N199" s="157" t="s">
        <v>41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386</v>
      </c>
      <c r="AT199" s="140" t="s">
        <v>167</v>
      </c>
      <c r="AU199" s="140" t="s">
        <v>85</v>
      </c>
      <c r="AY199" s="13" t="s">
        <v>154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3" t="s">
        <v>8</v>
      </c>
      <c r="BK199" s="141">
        <f>ROUND(I199*H199,0)</f>
        <v>0</v>
      </c>
      <c r="BL199" s="13" t="s">
        <v>225</v>
      </c>
      <c r="BM199" s="140" t="s">
        <v>387</v>
      </c>
    </row>
    <row r="200" spans="2:65" s="1" customFormat="1" ht="19.5">
      <c r="B200" s="28"/>
      <c r="D200" s="146" t="s">
        <v>165</v>
      </c>
      <c r="F200" s="147" t="s">
        <v>388</v>
      </c>
      <c r="I200" s="144"/>
      <c r="L200" s="28"/>
      <c r="M200" s="145"/>
      <c r="T200" s="52"/>
      <c r="AT200" s="13" t="s">
        <v>165</v>
      </c>
      <c r="AU200" s="13" t="s">
        <v>85</v>
      </c>
    </row>
    <row r="201" spans="2:65" s="11" customFormat="1" ht="25.9" customHeight="1">
      <c r="B201" s="117"/>
      <c r="D201" s="118" t="s">
        <v>75</v>
      </c>
      <c r="E201" s="119" t="s">
        <v>243</v>
      </c>
      <c r="F201" s="119" t="s">
        <v>244</v>
      </c>
      <c r="I201" s="120"/>
      <c r="J201" s="121">
        <f>BK201</f>
        <v>0</v>
      </c>
      <c r="L201" s="117"/>
      <c r="M201" s="122"/>
      <c r="P201" s="123">
        <f>P202</f>
        <v>0</v>
      </c>
      <c r="R201" s="123">
        <f>R202</f>
        <v>0</v>
      </c>
      <c r="T201" s="124">
        <f>T202</f>
        <v>0</v>
      </c>
      <c r="AR201" s="118" t="s">
        <v>182</v>
      </c>
      <c r="AT201" s="125" t="s">
        <v>75</v>
      </c>
      <c r="AU201" s="125" t="s">
        <v>76</v>
      </c>
      <c r="AY201" s="118" t="s">
        <v>154</v>
      </c>
      <c r="BK201" s="126">
        <f>BK202</f>
        <v>0</v>
      </c>
    </row>
    <row r="202" spans="2:65" s="11" customFormat="1" ht="22.9" customHeight="1">
      <c r="B202" s="117"/>
      <c r="D202" s="118" t="s">
        <v>75</v>
      </c>
      <c r="E202" s="127" t="s">
        <v>245</v>
      </c>
      <c r="F202" s="127" t="s">
        <v>246</v>
      </c>
      <c r="I202" s="120"/>
      <c r="J202" s="128">
        <f>BK202</f>
        <v>0</v>
      </c>
      <c r="L202" s="117"/>
      <c r="M202" s="122"/>
      <c r="P202" s="123">
        <f>SUM(P203:P205)</f>
        <v>0</v>
      </c>
      <c r="R202" s="123">
        <f>SUM(R203:R205)</f>
        <v>0</v>
      </c>
      <c r="T202" s="124">
        <f>SUM(T203:T205)</f>
        <v>0</v>
      </c>
      <c r="AR202" s="118" t="s">
        <v>182</v>
      </c>
      <c r="AT202" s="125" t="s">
        <v>75</v>
      </c>
      <c r="AU202" s="125" t="s">
        <v>8</v>
      </c>
      <c r="AY202" s="118" t="s">
        <v>154</v>
      </c>
      <c r="BK202" s="126">
        <f>SUM(BK203:BK205)</f>
        <v>0</v>
      </c>
    </row>
    <row r="203" spans="2:65" s="1" customFormat="1" ht="16.5" customHeight="1">
      <c r="B203" s="28"/>
      <c r="C203" s="129" t="s">
        <v>389</v>
      </c>
      <c r="D203" s="129" t="s">
        <v>157</v>
      </c>
      <c r="E203" s="130" t="s">
        <v>247</v>
      </c>
      <c r="F203" s="131" t="s">
        <v>248</v>
      </c>
      <c r="G203" s="132" t="s">
        <v>224</v>
      </c>
      <c r="H203" s="133">
        <v>1</v>
      </c>
      <c r="I203" s="134"/>
      <c r="J203" s="133">
        <f>ROUND(I203*H203,0)</f>
        <v>0</v>
      </c>
      <c r="K203" s="135"/>
      <c r="L203" s="28"/>
      <c r="M203" s="136" t="s">
        <v>1</v>
      </c>
      <c r="N203" s="137" t="s">
        <v>41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249</v>
      </c>
      <c r="AT203" s="140" t="s">
        <v>157</v>
      </c>
      <c r="AU203" s="140" t="s">
        <v>85</v>
      </c>
      <c r="AY203" s="13" t="s">
        <v>154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3" t="s">
        <v>8</v>
      </c>
      <c r="BK203" s="141">
        <f>ROUND(I203*H203,0)</f>
        <v>0</v>
      </c>
      <c r="BL203" s="13" t="s">
        <v>249</v>
      </c>
      <c r="BM203" s="140" t="s">
        <v>390</v>
      </c>
    </row>
    <row r="204" spans="2:65" s="1" customFormat="1" ht="11.25">
      <c r="B204" s="28"/>
      <c r="D204" s="142" t="s">
        <v>163</v>
      </c>
      <c r="F204" s="143" t="s">
        <v>251</v>
      </c>
      <c r="I204" s="144"/>
      <c r="L204" s="28"/>
      <c r="M204" s="145"/>
      <c r="T204" s="52"/>
      <c r="AT204" s="13" t="s">
        <v>163</v>
      </c>
      <c r="AU204" s="13" t="s">
        <v>85</v>
      </c>
    </row>
    <row r="205" spans="2:65" s="1" customFormat="1" ht="29.25">
      <c r="B205" s="28"/>
      <c r="D205" s="146" t="s">
        <v>165</v>
      </c>
      <c r="F205" s="147" t="s">
        <v>252</v>
      </c>
      <c r="I205" s="144"/>
      <c r="L205" s="28"/>
      <c r="M205" s="158"/>
      <c r="N205" s="159"/>
      <c r="O205" s="159"/>
      <c r="P205" s="159"/>
      <c r="Q205" s="159"/>
      <c r="R205" s="159"/>
      <c r="S205" s="159"/>
      <c r="T205" s="160"/>
      <c r="AT205" s="13" t="s">
        <v>165</v>
      </c>
      <c r="AU205" s="13" t="s">
        <v>85</v>
      </c>
    </row>
    <row r="206" spans="2:65" s="1" customFormat="1" ht="6.95" customHeight="1">
      <c r="B206" s="40"/>
      <c r="C206" s="41"/>
      <c r="D206" s="41"/>
      <c r="E206" s="41"/>
      <c r="F206" s="41"/>
      <c r="G206" s="41"/>
      <c r="H206" s="41"/>
      <c r="I206" s="41"/>
      <c r="J206" s="41"/>
      <c r="K206" s="41"/>
      <c r="L206" s="28"/>
    </row>
  </sheetData>
  <sheetProtection algorithmName="SHA-512" hashValue="P2qepah4CaJ9plDBPdGFBn2aeq8vBr71zXuTYAlEKimJNyzdkKWrZ4eHoI28eYlAZTxN6TB8Q5It/s9kVtlTiQ==" saltValue="7/S426EyvhTA6Z/w+lTdvDuilRhCmKoiwzENDDWEa1zqHG/FoLVQusxHwBNgbkG99IWEckv60uJCBd4jHEBLXg==" spinCount="100000" sheet="1" objects="1" scenarios="1" formatColumns="0" formatRows="0" autoFilter="0"/>
  <autoFilter ref="C122:K205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200-000000000000}"/>
    <hyperlink ref="F132" r:id="rId2" xr:uid="{00000000-0004-0000-0200-000001000000}"/>
    <hyperlink ref="F137" r:id="rId3" xr:uid="{00000000-0004-0000-0200-000002000000}"/>
    <hyperlink ref="F144" r:id="rId4" xr:uid="{00000000-0004-0000-0200-000003000000}"/>
    <hyperlink ref="F151" r:id="rId5" xr:uid="{00000000-0004-0000-0200-000004000000}"/>
    <hyperlink ref="F156" r:id="rId6" xr:uid="{00000000-0004-0000-0200-000005000000}"/>
    <hyperlink ref="F159" r:id="rId7" xr:uid="{00000000-0004-0000-0200-000006000000}"/>
    <hyperlink ref="F162" r:id="rId8" xr:uid="{00000000-0004-0000-0200-000007000000}"/>
    <hyperlink ref="F165" r:id="rId9" xr:uid="{00000000-0004-0000-0200-000008000000}"/>
    <hyperlink ref="F169" r:id="rId10" xr:uid="{00000000-0004-0000-0200-000009000000}"/>
    <hyperlink ref="F174" r:id="rId11" xr:uid="{00000000-0004-0000-0200-00000A000000}"/>
    <hyperlink ref="F179" r:id="rId12" xr:uid="{00000000-0004-0000-0200-00000B000000}"/>
    <hyperlink ref="F184" r:id="rId13" xr:uid="{00000000-0004-0000-0200-00000C000000}"/>
    <hyperlink ref="F192" r:id="rId14" xr:uid="{00000000-0004-0000-0200-00000D000000}"/>
    <hyperlink ref="F194" r:id="rId15" xr:uid="{00000000-0004-0000-0200-00000E000000}"/>
    <hyperlink ref="F204" r:id="rId16" xr:uid="{00000000-0004-0000-02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391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ROUND((SUM(BE122:BE174)),  1)</f>
        <v>0</v>
      </c>
      <c r="I33" s="88">
        <v>0.21</v>
      </c>
      <c r="J33" s="87">
        <f>ROUND(((SUM(BE122:BE174))*I33),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ROUND((SUM(BF122:BF174)),  1)</f>
        <v>0</v>
      </c>
      <c r="I34" s="88">
        <v>0.12</v>
      </c>
      <c r="J34" s="87">
        <f>ROUND(((SUM(BF122:BF174))*I34),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ROUND((SUM(BG122:BG174)),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ROUND((SUM(BH122:BH174)),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ROUND((SUM(BI122:BI174)),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03. - MŠ Urxova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135</v>
      </c>
      <c r="E99" s="102"/>
      <c r="F99" s="102"/>
      <c r="G99" s="102"/>
      <c r="H99" s="102"/>
      <c r="I99" s="102"/>
      <c r="J99" s="103">
        <f>J166</f>
        <v>0</v>
      </c>
      <c r="L99" s="100"/>
    </row>
    <row r="100" spans="2:12" s="9" customFormat="1" ht="19.899999999999999" hidden="1" customHeight="1">
      <c r="B100" s="104"/>
      <c r="D100" s="105" t="s">
        <v>136</v>
      </c>
      <c r="E100" s="106"/>
      <c r="F100" s="106"/>
      <c r="G100" s="106"/>
      <c r="H100" s="106"/>
      <c r="I100" s="106"/>
      <c r="J100" s="107">
        <f>J167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J170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J171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>03. - MŠ Urxova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P123+P166+P170</f>
        <v>0</v>
      </c>
      <c r="Q122" s="49"/>
      <c r="R122" s="114">
        <f>R123+R166+R170</f>
        <v>4.1569999999999996E-2</v>
      </c>
      <c r="S122" s="49"/>
      <c r="T122" s="115">
        <f>T123+T166+T170</f>
        <v>8.0000000000000007E-5</v>
      </c>
      <c r="AT122" s="13" t="s">
        <v>75</v>
      </c>
      <c r="AU122" s="13" t="s">
        <v>132</v>
      </c>
      <c r="BK122" s="116">
        <f>BK123+BK166+BK170</f>
        <v>0</v>
      </c>
    </row>
    <row r="123" spans="2:65" s="11" customFormat="1" ht="25.9" customHeight="1">
      <c r="B123" s="117"/>
      <c r="D123" s="118" t="s">
        <v>75</v>
      </c>
      <c r="E123" s="119" t="s">
        <v>152</v>
      </c>
      <c r="F123" s="119" t="s">
        <v>153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4.1569999999999996E-2</v>
      </c>
      <c r="T123" s="124">
        <f>T124</f>
        <v>8.0000000000000007E-5</v>
      </c>
      <c r="AR123" s="118" t="s">
        <v>85</v>
      </c>
      <c r="AT123" s="125" t="s">
        <v>75</v>
      </c>
      <c r="AU123" s="125" t="s">
        <v>76</v>
      </c>
      <c r="AY123" s="118" t="s">
        <v>154</v>
      </c>
      <c r="BK123" s="126">
        <f>BK124</f>
        <v>0</v>
      </c>
    </row>
    <row r="124" spans="2:65" s="11" customFormat="1" ht="22.9" customHeight="1">
      <c r="B124" s="117"/>
      <c r="D124" s="118" t="s">
        <v>75</v>
      </c>
      <c r="E124" s="127" t="s">
        <v>155</v>
      </c>
      <c r="F124" s="127" t="s">
        <v>156</v>
      </c>
      <c r="I124" s="120"/>
      <c r="J124" s="128">
        <f>BK124</f>
        <v>0</v>
      </c>
      <c r="L124" s="117"/>
      <c r="M124" s="122"/>
      <c r="P124" s="123">
        <f>SUM(P125:P165)</f>
        <v>0</v>
      </c>
      <c r="R124" s="123">
        <f>SUM(R125:R165)</f>
        <v>4.1569999999999996E-2</v>
      </c>
      <c r="T124" s="124">
        <f>SUM(T125:T165)</f>
        <v>8.0000000000000007E-5</v>
      </c>
      <c r="AR124" s="118" t="s">
        <v>85</v>
      </c>
      <c r="AT124" s="125" t="s">
        <v>75</v>
      </c>
      <c r="AU124" s="125" t="s">
        <v>8</v>
      </c>
      <c r="AY124" s="118" t="s">
        <v>154</v>
      </c>
      <c r="BK124" s="126">
        <f>SUM(BK125:BK165)</f>
        <v>0</v>
      </c>
    </row>
    <row r="125" spans="2:65" s="1" customFormat="1" ht="37.9" customHeight="1">
      <c r="B125" s="28"/>
      <c r="C125" s="129" t="s">
        <v>8</v>
      </c>
      <c r="D125" s="129" t="s">
        <v>157</v>
      </c>
      <c r="E125" s="130" t="s">
        <v>392</v>
      </c>
      <c r="F125" s="131" t="s">
        <v>393</v>
      </c>
      <c r="G125" s="132" t="s">
        <v>160</v>
      </c>
      <c r="H125" s="133">
        <v>3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161</v>
      </c>
      <c r="AT125" s="140" t="s">
        <v>157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161</v>
      </c>
      <c r="BM125" s="140" t="s">
        <v>394</v>
      </c>
    </row>
    <row r="126" spans="2:65" s="1" customFormat="1" ht="11.25">
      <c r="B126" s="28"/>
      <c r="D126" s="142" t="s">
        <v>163</v>
      </c>
      <c r="F126" s="143" t="s">
        <v>395</v>
      </c>
      <c r="I126" s="144"/>
      <c r="L126" s="28"/>
      <c r="M126" s="145"/>
      <c r="T126" s="52"/>
      <c r="AT126" s="13" t="s">
        <v>163</v>
      </c>
      <c r="AU126" s="13" t="s">
        <v>85</v>
      </c>
    </row>
    <row r="127" spans="2:65" s="1" customFormat="1" ht="19.5">
      <c r="B127" s="28"/>
      <c r="D127" s="146" t="s">
        <v>165</v>
      </c>
      <c r="F127" s="147" t="s">
        <v>396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" customFormat="1" ht="37.9" customHeight="1">
      <c r="B128" s="28"/>
      <c r="C128" s="129" t="s">
        <v>85</v>
      </c>
      <c r="D128" s="129" t="s">
        <v>157</v>
      </c>
      <c r="E128" s="130" t="s">
        <v>270</v>
      </c>
      <c r="F128" s="131" t="s">
        <v>271</v>
      </c>
      <c r="G128" s="132" t="s">
        <v>160</v>
      </c>
      <c r="H128" s="133">
        <v>2</v>
      </c>
      <c r="I128" s="134"/>
      <c r="J128" s="133">
        <f>ROUND(I128*H128,0)</f>
        <v>0</v>
      </c>
      <c r="K128" s="135"/>
      <c r="L128" s="28"/>
      <c r="M128" s="136" t="s">
        <v>1</v>
      </c>
      <c r="N128" s="137" t="s">
        <v>41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161</v>
      </c>
      <c r="AT128" s="140" t="s">
        <v>157</v>
      </c>
      <c r="AU128" s="140" t="s">
        <v>85</v>
      </c>
      <c r="AY128" s="13" t="s">
        <v>154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161</v>
      </c>
      <c r="BM128" s="140" t="s">
        <v>397</v>
      </c>
    </row>
    <row r="129" spans="2:65" s="1" customFormat="1" ht="11.25">
      <c r="B129" s="28"/>
      <c r="D129" s="142" t="s">
        <v>163</v>
      </c>
      <c r="F129" s="143" t="s">
        <v>273</v>
      </c>
      <c r="I129" s="144"/>
      <c r="L129" s="28"/>
      <c r="M129" s="145"/>
      <c r="T129" s="52"/>
      <c r="AT129" s="13" t="s">
        <v>163</v>
      </c>
      <c r="AU129" s="13" t="s">
        <v>85</v>
      </c>
    </row>
    <row r="130" spans="2:65" s="1" customFormat="1" ht="19.5">
      <c r="B130" s="28"/>
      <c r="D130" s="146" t="s">
        <v>165</v>
      </c>
      <c r="F130" s="147" t="s">
        <v>339</v>
      </c>
      <c r="I130" s="144"/>
      <c r="L130" s="28"/>
      <c r="M130" s="145"/>
      <c r="T130" s="52"/>
      <c r="AT130" s="13" t="s">
        <v>165</v>
      </c>
      <c r="AU130" s="13" t="s">
        <v>85</v>
      </c>
    </row>
    <row r="131" spans="2:65" s="1" customFormat="1" ht="37.9" customHeight="1">
      <c r="B131" s="28"/>
      <c r="C131" s="129" t="s">
        <v>172</v>
      </c>
      <c r="D131" s="129" t="s">
        <v>157</v>
      </c>
      <c r="E131" s="130" t="s">
        <v>398</v>
      </c>
      <c r="F131" s="131" t="s">
        <v>399</v>
      </c>
      <c r="G131" s="132" t="s">
        <v>160</v>
      </c>
      <c r="H131" s="133">
        <v>1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400</v>
      </c>
    </row>
    <row r="132" spans="2:65" s="1" customFormat="1" ht="11.25">
      <c r="B132" s="28"/>
      <c r="D132" s="142" t="s">
        <v>163</v>
      </c>
      <c r="F132" s="143" t="s">
        <v>401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402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37.9" customHeight="1">
      <c r="B134" s="28"/>
      <c r="C134" s="129" t="s">
        <v>178</v>
      </c>
      <c r="D134" s="129" t="s">
        <v>157</v>
      </c>
      <c r="E134" s="130" t="s">
        <v>189</v>
      </c>
      <c r="F134" s="131" t="s">
        <v>190</v>
      </c>
      <c r="G134" s="132" t="s">
        <v>160</v>
      </c>
      <c r="H134" s="133">
        <v>1</v>
      </c>
      <c r="I134" s="134"/>
      <c r="J134" s="133">
        <f>ROUND(I134*H134,0)</f>
        <v>0</v>
      </c>
      <c r="K134" s="135"/>
      <c r="L134" s="28"/>
      <c r="M134" s="136" t="s">
        <v>1</v>
      </c>
      <c r="N134" s="137" t="s">
        <v>41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161</v>
      </c>
      <c r="AT134" s="140" t="s">
        <v>157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403</v>
      </c>
    </row>
    <row r="135" spans="2:65" s="1" customFormat="1" ht="11.25">
      <c r="B135" s="28"/>
      <c r="D135" s="142" t="s">
        <v>163</v>
      </c>
      <c r="F135" s="143" t="s">
        <v>192</v>
      </c>
      <c r="I135" s="144"/>
      <c r="L135" s="28"/>
      <c r="M135" s="145"/>
      <c r="T135" s="52"/>
      <c r="AT135" s="13" t="s">
        <v>163</v>
      </c>
      <c r="AU135" s="13" t="s">
        <v>85</v>
      </c>
    </row>
    <row r="136" spans="2:65" s="1" customFormat="1" ht="19.5">
      <c r="B136" s="28"/>
      <c r="D136" s="146" t="s">
        <v>165</v>
      </c>
      <c r="F136" s="147" t="s">
        <v>166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" customFormat="1" ht="16.5" customHeight="1">
      <c r="B137" s="28"/>
      <c r="C137" s="148" t="s">
        <v>182</v>
      </c>
      <c r="D137" s="148" t="s">
        <v>167</v>
      </c>
      <c r="E137" s="149" t="s">
        <v>404</v>
      </c>
      <c r="F137" s="150" t="s">
        <v>405</v>
      </c>
      <c r="G137" s="151" t="s">
        <v>160</v>
      </c>
      <c r="H137" s="152">
        <v>1</v>
      </c>
      <c r="I137" s="153"/>
      <c r="J137" s="152">
        <f>ROUND(I137*H137,0)</f>
        <v>0</v>
      </c>
      <c r="K137" s="154"/>
      <c r="L137" s="155"/>
      <c r="M137" s="156" t="s">
        <v>1</v>
      </c>
      <c r="N137" s="157" t="s">
        <v>41</v>
      </c>
      <c r="P137" s="138">
        <f>O137*H137</f>
        <v>0</v>
      </c>
      <c r="Q137" s="138">
        <v>1.1E-4</v>
      </c>
      <c r="R137" s="138">
        <f>Q137*H137</f>
        <v>1.1E-4</v>
      </c>
      <c r="S137" s="138">
        <v>0</v>
      </c>
      <c r="T137" s="139">
        <f>S137*H137</f>
        <v>0</v>
      </c>
      <c r="AR137" s="140" t="s">
        <v>170</v>
      </c>
      <c r="AT137" s="140" t="s">
        <v>167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406</v>
      </c>
    </row>
    <row r="138" spans="2:65" s="1" customFormat="1" ht="37.9" customHeight="1">
      <c r="B138" s="28"/>
      <c r="C138" s="129" t="s">
        <v>188</v>
      </c>
      <c r="D138" s="129" t="s">
        <v>157</v>
      </c>
      <c r="E138" s="130" t="s">
        <v>407</v>
      </c>
      <c r="F138" s="131" t="s">
        <v>408</v>
      </c>
      <c r="G138" s="132" t="s">
        <v>160</v>
      </c>
      <c r="H138" s="133">
        <v>1</v>
      </c>
      <c r="I138" s="134"/>
      <c r="J138" s="133">
        <f>ROUND(I138*H138,0)</f>
        <v>0</v>
      </c>
      <c r="K138" s="135"/>
      <c r="L138" s="28"/>
      <c r="M138" s="136" t="s">
        <v>1</v>
      </c>
      <c r="N138" s="137" t="s">
        <v>41</v>
      </c>
      <c r="P138" s="138">
        <f>O138*H138</f>
        <v>0</v>
      </c>
      <c r="Q138" s="138">
        <v>0</v>
      </c>
      <c r="R138" s="138">
        <f>Q138*H138</f>
        <v>0</v>
      </c>
      <c r="S138" s="138">
        <v>8.0000000000000007E-5</v>
      </c>
      <c r="T138" s="139">
        <f>S138*H138</f>
        <v>8.0000000000000007E-5</v>
      </c>
      <c r="AR138" s="140" t="s">
        <v>161</v>
      </c>
      <c r="AT138" s="140" t="s">
        <v>157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409</v>
      </c>
    </row>
    <row r="139" spans="2:65" s="1" customFormat="1" ht="11.25">
      <c r="B139" s="28"/>
      <c r="D139" s="142" t="s">
        <v>163</v>
      </c>
      <c r="F139" s="143" t="s">
        <v>410</v>
      </c>
      <c r="I139" s="144"/>
      <c r="L139" s="28"/>
      <c r="M139" s="145"/>
      <c r="T139" s="52"/>
      <c r="AT139" s="13" t="s">
        <v>163</v>
      </c>
      <c r="AU139" s="13" t="s">
        <v>85</v>
      </c>
    </row>
    <row r="140" spans="2:65" s="1" customFormat="1" ht="19.5">
      <c r="B140" s="28"/>
      <c r="D140" s="146" t="s">
        <v>165</v>
      </c>
      <c r="F140" s="147" t="s">
        <v>166</v>
      </c>
      <c r="I140" s="144"/>
      <c r="L140" s="28"/>
      <c r="M140" s="145"/>
      <c r="T140" s="52"/>
      <c r="AT140" s="13" t="s">
        <v>165</v>
      </c>
      <c r="AU140" s="13" t="s">
        <v>85</v>
      </c>
    </row>
    <row r="141" spans="2:65" s="1" customFormat="1" ht="44.25" customHeight="1">
      <c r="B141" s="28"/>
      <c r="C141" s="129" t="s">
        <v>193</v>
      </c>
      <c r="D141" s="129" t="s">
        <v>157</v>
      </c>
      <c r="E141" s="130" t="s">
        <v>311</v>
      </c>
      <c r="F141" s="131" t="s">
        <v>312</v>
      </c>
      <c r="G141" s="132" t="s">
        <v>160</v>
      </c>
      <c r="H141" s="133">
        <v>1</v>
      </c>
      <c r="I141" s="134"/>
      <c r="J141" s="133">
        <f>ROUND(I141*H141,0)</f>
        <v>0</v>
      </c>
      <c r="K141" s="135"/>
      <c r="L141" s="28"/>
      <c r="M141" s="136" t="s">
        <v>1</v>
      </c>
      <c r="N141" s="137" t="s">
        <v>41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161</v>
      </c>
      <c r="AT141" s="140" t="s">
        <v>157</v>
      </c>
      <c r="AU141" s="140" t="s">
        <v>85</v>
      </c>
      <c r="AY141" s="13" t="s">
        <v>154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161</v>
      </c>
      <c r="BM141" s="140" t="s">
        <v>411</v>
      </c>
    </row>
    <row r="142" spans="2:65" s="1" customFormat="1" ht="11.25">
      <c r="B142" s="28"/>
      <c r="D142" s="142" t="s">
        <v>163</v>
      </c>
      <c r="F142" s="143" t="s">
        <v>314</v>
      </c>
      <c r="I142" s="144"/>
      <c r="L142" s="28"/>
      <c r="M142" s="145"/>
      <c r="T142" s="52"/>
      <c r="AT142" s="13" t="s">
        <v>163</v>
      </c>
      <c r="AU142" s="13" t="s">
        <v>85</v>
      </c>
    </row>
    <row r="143" spans="2:65" s="1" customFormat="1" ht="19.5">
      <c r="B143" s="28"/>
      <c r="D143" s="146" t="s">
        <v>165</v>
      </c>
      <c r="F143" s="147" t="s">
        <v>412</v>
      </c>
      <c r="I143" s="144"/>
      <c r="L143" s="28"/>
      <c r="M143" s="145"/>
      <c r="T143" s="52"/>
      <c r="AT143" s="13" t="s">
        <v>165</v>
      </c>
      <c r="AU143" s="13" t="s">
        <v>85</v>
      </c>
    </row>
    <row r="144" spans="2:65" s="1" customFormat="1" ht="49.15" customHeight="1">
      <c r="B144" s="28"/>
      <c r="C144" s="129" t="s">
        <v>198</v>
      </c>
      <c r="D144" s="129" t="s">
        <v>157</v>
      </c>
      <c r="E144" s="130" t="s">
        <v>413</v>
      </c>
      <c r="F144" s="131" t="s">
        <v>414</v>
      </c>
      <c r="G144" s="132" t="s">
        <v>160</v>
      </c>
      <c r="H144" s="133">
        <v>1</v>
      </c>
      <c r="I144" s="134"/>
      <c r="J144" s="133">
        <f>ROUND(I144*H144,0)</f>
        <v>0</v>
      </c>
      <c r="K144" s="135"/>
      <c r="L144" s="28"/>
      <c r="M144" s="136" t="s">
        <v>1</v>
      </c>
      <c r="N144" s="137" t="s">
        <v>41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161</v>
      </c>
      <c r="AT144" s="140" t="s">
        <v>157</v>
      </c>
      <c r="AU144" s="140" t="s">
        <v>85</v>
      </c>
      <c r="AY144" s="13" t="s">
        <v>154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161</v>
      </c>
      <c r="BM144" s="140" t="s">
        <v>415</v>
      </c>
    </row>
    <row r="145" spans="2:65" s="1" customFormat="1" ht="11.25">
      <c r="B145" s="28"/>
      <c r="D145" s="142" t="s">
        <v>163</v>
      </c>
      <c r="F145" s="143" t="s">
        <v>416</v>
      </c>
      <c r="I145" s="144"/>
      <c r="L145" s="28"/>
      <c r="M145" s="145"/>
      <c r="T145" s="52"/>
      <c r="AT145" s="13" t="s">
        <v>163</v>
      </c>
      <c r="AU145" s="13" t="s">
        <v>85</v>
      </c>
    </row>
    <row r="146" spans="2:65" s="1" customFormat="1" ht="19.5">
      <c r="B146" s="28"/>
      <c r="D146" s="146" t="s">
        <v>165</v>
      </c>
      <c r="F146" s="147" t="s">
        <v>187</v>
      </c>
      <c r="I146" s="144"/>
      <c r="L146" s="28"/>
      <c r="M146" s="145"/>
      <c r="T146" s="52"/>
      <c r="AT146" s="13" t="s">
        <v>165</v>
      </c>
      <c r="AU146" s="13" t="s">
        <v>85</v>
      </c>
    </row>
    <row r="147" spans="2:65" s="1" customFormat="1" ht="16.5" customHeight="1">
      <c r="B147" s="28"/>
      <c r="C147" s="148" t="s">
        <v>203</v>
      </c>
      <c r="D147" s="148" t="s">
        <v>167</v>
      </c>
      <c r="E147" s="149" t="s">
        <v>417</v>
      </c>
      <c r="F147" s="150" t="s">
        <v>418</v>
      </c>
      <c r="G147" s="151" t="s">
        <v>160</v>
      </c>
      <c r="H147" s="152">
        <v>1</v>
      </c>
      <c r="I147" s="153"/>
      <c r="J147" s="152">
        <f>ROUND(I147*H147,0)</f>
        <v>0</v>
      </c>
      <c r="K147" s="154"/>
      <c r="L147" s="155"/>
      <c r="M147" s="156" t="s">
        <v>1</v>
      </c>
      <c r="N147" s="15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170</v>
      </c>
      <c r="AT147" s="140" t="s">
        <v>167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419</v>
      </c>
    </row>
    <row r="148" spans="2:65" s="1" customFormat="1" ht="29.25">
      <c r="B148" s="28"/>
      <c r="D148" s="146" t="s">
        <v>165</v>
      </c>
      <c r="F148" s="147" t="s">
        <v>420</v>
      </c>
      <c r="I148" s="144"/>
      <c r="L148" s="28"/>
      <c r="M148" s="145"/>
      <c r="T148" s="52"/>
      <c r="AT148" s="13" t="s">
        <v>165</v>
      </c>
      <c r="AU148" s="13" t="s">
        <v>85</v>
      </c>
    </row>
    <row r="149" spans="2:65" s="1" customFormat="1" ht="55.5" customHeight="1">
      <c r="B149" s="28"/>
      <c r="C149" s="129" t="s">
        <v>209</v>
      </c>
      <c r="D149" s="129" t="s">
        <v>157</v>
      </c>
      <c r="E149" s="130" t="s">
        <v>214</v>
      </c>
      <c r="F149" s="131" t="s">
        <v>215</v>
      </c>
      <c r="G149" s="132" t="s">
        <v>160</v>
      </c>
      <c r="H149" s="133">
        <v>2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161</v>
      </c>
      <c r="AT149" s="140" t="s">
        <v>157</v>
      </c>
      <c r="AU149" s="140" t="s">
        <v>85</v>
      </c>
      <c r="AY149" s="13" t="s">
        <v>154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161</v>
      </c>
      <c r="BM149" s="140" t="s">
        <v>421</v>
      </c>
    </row>
    <row r="150" spans="2:65" s="1" customFormat="1" ht="11.25">
      <c r="B150" s="28"/>
      <c r="D150" s="142" t="s">
        <v>163</v>
      </c>
      <c r="F150" s="143" t="s">
        <v>217</v>
      </c>
      <c r="I150" s="144"/>
      <c r="L150" s="28"/>
      <c r="M150" s="145"/>
      <c r="T150" s="52"/>
      <c r="AT150" s="13" t="s">
        <v>163</v>
      </c>
      <c r="AU150" s="13" t="s">
        <v>85</v>
      </c>
    </row>
    <row r="151" spans="2:65" s="1" customFormat="1" ht="19.5">
      <c r="B151" s="28"/>
      <c r="D151" s="146" t="s">
        <v>165</v>
      </c>
      <c r="F151" s="147" t="s">
        <v>422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44.25" customHeight="1">
      <c r="B152" s="28"/>
      <c r="C152" s="129" t="s">
        <v>213</v>
      </c>
      <c r="D152" s="129" t="s">
        <v>157</v>
      </c>
      <c r="E152" s="130" t="s">
        <v>423</v>
      </c>
      <c r="F152" s="131" t="s">
        <v>424</v>
      </c>
      <c r="G152" s="132" t="s">
        <v>160</v>
      </c>
      <c r="H152" s="133">
        <v>11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425</v>
      </c>
    </row>
    <row r="153" spans="2:65" s="1" customFormat="1" ht="11.25">
      <c r="B153" s="28"/>
      <c r="D153" s="142" t="s">
        <v>163</v>
      </c>
      <c r="F153" s="143" t="s">
        <v>426</v>
      </c>
      <c r="I153" s="144"/>
      <c r="L153" s="28"/>
      <c r="M153" s="145"/>
      <c r="T153" s="52"/>
      <c r="AT153" s="13" t="s">
        <v>163</v>
      </c>
      <c r="AU153" s="13" t="s">
        <v>85</v>
      </c>
    </row>
    <row r="154" spans="2:65" s="1" customFormat="1" ht="19.5">
      <c r="B154" s="28"/>
      <c r="D154" s="146" t="s">
        <v>165</v>
      </c>
      <c r="F154" s="147" t="s">
        <v>427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16.5" customHeight="1">
      <c r="B155" s="28"/>
      <c r="C155" s="148" t="s">
        <v>9</v>
      </c>
      <c r="D155" s="148" t="s">
        <v>167</v>
      </c>
      <c r="E155" s="149" t="s">
        <v>428</v>
      </c>
      <c r="F155" s="150" t="s">
        <v>429</v>
      </c>
      <c r="G155" s="151" t="s">
        <v>430</v>
      </c>
      <c r="H155" s="152">
        <v>6</v>
      </c>
      <c r="I155" s="153"/>
      <c r="J155" s="152">
        <f>ROUND(I155*H155,0)</f>
        <v>0</v>
      </c>
      <c r="K155" s="154"/>
      <c r="L155" s="155"/>
      <c r="M155" s="156" t="s">
        <v>1</v>
      </c>
      <c r="N155" s="157" t="s">
        <v>41</v>
      </c>
      <c r="P155" s="138">
        <f>O155*H155</f>
        <v>0</v>
      </c>
      <c r="Q155" s="138">
        <v>6.7200000000000003E-3</v>
      </c>
      <c r="R155" s="138">
        <f>Q155*H155</f>
        <v>4.0320000000000002E-2</v>
      </c>
      <c r="S155" s="138">
        <v>0</v>
      </c>
      <c r="T155" s="139">
        <f>S155*H155</f>
        <v>0</v>
      </c>
      <c r="AR155" s="140" t="s">
        <v>170</v>
      </c>
      <c r="AT155" s="140" t="s">
        <v>167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431</v>
      </c>
    </row>
    <row r="156" spans="2:65" s="1" customFormat="1" ht="29.25">
      <c r="B156" s="28"/>
      <c r="D156" s="146" t="s">
        <v>165</v>
      </c>
      <c r="F156" s="147" t="s">
        <v>432</v>
      </c>
      <c r="I156" s="144"/>
      <c r="L156" s="28"/>
      <c r="M156" s="145"/>
      <c r="T156" s="52"/>
      <c r="AT156" s="13" t="s">
        <v>165</v>
      </c>
      <c r="AU156" s="13" t="s">
        <v>85</v>
      </c>
    </row>
    <row r="157" spans="2:65" s="1" customFormat="1" ht="16.5" customHeight="1">
      <c r="B157" s="28"/>
      <c r="C157" s="148" t="s">
        <v>228</v>
      </c>
      <c r="D157" s="148" t="s">
        <v>167</v>
      </c>
      <c r="E157" s="149" t="s">
        <v>433</v>
      </c>
      <c r="F157" s="150" t="s">
        <v>434</v>
      </c>
      <c r="G157" s="151" t="s">
        <v>160</v>
      </c>
      <c r="H157" s="152">
        <v>1</v>
      </c>
      <c r="I157" s="153"/>
      <c r="J157" s="152">
        <f>ROUND(I157*H157,0)</f>
        <v>0</v>
      </c>
      <c r="K157" s="154"/>
      <c r="L157" s="155"/>
      <c r="M157" s="156" t="s">
        <v>1</v>
      </c>
      <c r="N157" s="157" t="s">
        <v>41</v>
      </c>
      <c r="P157" s="138">
        <f>O157*H157</f>
        <v>0</v>
      </c>
      <c r="Q157" s="138">
        <v>4.2000000000000002E-4</v>
      </c>
      <c r="R157" s="138">
        <f>Q157*H157</f>
        <v>4.2000000000000002E-4</v>
      </c>
      <c r="S157" s="138">
        <v>0</v>
      </c>
      <c r="T157" s="139">
        <f>S157*H157</f>
        <v>0</v>
      </c>
      <c r="AR157" s="140" t="s">
        <v>170</v>
      </c>
      <c r="AT157" s="140" t="s">
        <v>167</v>
      </c>
      <c r="AU157" s="140" t="s">
        <v>85</v>
      </c>
      <c r="AY157" s="13" t="s">
        <v>154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</v>
      </c>
      <c r="BK157" s="141">
        <f>ROUND(I157*H157,0)</f>
        <v>0</v>
      </c>
      <c r="BL157" s="13" t="s">
        <v>161</v>
      </c>
      <c r="BM157" s="140" t="s">
        <v>435</v>
      </c>
    </row>
    <row r="158" spans="2:65" s="1" customFormat="1" ht="19.5">
      <c r="B158" s="28"/>
      <c r="D158" s="146" t="s">
        <v>165</v>
      </c>
      <c r="F158" s="147" t="s">
        <v>177</v>
      </c>
      <c r="I158" s="144"/>
      <c r="L158" s="28"/>
      <c r="M158" s="145"/>
      <c r="T158" s="52"/>
      <c r="AT158" s="13" t="s">
        <v>165</v>
      </c>
      <c r="AU158" s="13" t="s">
        <v>85</v>
      </c>
    </row>
    <row r="159" spans="2:65" s="1" customFormat="1" ht="16.5" customHeight="1">
      <c r="B159" s="28"/>
      <c r="C159" s="148" t="s">
        <v>233</v>
      </c>
      <c r="D159" s="148" t="s">
        <v>167</v>
      </c>
      <c r="E159" s="149" t="s">
        <v>436</v>
      </c>
      <c r="F159" s="150" t="s">
        <v>437</v>
      </c>
      <c r="G159" s="151" t="s">
        <v>160</v>
      </c>
      <c r="H159" s="152">
        <v>4</v>
      </c>
      <c r="I159" s="153"/>
      <c r="J159" s="152">
        <f>ROUND(I159*H159,0)</f>
        <v>0</v>
      </c>
      <c r="K159" s="154"/>
      <c r="L159" s="155"/>
      <c r="M159" s="156" t="s">
        <v>1</v>
      </c>
      <c r="N159" s="157" t="s">
        <v>41</v>
      </c>
      <c r="P159" s="138">
        <f>O159*H159</f>
        <v>0</v>
      </c>
      <c r="Q159" s="138">
        <v>1.8000000000000001E-4</v>
      </c>
      <c r="R159" s="138">
        <f>Q159*H159</f>
        <v>7.2000000000000005E-4</v>
      </c>
      <c r="S159" s="138">
        <v>0</v>
      </c>
      <c r="T159" s="139">
        <f>S159*H159</f>
        <v>0</v>
      </c>
      <c r="AR159" s="140" t="s">
        <v>170</v>
      </c>
      <c r="AT159" s="140" t="s">
        <v>167</v>
      </c>
      <c r="AU159" s="140" t="s">
        <v>85</v>
      </c>
      <c r="AY159" s="13" t="s">
        <v>154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161</v>
      </c>
      <c r="BM159" s="140" t="s">
        <v>438</v>
      </c>
    </row>
    <row r="160" spans="2:65" s="1" customFormat="1" ht="19.5">
      <c r="B160" s="28"/>
      <c r="D160" s="146" t="s">
        <v>165</v>
      </c>
      <c r="F160" s="147" t="s">
        <v>439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16.5" customHeight="1">
      <c r="B161" s="28"/>
      <c r="C161" s="148" t="s">
        <v>238</v>
      </c>
      <c r="D161" s="148" t="s">
        <v>167</v>
      </c>
      <c r="E161" s="149" t="s">
        <v>349</v>
      </c>
      <c r="F161" s="150" t="s">
        <v>350</v>
      </c>
      <c r="G161" s="151" t="s">
        <v>160</v>
      </c>
      <c r="H161" s="152">
        <v>3</v>
      </c>
      <c r="I161" s="153"/>
      <c r="J161" s="152">
        <f>ROUND(I161*H161,0)</f>
        <v>0</v>
      </c>
      <c r="K161" s="154"/>
      <c r="L161" s="155"/>
      <c r="M161" s="156" t="s">
        <v>1</v>
      </c>
      <c r="N161" s="15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170</v>
      </c>
      <c r="AT161" s="140" t="s">
        <v>167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440</v>
      </c>
    </row>
    <row r="162" spans="2:65" s="1" customFormat="1" ht="19.5">
      <c r="B162" s="28"/>
      <c r="D162" s="146" t="s">
        <v>165</v>
      </c>
      <c r="F162" s="147" t="s">
        <v>441</v>
      </c>
      <c r="I162" s="144"/>
      <c r="L162" s="28"/>
      <c r="M162" s="145"/>
      <c r="T162" s="52"/>
      <c r="AT162" s="13" t="s">
        <v>165</v>
      </c>
      <c r="AU162" s="13" t="s">
        <v>85</v>
      </c>
    </row>
    <row r="163" spans="2:65" s="1" customFormat="1" ht="24.2" customHeight="1">
      <c r="B163" s="28"/>
      <c r="C163" s="129" t="s">
        <v>161</v>
      </c>
      <c r="D163" s="129" t="s">
        <v>157</v>
      </c>
      <c r="E163" s="130" t="s">
        <v>442</v>
      </c>
      <c r="F163" s="131" t="s">
        <v>443</v>
      </c>
      <c r="G163" s="132" t="s">
        <v>160</v>
      </c>
      <c r="H163" s="133">
        <v>3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41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161</v>
      </c>
      <c r="AT163" s="140" t="s">
        <v>157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161</v>
      </c>
      <c r="BM163" s="140" t="s">
        <v>444</v>
      </c>
    </row>
    <row r="164" spans="2:65" s="1" customFormat="1" ht="11.25">
      <c r="B164" s="28"/>
      <c r="D164" s="142" t="s">
        <v>163</v>
      </c>
      <c r="F164" s="143" t="s">
        <v>445</v>
      </c>
      <c r="I164" s="144"/>
      <c r="L164" s="28"/>
      <c r="M164" s="145"/>
      <c r="T164" s="52"/>
      <c r="AT164" s="13" t="s">
        <v>163</v>
      </c>
      <c r="AU164" s="13" t="s">
        <v>85</v>
      </c>
    </row>
    <row r="165" spans="2:65" s="1" customFormat="1" ht="19.5">
      <c r="B165" s="28"/>
      <c r="D165" s="146" t="s">
        <v>165</v>
      </c>
      <c r="F165" s="147" t="s">
        <v>441</v>
      </c>
      <c r="I165" s="144"/>
      <c r="L165" s="28"/>
      <c r="M165" s="145"/>
      <c r="T165" s="52"/>
      <c r="AT165" s="13" t="s">
        <v>165</v>
      </c>
      <c r="AU165" s="13" t="s">
        <v>85</v>
      </c>
    </row>
    <row r="166" spans="2:65" s="11" customFormat="1" ht="25.9" customHeight="1">
      <c r="B166" s="117"/>
      <c r="D166" s="118" t="s">
        <v>75</v>
      </c>
      <c r="E166" s="119" t="s">
        <v>167</v>
      </c>
      <c r="F166" s="119" t="s">
        <v>219</v>
      </c>
      <c r="I166" s="120"/>
      <c r="J166" s="121">
        <f>BK166</f>
        <v>0</v>
      </c>
      <c r="L166" s="117"/>
      <c r="M166" s="122"/>
      <c r="P166" s="123">
        <f>P167</f>
        <v>0</v>
      </c>
      <c r="R166" s="123">
        <f>R167</f>
        <v>0</v>
      </c>
      <c r="T166" s="124">
        <f>T167</f>
        <v>0</v>
      </c>
      <c r="AR166" s="118" t="s">
        <v>172</v>
      </c>
      <c r="AT166" s="125" t="s">
        <v>75</v>
      </c>
      <c r="AU166" s="125" t="s">
        <v>76</v>
      </c>
      <c r="AY166" s="118" t="s">
        <v>154</v>
      </c>
      <c r="BK166" s="126">
        <f>BK167</f>
        <v>0</v>
      </c>
    </row>
    <row r="167" spans="2:65" s="11" customFormat="1" ht="22.9" customHeight="1">
      <c r="B167" s="117"/>
      <c r="D167" s="118" t="s">
        <v>75</v>
      </c>
      <c r="E167" s="127" t="s">
        <v>220</v>
      </c>
      <c r="F167" s="127" t="s">
        <v>221</v>
      </c>
      <c r="I167" s="120"/>
      <c r="J167" s="128">
        <f>BK167</f>
        <v>0</v>
      </c>
      <c r="L167" s="117"/>
      <c r="M167" s="122"/>
      <c r="P167" s="123">
        <f>SUM(P168:P169)</f>
        <v>0</v>
      </c>
      <c r="R167" s="123">
        <f>SUM(R168:R169)</f>
        <v>0</v>
      </c>
      <c r="T167" s="124">
        <f>SUM(T168:T169)</f>
        <v>0</v>
      </c>
      <c r="AR167" s="118" t="s">
        <v>172</v>
      </c>
      <c r="AT167" s="125" t="s">
        <v>75</v>
      </c>
      <c r="AU167" s="125" t="s">
        <v>8</v>
      </c>
      <c r="AY167" s="118" t="s">
        <v>154</v>
      </c>
      <c r="BK167" s="126">
        <f>SUM(BK168:BK169)</f>
        <v>0</v>
      </c>
    </row>
    <row r="168" spans="2:65" s="1" customFormat="1" ht="24.2" customHeight="1">
      <c r="B168" s="28"/>
      <c r="C168" s="129" t="s">
        <v>320</v>
      </c>
      <c r="D168" s="129" t="s">
        <v>157</v>
      </c>
      <c r="E168" s="130" t="s">
        <v>239</v>
      </c>
      <c r="F168" s="131" t="s">
        <v>446</v>
      </c>
      <c r="G168" s="132" t="s">
        <v>160</v>
      </c>
      <c r="H168" s="133">
        <v>3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225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225</v>
      </c>
      <c r="BM168" s="140" t="s">
        <v>447</v>
      </c>
    </row>
    <row r="169" spans="2:65" s="1" customFormat="1" ht="29.25">
      <c r="B169" s="28"/>
      <c r="D169" s="146" t="s">
        <v>165</v>
      </c>
      <c r="F169" s="147" t="s">
        <v>448</v>
      </c>
      <c r="I169" s="144"/>
      <c r="L169" s="28"/>
      <c r="M169" s="145"/>
      <c r="T169" s="52"/>
      <c r="AT169" s="13" t="s">
        <v>165</v>
      </c>
      <c r="AU169" s="13" t="s">
        <v>85</v>
      </c>
    </row>
    <row r="170" spans="2:65" s="11" customFormat="1" ht="25.9" customHeight="1">
      <c r="B170" s="117"/>
      <c r="D170" s="118" t="s">
        <v>75</v>
      </c>
      <c r="E170" s="119" t="s">
        <v>243</v>
      </c>
      <c r="F170" s="119" t="s">
        <v>244</v>
      </c>
      <c r="I170" s="120"/>
      <c r="J170" s="121">
        <f>BK170</f>
        <v>0</v>
      </c>
      <c r="L170" s="117"/>
      <c r="M170" s="122"/>
      <c r="P170" s="123">
        <f>P171</f>
        <v>0</v>
      </c>
      <c r="R170" s="123">
        <f>R171</f>
        <v>0</v>
      </c>
      <c r="T170" s="124">
        <f>T171</f>
        <v>0</v>
      </c>
      <c r="AR170" s="118" t="s">
        <v>182</v>
      </c>
      <c r="AT170" s="125" t="s">
        <v>75</v>
      </c>
      <c r="AU170" s="125" t="s">
        <v>76</v>
      </c>
      <c r="AY170" s="118" t="s">
        <v>154</v>
      </c>
      <c r="BK170" s="126">
        <f>BK171</f>
        <v>0</v>
      </c>
    </row>
    <row r="171" spans="2:65" s="11" customFormat="1" ht="22.9" customHeight="1">
      <c r="B171" s="117"/>
      <c r="D171" s="118" t="s">
        <v>75</v>
      </c>
      <c r="E171" s="127" t="s">
        <v>245</v>
      </c>
      <c r="F171" s="127" t="s">
        <v>246</v>
      </c>
      <c r="I171" s="120"/>
      <c r="J171" s="128">
        <f>BK171</f>
        <v>0</v>
      </c>
      <c r="L171" s="117"/>
      <c r="M171" s="122"/>
      <c r="P171" s="123">
        <f>SUM(P172:P174)</f>
        <v>0</v>
      </c>
      <c r="R171" s="123">
        <f>SUM(R172:R174)</f>
        <v>0</v>
      </c>
      <c r="T171" s="124">
        <f>SUM(T172:T174)</f>
        <v>0</v>
      </c>
      <c r="AR171" s="118" t="s">
        <v>182</v>
      </c>
      <c r="AT171" s="125" t="s">
        <v>75</v>
      </c>
      <c r="AU171" s="125" t="s">
        <v>8</v>
      </c>
      <c r="AY171" s="118" t="s">
        <v>154</v>
      </c>
      <c r="BK171" s="126">
        <f>SUM(BK172:BK174)</f>
        <v>0</v>
      </c>
    </row>
    <row r="172" spans="2:65" s="1" customFormat="1" ht="16.5" customHeight="1">
      <c r="B172" s="28"/>
      <c r="C172" s="129" t="s">
        <v>324</v>
      </c>
      <c r="D172" s="129" t="s">
        <v>157</v>
      </c>
      <c r="E172" s="130" t="s">
        <v>247</v>
      </c>
      <c r="F172" s="131" t="s">
        <v>248</v>
      </c>
      <c r="G172" s="132" t="s">
        <v>224</v>
      </c>
      <c r="H172" s="133">
        <v>1</v>
      </c>
      <c r="I172" s="134"/>
      <c r="J172" s="133">
        <f>ROUND(I172*H172,0)</f>
        <v>0</v>
      </c>
      <c r="K172" s="135"/>
      <c r="L172" s="28"/>
      <c r="M172" s="136" t="s">
        <v>1</v>
      </c>
      <c r="N172" s="137" t="s">
        <v>41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249</v>
      </c>
      <c r="AT172" s="140" t="s">
        <v>157</v>
      </c>
      <c r="AU172" s="140" t="s">
        <v>85</v>
      </c>
      <c r="AY172" s="13" t="s">
        <v>154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</v>
      </c>
      <c r="BK172" s="141">
        <f>ROUND(I172*H172,0)</f>
        <v>0</v>
      </c>
      <c r="BL172" s="13" t="s">
        <v>249</v>
      </c>
      <c r="BM172" s="140" t="s">
        <v>449</v>
      </c>
    </row>
    <row r="173" spans="2:65" s="1" customFormat="1" ht="11.25">
      <c r="B173" s="28"/>
      <c r="D173" s="142" t="s">
        <v>163</v>
      </c>
      <c r="F173" s="143" t="s">
        <v>251</v>
      </c>
      <c r="I173" s="144"/>
      <c r="L173" s="28"/>
      <c r="M173" s="145"/>
      <c r="T173" s="52"/>
      <c r="AT173" s="13" t="s">
        <v>163</v>
      </c>
      <c r="AU173" s="13" t="s">
        <v>85</v>
      </c>
    </row>
    <row r="174" spans="2:65" s="1" customFormat="1" ht="29.25">
      <c r="B174" s="28"/>
      <c r="D174" s="146" t="s">
        <v>165</v>
      </c>
      <c r="F174" s="147" t="s">
        <v>252</v>
      </c>
      <c r="I174" s="144"/>
      <c r="L174" s="28"/>
      <c r="M174" s="158"/>
      <c r="N174" s="159"/>
      <c r="O174" s="159"/>
      <c r="P174" s="159"/>
      <c r="Q174" s="159"/>
      <c r="R174" s="159"/>
      <c r="S174" s="159"/>
      <c r="T174" s="160"/>
      <c r="AT174" s="13" t="s">
        <v>165</v>
      </c>
      <c r="AU174" s="13" t="s">
        <v>85</v>
      </c>
    </row>
    <row r="175" spans="2:65" s="1" customFormat="1" ht="6.95" customHeight="1"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28"/>
    </row>
  </sheetData>
  <sheetProtection algorithmName="SHA-512" hashValue="10y7JCx1cdr2k0KP/lnMfz3p4VzU711sVBVe2I9mj6iPVb0uxPLvuEe0xrXWPkbrelZux/WZPeS+rwrUEKmWmg==" saltValue="ULbZn0QnjO8csua+EKIg6ZSn/VtWEZ3YEsbHsOPP7z+KiMhhDXs2YOI8coNAMSrrn4Lyrw2BNJeRXhhplgSOnQ==" spinCount="100000" sheet="1" objects="1" scenarios="1" formatColumns="0" formatRows="0" autoFilter="0"/>
  <autoFilter ref="C121:K174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300-000000000000}"/>
    <hyperlink ref="F129" r:id="rId2" xr:uid="{00000000-0004-0000-0300-000001000000}"/>
    <hyperlink ref="F132" r:id="rId3" xr:uid="{00000000-0004-0000-0300-000002000000}"/>
    <hyperlink ref="F135" r:id="rId4" xr:uid="{00000000-0004-0000-0300-000003000000}"/>
    <hyperlink ref="F139" r:id="rId5" xr:uid="{00000000-0004-0000-0300-000004000000}"/>
    <hyperlink ref="F142" r:id="rId6" xr:uid="{00000000-0004-0000-0300-000005000000}"/>
    <hyperlink ref="F145" r:id="rId7" xr:uid="{00000000-0004-0000-0300-000006000000}"/>
    <hyperlink ref="F150" r:id="rId8" xr:uid="{00000000-0004-0000-0300-000007000000}"/>
    <hyperlink ref="F153" r:id="rId9" xr:uid="{00000000-0004-0000-0300-000008000000}"/>
    <hyperlink ref="F164" r:id="rId10" xr:uid="{00000000-0004-0000-0300-000009000000}"/>
    <hyperlink ref="F173" r:id="rId11" xr:uid="{00000000-0004-0000-03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450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ROUND(J123,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ROUND((SUM(BE123:BE184)),  1)</f>
        <v>0</v>
      </c>
      <c r="I33" s="88">
        <v>0.21</v>
      </c>
      <c r="J33" s="87">
        <f>ROUND(((SUM(BE123:BE184))*I33),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ROUND((SUM(BF123:BF184)),  1)</f>
        <v>0</v>
      </c>
      <c r="I34" s="88">
        <v>0.12</v>
      </c>
      <c r="J34" s="87">
        <f>ROUND(((SUM(BF123:BF184))*I34),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ROUND((SUM(BG123:BG184)),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ROUND((SUM(BH123:BH184)),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ROUND((SUM(BI123:BI184)),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04. - MŠ M. Horákové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J123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451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hidden="1" customHeight="1">
      <c r="B98" s="104"/>
      <c r="D98" s="105" t="s">
        <v>452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8" customFormat="1" ht="24.95" hidden="1" customHeight="1">
      <c r="B99" s="100"/>
      <c r="D99" s="101" t="s">
        <v>133</v>
      </c>
      <c r="E99" s="102"/>
      <c r="F99" s="102"/>
      <c r="G99" s="102"/>
      <c r="H99" s="102"/>
      <c r="I99" s="102"/>
      <c r="J99" s="103">
        <f>J129</f>
        <v>0</v>
      </c>
      <c r="L99" s="100"/>
    </row>
    <row r="100" spans="2:12" s="9" customFormat="1" ht="19.899999999999999" hidden="1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J130</f>
        <v>0</v>
      </c>
      <c r="L100" s="104"/>
    </row>
    <row r="101" spans="2:12" s="9" customFormat="1" ht="19.899999999999999" hidden="1" customHeight="1">
      <c r="B101" s="104"/>
      <c r="D101" s="105" t="s">
        <v>254</v>
      </c>
      <c r="E101" s="106"/>
      <c r="F101" s="106"/>
      <c r="G101" s="106"/>
      <c r="H101" s="106"/>
      <c r="I101" s="106"/>
      <c r="J101" s="107">
        <f>J175</f>
        <v>0</v>
      </c>
      <c r="L101" s="104"/>
    </row>
    <row r="102" spans="2:12" s="8" customFormat="1" ht="24.95" hidden="1" customHeight="1">
      <c r="B102" s="100"/>
      <c r="D102" s="101" t="s">
        <v>137</v>
      </c>
      <c r="E102" s="102"/>
      <c r="F102" s="102"/>
      <c r="G102" s="102"/>
      <c r="H102" s="102"/>
      <c r="I102" s="102"/>
      <c r="J102" s="103">
        <f>J180</f>
        <v>0</v>
      </c>
      <c r="L102" s="100"/>
    </row>
    <row r="103" spans="2:12" s="9" customFormat="1" ht="19.899999999999999" hidden="1" customHeight="1">
      <c r="B103" s="104"/>
      <c r="D103" s="105" t="s">
        <v>138</v>
      </c>
      <c r="E103" s="106"/>
      <c r="F103" s="106"/>
      <c r="G103" s="106"/>
      <c r="H103" s="106"/>
      <c r="I103" s="106"/>
      <c r="J103" s="107">
        <f>J181</f>
        <v>0</v>
      </c>
      <c r="L103" s="104"/>
    </row>
    <row r="104" spans="2:12" s="1" customFormat="1" ht="21.75" hidden="1" customHeight="1">
      <c r="B104" s="28"/>
      <c r="L104" s="28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139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9" t="str">
        <f>E7</f>
        <v>Odstranění závad z revizí elektro - I. etapa</v>
      </c>
      <c r="F113" s="200"/>
      <c r="G113" s="200"/>
      <c r="H113" s="200"/>
      <c r="L113" s="28"/>
    </row>
    <row r="114" spans="2:65" s="1" customFormat="1" ht="12" customHeight="1">
      <c r="B114" s="28"/>
      <c r="C114" s="23" t="s">
        <v>126</v>
      </c>
      <c r="L114" s="28"/>
    </row>
    <row r="115" spans="2:65" s="1" customFormat="1" ht="16.5" customHeight="1">
      <c r="B115" s="28"/>
      <c r="E115" s="165" t="str">
        <f>E9</f>
        <v>04. - MŠ M. Horákové</v>
      </c>
      <c r="F115" s="201"/>
      <c r="G115" s="201"/>
      <c r="H115" s="20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>
        <f>IF(J12="","",J12)</f>
        <v>45838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23</v>
      </c>
      <c r="F119" s="21" t="str">
        <f>E15</f>
        <v>TECHNICKÉ SLUŽBY HRADEC KRÁLOVÉ</v>
      </c>
      <c r="I119" s="23" t="s">
        <v>31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140</v>
      </c>
      <c r="D122" s="110" t="s">
        <v>61</v>
      </c>
      <c r="E122" s="110" t="s">
        <v>57</v>
      </c>
      <c r="F122" s="110" t="s">
        <v>58</v>
      </c>
      <c r="G122" s="110" t="s">
        <v>141</v>
      </c>
      <c r="H122" s="110" t="s">
        <v>142</v>
      </c>
      <c r="I122" s="110" t="s">
        <v>143</v>
      </c>
      <c r="J122" s="111" t="s">
        <v>130</v>
      </c>
      <c r="K122" s="112" t="s">
        <v>144</v>
      </c>
      <c r="L122" s="108"/>
      <c r="M122" s="55" t="s">
        <v>1</v>
      </c>
      <c r="N122" s="56" t="s">
        <v>40</v>
      </c>
      <c r="O122" s="56" t="s">
        <v>145</v>
      </c>
      <c r="P122" s="56" t="s">
        <v>146</v>
      </c>
      <c r="Q122" s="56" t="s">
        <v>147</v>
      </c>
      <c r="R122" s="56" t="s">
        <v>148</v>
      </c>
      <c r="S122" s="56" t="s">
        <v>149</v>
      </c>
      <c r="T122" s="57" t="s">
        <v>150</v>
      </c>
    </row>
    <row r="123" spans="2:65" s="1" customFormat="1" ht="22.9" customHeight="1">
      <c r="B123" s="28"/>
      <c r="C123" s="60" t="s">
        <v>151</v>
      </c>
      <c r="J123" s="113">
        <f>BK123</f>
        <v>0</v>
      </c>
      <c r="L123" s="28"/>
      <c r="M123" s="58"/>
      <c r="N123" s="49"/>
      <c r="O123" s="49"/>
      <c r="P123" s="114">
        <f>P124+P129+P180</f>
        <v>0</v>
      </c>
      <c r="Q123" s="49"/>
      <c r="R123" s="114">
        <f>R124+R129+R180</f>
        <v>2.2530000000000001E-2</v>
      </c>
      <c r="S123" s="49"/>
      <c r="T123" s="115">
        <f>T124+T129+T180</f>
        <v>0.14789999999999998</v>
      </c>
      <c r="AT123" s="13" t="s">
        <v>75</v>
      </c>
      <c r="AU123" s="13" t="s">
        <v>132</v>
      </c>
      <c r="BK123" s="116">
        <f>BK124+BK129+BK180</f>
        <v>0</v>
      </c>
    </row>
    <row r="124" spans="2:65" s="11" customFormat="1" ht="25.9" customHeight="1">
      <c r="B124" s="117"/>
      <c r="D124" s="118" t="s">
        <v>75</v>
      </c>
      <c r="E124" s="119" t="s">
        <v>453</v>
      </c>
      <c r="F124" s="119" t="s">
        <v>454</v>
      </c>
      <c r="I124" s="120"/>
      <c r="J124" s="121">
        <f>BK124</f>
        <v>0</v>
      </c>
      <c r="L124" s="117"/>
      <c r="M124" s="122"/>
      <c r="P124" s="123">
        <f>P125</f>
        <v>0</v>
      </c>
      <c r="R124" s="123">
        <f>R125</f>
        <v>0</v>
      </c>
      <c r="T124" s="124">
        <f>T125</f>
        <v>0</v>
      </c>
      <c r="AR124" s="118" t="s">
        <v>8</v>
      </c>
      <c r="AT124" s="125" t="s">
        <v>75</v>
      </c>
      <c r="AU124" s="125" t="s">
        <v>76</v>
      </c>
      <c r="AY124" s="118" t="s">
        <v>154</v>
      </c>
      <c r="BK124" s="126">
        <f>BK125</f>
        <v>0</v>
      </c>
    </row>
    <row r="125" spans="2:65" s="11" customFormat="1" ht="22.9" customHeight="1">
      <c r="B125" s="117"/>
      <c r="D125" s="118" t="s">
        <v>75</v>
      </c>
      <c r="E125" s="127" t="s">
        <v>203</v>
      </c>
      <c r="F125" s="127" t="s">
        <v>455</v>
      </c>
      <c r="I125" s="120"/>
      <c r="J125" s="128">
        <f>BK125</f>
        <v>0</v>
      </c>
      <c r="L125" s="117"/>
      <c r="M125" s="122"/>
      <c r="P125" s="123">
        <f>SUM(P126:P128)</f>
        <v>0</v>
      </c>
      <c r="R125" s="123">
        <f>SUM(R126:R128)</f>
        <v>0</v>
      </c>
      <c r="T125" s="124">
        <f>SUM(T126:T128)</f>
        <v>0</v>
      </c>
      <c r="AR125" s="118" t="s">
        <v>8</v>
      </c>
      <c r="AT125" s="125" t="s">
        <v>75</v>
      </c>
      <c r="AU125" s="125" t="s">
        <v>8</v>
      </c>
      <c r="AY125" s="118" t="s">
        <v>154</v>
      </c>
      <c r="BK125" s="126">
        <f>SUM(BK126:BK128)</f>
        <v>0</v>
      </c>
    </row>
    <row r="126" spans="2:65" s="1" customFormat="1" ht="24.2" customHeight="1">
      <c r="B126" s="28"/>
      <c r="C126" s="129" t="s">
        <v>8</v>
      </c>
      <c r="D126" s="129" t="s">
        <v>157</v>
      </c>
      <c r="E126" s="130" t="s">
        <v>456</v>
      </c>
      <c r="F126" s="131" t="s">
        <v>457</v>
      </c>
      <c r="G126" s="132" t="s">
        <v>257</v>
      </c>
      <c r="H126" s="133">
        <v>7</v>
      </c>
      <c r="I126" s="134"/>
      <c r="J126" s="133">
        <f>ROUND(I126*H126,0)</f>
        <v>0</v>
      </c>
      <c r="K126" s="135"/>
      <c r="L126" s="28"/>
      <c r="M126" s="136" t="s">
        <v>1</v>
      </c>
      <c r="N126" s="137" t="s">
        <v>41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178</v>
      </c>
      <c r="AT126" s="140" t="s">
        <v>157</v>
      </c>
      <c r="AU126" s="140" t="s">
        <v>85</v>
      </c>
      <c r="AY126" s="13" t="s">
        <v>154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178</v>
      </c>
      <c r="BM126" s="140" t="s">
        <v>458</v>
      </c>
    </row>
    <row r="127" spans="2:65" s="1" customFormat="1" ht="11.25">
      <c r="B127" s="28"/>
      <c r="D127" s="142" t="s">
        <v>163</v>
      </c>
      <c r="F127" s="143" t="s">
        <v>459</v>
      </c>
      <c r="I127" s="144"/>
      <c r="L127" s="28"/>
      <c r="M127" s="145"/>
      <c r="T127" s="52"/>
      <c r="AT127" s="13" t="s">
        <v>163</v>
      </c>
      <c r="AU127" s="13" t="s">
        <v>85</v>
      </c>
    </row>
    <row r="128" spans="2:65" s="1" customFormat="1" ht="19.5">
      <c r="B128" s="28"/>
      <c r="D128" s="146" t="s">
        <v>165</v>
      </c>
      <c r="F128" s="147" t="s">
        <v>339</v>
      </c>
      <c r="I128" s="144"/>
      <c r="L128" s="28"/>
      <c r="M128" s="145"/>
      <c r="T128" s="52"/>
      <c r="AT128" s="13" t="s">
        <v>165</v>
      </c>
      <c r="AU128" s="13" t="s">
        <v>85</v>
      </c>
    </row>
    <row r="129" spans="2:65" s="11" customFormat="1" ht="25.9" customHeight="1">
      <c r="B129" s="117"/>
      <c r="D129" s="118" t="s">
        <v>75</v>
      </c>
      <c r="E129" s="119" t="s">
        <v>152</v>
      </c>
      <c r="F129" s="119" t="s">
        <v>153</v>
      </c>
      <c r="I129" s="120"/>
      <c r="J129" s="121">
        <f>BK129</f>
        <v>0</v>
      </c>
      <c r="L129" s="117"/>
      <c r="M129" s="122"/>
      <c r="P129" s="123">
        <f>P130+P175</f>
        <v>0</v>
      </c>
      <c r="R129" s="123">
        <f>R130+R175</f>
        <v>2.2530000000000001E-2</v>
      </c>
      <c r="T129" s="124">
        <f>T130+T175</f>
        <v>0.14789999999999998</v>
      </c>
      <c r="AR129" s="118" t="s">
        <v>85</v>
      </c>
      <c r="AT129" s="125" t="s">
        <v>75</v>
      </c>
      <c r="AU129" s="125" t="s">
        <v>76</v>
      </c>
      <c r="AY129" s="118" t="s">
        <v>154</v>
      </c>
      <c r="BK129" s="126">
        <f>BK130+BK175</f>
        <v>0</v>
      </c>
    </row>
    <row r="130" spans="2:65" s="11" customFormat="1" ht="22.9" customHeight="1">
      <c r="B130" s="117"/>
      <c r="D130" s="118" t="s">
        <v>75</v>
      </c>
      <c r="E130" s="127" t="s">
        <v>155</v>
      </c>
      <c r="F130" s="127" t="s">
        <v>156</v>
      </c>
      <c r="I130" s="120"/>
      <c r="J130" s="128">
        <f>BK130</f>
        <v>0</v>
      </c>
      <c r="L130" s="117"/>
      <c r="M130" s="122"/>
      <c r="P130" s="123">
        <f>SUM(P131:P174)</f>
        <v>0</v>
      </c>
      <c r="R130" s="123">
        <f>SUM(R131:R174)</f>
        <v>2.2530000000000001E-2</v>
      </c>
      <c r="T130" s="124">
        <f>SUM(T131:T174)</f>
        <v>0</v>
      </c>
      <c r="AR130" s="118" t="s">
        <v>85</v>
      </c>
      <c r="AT130" s="125" t="s">
        <v>75</v>
      </c>
      <c r="AU130" s="125" t="s">
        <v>8</v>
      </c>
      <c r="AY130" s="118" t="s">
        <v>154</v>
      </c>
      <c r="BK130" s="126">
        <f>SUM(BK131:BK174)</f>
        <v>0</v>
      </c>
    </row>
    <row r="131" spans="2:65" s="1" customFormat="1" ht="37.9" customHeight="1">
      <c r="B131" s="28"/>
      <c r="C131" s="129" t="s">
        <v>85</v>
      </c>
      <c r="D131" s="129" t="s">
        <v>157</v>
      </c>
      <c r="E131" s="130" t="s">
        <v>255</v>
      </c>
      <c r="F131" s="131" t="s">
        <v>256</v>
      </c>
      <c r="G131" s="132" t="s">
        <v>257</v>
      </c>
      <c r="H131" s="133">
        <v>77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460</v>
      </c>
    </row>
    <row r="132" spans="2:65" s="1" customFormat="1" ht="11.25">
      <c r="B132" s="28"/>
      <c r="D132" s="142" t="s">
        <v>163</v>
      </c>
      <c r="F132" s="143" t="s">
        <v>259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461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16.5" customHeight="1">
      <c r="B134" s="28"/>
      <c r="C134" s="148" t="s">
        <v>172</v>
      </c>
      <c r="D134" s="148" t="s">
        <v>167</v>
      </c>
      <c r="E134" s="149" t="s">
        <v>462</v>
      </c>
      <c r="F134" s="150" t="s">
        <v>463</v>
      </c>
      <c r="G134" s="151" t="s">
        <v>257</v>
      </c>
      <c r="H134" s="152">
        <v>77</v>
      </c>
      <c r="I134" s="153"/>
      <c r="J134" s="152">
        <f>ROUND(I134*H134,0)</f>
        <v>0</v>
      </c>
      <c r="K134" s="154"/>
      <c r="L134" s="155"/>
      <c r="M134" s="156" t="s">
        <v>1</v>
      </c>
      <c r="N134" s="157" t="s">
        <v>41</v>
      </c>
      <c r="P134" s="138">
        <f>O134*H134</f>
        <v>0</v>
      </c>
      <c r="Q134" s="138">
        <v>6.9999999999999994E-5</v>
      </c>
      <c r="R134" s="138">
        <f>Q134*H134</f>
        <v>5.3899999999999998E-3</v>
      </c>
      <c r="S134" s="138">
        <v>0</v>
      </c>
      <c r="T134" s="139">
        <f>S134*H134</f>
        <v>0</v>
      </c>
      <c r="AR134" s="140" t="s">
        <v>170</v>
      </c>
      <c r="AT134" s="140" t="s">
        <v>167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464</v>
      </c>
    </row>
    <row r="135" spans="2:65" s="1" customFormat="1" ht="62.65" customHeight="1">
      <c r="B135" s="28"/>
      <c r="C135" s="129" t="s">
        <v>178</v>
      </c>
      <c r="D135" s="129" t="s">
        <v>157</v>
      </c>
      <c r="E135" s="130" t="s">
        <v>263</v>
      </c>
      <c r="F135" s="131" t="s">
        <v>264</v>
      </c>
      <c r="G135" s="132" t="s">
        <v>257</v>
      </c>
      <c r="H135" s="133">
        <v>80</v>
      </c>
      <c r="I135" s="134"/>
      <c r="J135" s="133">
        <f>ROUND(I135*H135,0)</f>
        <v>0</v>
      </c>
      <c r="K135" s="135"/>
      <c r="L135" s="28"/>
      <c r="M135" s="136" t="s">
        <v>1</v>
      </c>
      <c r="N135" s="137" t="s">
        <v>41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161</v>
      </c>
      <c r="AT135" s="140" t="s">
        <v>157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465</v>
      </c>
    </row>
    <row r="136" spans="2:65" s="1" customFormat="1" ht="11.25">
      <c r="B136" s="28"/>
      <c r="D136" s="142" t="s">
        <v>163</v>
      </c>
      <c r="F136" s="143" t="s">
        <v>266</v>
      </c>
      <c r="I136" s="144"/>
      <c r="L136" s="28"/>
      <c r="M136" s="145"/>
      <c r="T136" s="52"/>
      <c r="AT136" s="13" t="s">
        <v>163</v>
      </c>
      <c r="AU136" s="13" t="s">
        <v>85</v>
      </c>
    </row>
    <row r="137" spans="2:65" s="1" customFormat="1" ht="19.5">
      <c r="B137" s="28"/>
      <c r="D137" s="146" t="s">
        <v>165</v>
      </c>
      <c r="F137" s="147" t="s">
        <v>466</v>
      </c>
      <c r="I137" s="144"/>
      <c r="L137" s="28"/>
      <c r="M137" s="145"/>
      <c r="T137" s="52"/>
      <c r="AT137" s="13" t="s">
        <v>165</v>
      </c>
      <c r="AU137" s="13" t="s">
        <v>85</v>
      </c>
    </row>
    <row r="138" spans="2:65" s="1" customFormat="1" ht="16.5" customHeight="1">
      <c r="B138" s="28"/>
      <c r="C138" s="148" t="s">
        <v>182</v>
      </c>
      <c r="D138" s="148" t="s">
        <v>167</v>
      </c>
      <c r="E138" s="149" t="s">
        <v>467</v>
      </c>
      <c r="F138" s="150" t="s">
        <v>468</v>
      </c>
      <c r="G138" s="151" t="s">
        <v>257</v>
      </c>
      <c r="H138" s="152">
        <v>80</v>
      </c>
      <c r="I138" s="153"/>
      <c r="J138" s="152">
        <f>ROUND(I138*H138,0)</f>
        <v>0</v>
      </c>
      <c r="K138" s="154"/>
      <c r="L138" s="155"/>
      <c r="M138" s="156" t="s">
        <v>1</v>
      </c>
      <c r="N138" s="157" t="s">
        <v>41</v>
      </c>
      <c r="P138" s="138">
        <f>O138*H138</f>
        <v>0</v>
      </c>
      <c r="Q138" s="138">
        <v>4.0000000000000003E-5</v>
      </c>
      <c r="R138" s="138">
        <f>Q138*H138</f>
        <v>3.2000000000000002E-3</v>
      </c>
      <c r="S138" s="138">
        <v>0</v>
      </c>
      <c r="T138" s="139">
        <f>S138*H138</f>
        <v>0</v>
      </c>
      <c r="AR138" s="140" t="s">
        <v>170</v>
      </c>
      <c r="AT138" s="140" t="s">
        <v>167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469</v>
      </c>
    </row>
    <row r="139" spans="2:65" s="1" customFormat="1" ht="37.9" customHeight="1">
      <c r="B139" s="28"/>
      <c r="C139" s="129" t="s">
        <v>188</v>
      </c>
      <c r="D139" s="129" t="s">
        <v>157</v>
      </c>
      <c r="E139" s="130" t="s">
        <v>470</v>
      </c>
      <c r="F139" s="131" t="s">
        <v>471</v>
      </c>
      <c r="G139" s="132" t="s">
        <v>257</v>
      </c>
      <c r="H139" s="133">
        <v>2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161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472</v>
      </c>
    </row>
    <row r="140" spans="2:65" s="1" customFormat="1" ht="11.25">
      <c r="B140" s="28"/>
      <c r="D140" s="142" t="s">
        <v>163</v>
      </c>
      <c r="F140" s="143" t="s">
        <v>473</v>
      </c>
      <c r="I140" s="144"/>
      <c r="L140" s="28"/>
      <c r="M140" s="145"/>
      <c r="T140" s="52"/>
      <c r="AT140" s="13" t="s">
        <v>163</v>
      </c>
      <c r="AU140" s="13" t="s">
        <v>85</v>
      </c>
    </row>
    <row r="141" spans="2:65" s="1" customFormat="1" ht="19.5">
      <c r="B141" s="28"/>
      <c r="D141" s="146" t="s">
        <v>165</v>
      </c>
      <c r="F141" s="147" t="s">
        <v>290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16.5" customHeight="1">
      <c r="B142" s="28"/>
      <c r="C142" s="148" t="s">
        <v>193</v>
      </c>
      <c r="D142" s="148" t="s">
        <v>167</v>
      </c>
      <c r="E142" s="149" t="s">
        <v>474</v>
      </c>
      <c r="F142" s="150" t="s">
        <v>475</v>
      </c>
      <c r="G142" s="151" t="s">
        <v>257</v>
      </c>
      <c r="H142" s="152">
        <v>1</v>
      </c>
      <c r="I142" s="153"/>
      <c r="J142" s="152">
        <f>ROUND(I142*H142,0)</f>
        <v>0</v>
      </c>
      <c r="K142" s="154"/>
      <c r="L142" s="155"/>
      <c r="M142" s="156" t="s">
        <v>1</v>
      </c>
      <c r="N142" s="157" t="s">
        <v>41</v>
      </c>
      <c r="P142" s="138">
        <f>O142*H142</f>
        <v>0</v>
      </c>
      <c r="Q142" s="138">
        <v>4.0000000000000003E-5</v>
      </c>
      <c r="R142" s="138">
        <f>Q142*H142</f>
        <v>4.0000000000000003E-5</v>
      </c>
      <c r="S142" s="138">
        <v>0</v>
      </c>
      <c r="T142" s="139">
        <f>S142*H142</f>
        <v>0</v>
      </c>
      <c r="AR142" s="140" t="s">
        <v>170</v>
      </c>
      <c r="AT142" s="140" t="s">
        <v>167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476</v>
      </c>
    </row>
    <row r="143" spans="2:65" s="1" customFormat="1" ht="19.5">
      <c r="B143" s="28"/>
      <c r="D143" s="146" t="s">
        <v>165</v>
      </c>
      <c r="F143" s="147" t="s">
        <v>166</v>
      </c>
      <c r="I143" s="144"/>
      <c r="L143" s="28"/>
      <c r="M143" s="145"/>
      <c r="T143" s="52"/>
      <c r="AT143" s="13" t="s">
        <v>165</v>
      </c>
      <c r="AU143" s="13" t="s">
        <v>85</v>
      </c>
    </row>
    <row r="144" spans="2:65" s="1" customFormat="1" ht="24.2" customHeight="1">
      <c r="B144" s="28"/>
      <c r="C144" s="148" t="s">
        <v>198</v>
      </c>
      <c r="D144" s="148" t="s">
        <v>167</v>
      </c>
      <c r="E144" s="149" t="s">
        <v>477</v>
      </c>
      <c r="F144" s="150" t="s">
        <v>478</v>
      </c>
      <c r="G144" s="151" t="s">
        <v>257</v>
      </c>
      <c r="H144" s="152">
        <v>1</v>
      </c>
      <c r="I144" s="153"/>
      <c r="J144" s="152">
        <f>ROUND(I144*H144,0)</f>
        <v>0</v>
      </c>
      <c r="K144" s="154"/>
      <c r="L144" s="155"/>
      <c r="M144" s="156" t="s">
        <v>1</v>
      </c>
      <c r="N144" s="157" t="s">
        <v>41</v>
      </c>
      <c r="P144" s="138">
        <f>O144*H144</f>
        <v>0</v>
      </c>
      <c r="Q144" s="138">
        <v>4.0000000000000003E-5</v>
      </c>
      <c r="R144" s="138">
        <f>Q144*H144</f>
        <v>4.0000000000000003E-5</v>
      </c>
      <c r="S144" s="138">
        <v>0</v>
      </c>
      <c r="T144" s="139">
        <f>S144*H144</f>
        <v>0</v>
      </c>
      <c r="AR144" s="140" t="s">
        <v>170</v>
      </c>
      <c r="AT144" s="140" t="s">
        <v>167</v>
      </c>
      <c r="AU144" s="140" t="s">
        <v>85</v>
      </c>
      <c r="AY144" s="13" t="s">
        <v>154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161</v>
      </c>
      <c r="BM144" s="140" t="s">
        <v>479</v>
      </c>
    </row>
    <row r="145" spans="2:65" s="1" customFormat="1" ht="19.5">
      <c r="B145" s="28"/>
      <c r="D145" s="146" t="s">
        <v>165</v>
      </c>
      <c r="F145" s="147" t="s">
        <v>187</v>
      </c>
      <c r="I145" s="144"/>
      <c r="L145" s="28"/>
      <c r="M145" s="145"/>
      <c r="T145" s="52"/>
      <c r="AT145" s="13" t="s">
        <v>165</v>
      </c>
      <c r="AU145" s="13" t="s">
        <v>85</v>
      </c>
    </row>
    <row r="146" spans="2:65" s="1" customFormat="1" ht="33" customHeight="1">
      <c r="B146" s="28"/>
      <c r="C146" s="129" t="s">
        <v>203</v>
      </c>
      <c r="D146" s="129" t="s">
        <v>157</v>
      </c>
      <c r="E146" s="130" t="s">
        <v>392</v>
      </c>
      <c r="F146" s="131" t="s">
        <v>480</v>
      </c>
      <c r="G146" s="132" t="s">
        <v>160</v>
      </c>
      <c r="H146" s="133">
        <v>2</v>
      </c>
      <c r="I146" s="134"/>
      <c r="J146" s="133">
        <f>ROUND(I146*H146,0)</f>
        <v>0</v>
      </c>
      <c r="K146" s="135"/>
      <c r="L146" s="28"/>
      <c r="M146" s="136" t="s">
        <v>1</v>
      </c>
      <c r="N146" s="137" t="s">
        <v>41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161</v>
      </c>
      <c r="AT146" s="140" t="s">
        <v>157</v>
      </c>
      <c r="AU146" s="140" t="s">
        <v>85</v>
      </c>
      <c r="AY146" s="13" t="s">
        <v>154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161</v>
      </c>
      <c r="BM146" s="140" t="s">
        <v>481</v>
      </c>
    </row>
    <row r="147" spans="2:65" s="1" customFormat="1" ht="11.25">
      <c r="B147" s="28"/>
      <c r="D147" s="142" t="s">
        <v>163</v>
      </c>
      <c r="F147" s="143" t="s">
        <v>395</v>
      </c>
      <c r="I147" s="144"/>
      <c r="L147" s="28"/>
      <c r="M147" s="145"/>
      <c r="T147" s="52"/>
      <c r="AT147" s="13" t="s">
        <v>163</v>
      </c>
      <c r="AU147" s="13" t="s">
        <v>85</v>
      </c>
    </row>
    <row r="148" spans="2:65" s="1" customFormat="1" ht="19.5">
      <c r="B148" s="28"/>
      <c r="D148" s="146" t="s">
        <v>165</v>
      </c>
      <c r="F148" s="147" t="s">
        <v>439</v>
      </c>
      <c r="I148" s="144"/>
      <c r="L148" s="28"/>
      <c r="M148" s="145"/>
      <c r="T148" s="52"/>
      <c r="AT148" s="13" t="s">
        <v>165</v>
      </c>
      <c r="AU148" s="13" t="s">
        <v>85</v>
      </c>
    </row>
    <row r="149" spans="2:65" s="1" customFormat="1" ht="37.9" customHeight="1">
      <c r="B149" s="28"/>
      <c r="C149" s="129" t="s">
        <v>209</v>
      </c>
      <c r="D149" s="129" t="s">
        <v>157</v>
      </c>
      <c r="E149" s="130" t="s">
        <v>270</v>
      </c>
      <c r="F149" s="131" t="s">
        <v>271</v>
      </c>
      <c r="G149" s="132" t="s">
        <v>160</v>
      </c>
      <c r="H149" s="133">
        <v>20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161</v>
      </c>
      <c r="AT149" s="140" t="s">
        <v>157</v>
      </c>
      <c r="AU149" s="140" t="s">
        <v>85</v>
      </c>
      <c r="AY149" s="13" t="s">
        <v>154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161</v>
      </c>
      <c r="BM149" s="140" t="s">
        <v>482</v>
      </c>
    </row>
    <row r="150" spans="2:65" s="1" customFormat="1" ht="11.25">
      <c r="B150" s="28"/>
      <c r="D150" s="142" t="s">
        <v>163</v>
      </c>
      <c r="F150" s="143" t="s">
        <v>273</v>
      </c>
      <c r="I150" s="144"/>
      <c r="L150" s="28"/>
      <c r="M150" s="145"/>
      <c r="T150" s="52"/>
      <c r="AT150" s="13" t="s">
        <v>163</v>
      </c>
      <c r="AU150" s="13" t="s">
        <v>85</v>
      </c>
    </row>
    <row r="151" spans="2:65" s="1" customFormat="1" ht="19.5">
      <c r="B151" s="28"/>
      <c r="D151" s="146" t="s">
        <v>165</v>
      </c>
      <c r="F151" s="147" t="s">
        <v>483</v>
      </c>
      <c r="I151" s="144"/>
      <c r="L151" s="28"/>
      <c r="M151" s="145"/>
      <c r="T151" s="52"/>
      <c r="AT151" s="13" t="s">
        <v>165</v>
      </c>
      <c r="AU151" s="13" t="s">
        <v>85</v>
      </c>
    </row>
    <row r="152" spans="2:65" s="1" customFormat="1" ht="37.9" customHeight="1">
      <c r="B152" s="28"/>
      <c r="C152" s="129" t="s">
        <v>213</v>
      </c>
      <c r="D152" s="129" t="s">
        <v>157</v>
      </c>
      <c r="E152" s="130" t="s">
        <v>306</v>
      </c>
      <c r="F152" s="131" t="s">
        <v>307</v>
      </c>
      <c r="G152" s="132" t="s">
        <v>160</v>
      </c>
      <c r="H152" s="133">
        <v>4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41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161</v>
      </c>
      <c r="AT152" s="140" t="s">
        <v>157</v>
      </c>
      <c r="AU152" s="140" t="s">
        <v>85</v>
      </c>
      <c r="AY152" s="13" t="s">
        <v>154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161</v>
      </c>
      <c r="BM152" s="140" t="s">
        <v>484</v>
      </c>
    </row>
    <row r="153" spans="2:65" s="1" customFormat="1" ht="11.25">
      <c r="B153" s="28"/>
      <c r="D153" s="142" t="s">
        <v>163</v>
      </c>
      <c r="F153" s="143" t="s">
        <v>309</v>
      </c>
      <c r="I153" s="144"/>
      <c r="L153" s="28"/>
      <c r="M153" s="145"/>
      <c r="T153" s="52"/>
      <c r="AT153" s="13" t="s">
        <v>163</v>
      </c>
      <c r="AU153" s="13" t="s">
        <v>85</v>
      </c>
    </row>
    <row r="154" spans="2:65" s="1" customFormat="1" ht="19.5">
      <c r="B154" s="28"/>
      <c r="D154" s="146" t="s">
        <v>165</v>
      </c>
      <c r="F154" s="147" t="s">
        <v>485</v>
      </c>
      <c r="I154" s="144"/>
      <c r="L154" s="28"/>
      <c r="M154" s="145"/>
      <c r="T154" s="52"/>
      <c r="AT154" s="13" t="s">
        <v>165</v>
      </c>
      <c r="AU154" s="13" t="s">
        <v>85</v>
      </c>
    </row>
    <row r="155" spans="2:65" s="1" customFormat="1" ht="44.25" customHeight="1">
      <c r="B155" s="28"/>
      <c r="C155" s="129" t="s">
        <v>9</v>
      </c>
      <c r="D155" s="129" t="s">
        <v>157</v>
      </c>
      <c r="E155" s="130" t="s">
        <v>311</v>
      </c>
      <c r="F155" s="131" t="s">
        <v>312</v>
      </c>
      <c r="G155" s="132" t="s">
        <v>160</v>
      </c>
      <c r="H155" s="133">
        <v>4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41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161</v>
      </c>
      <c r="AT155" s="140" t="s">
        <v>157</v>
      </c>
      <c r="AU155" s="140" t="s">
        <v>85</v>
      </c>
      <c r="AY155" s="13" t="s">
        <v>154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161</v>
      </c>
      <c r="BM155" s="140" t="s">
        <v>486</v>
      </c>
    </row>
    <row r="156" spans="2:65" s="1" customFormat="1" ht="11.25">
      <c r="B156" s="28"/>
      <c r="D156" s="142" t="s">
        <v>163</v>
      </c>
      <c r="F156" s="143" t="s">
        <v>314</v>
      </c>
      <c r="I156" s="144"/>
      <c r="L156" s="28"/>
      <c r="M156" s="145"/>
      <c r="T156" s="52"/>
      <c r="AT156" s="13" t="s">
        <v>163</v>
      </c>
      <c r="AU156" s="13" t="s">
        <v>85</v>
      </c>
    </row>
    <row r="157" spans="2:65" s="1" customFormat="1" ht="19.5">
      <c r="B157" s="28"/>
      <c r="D157" s="146" t="s">
        <v>165</v>
      </c>
      <c r="F157" s="147" t="s">
        <v>485</v>
      </c>
      <c r="I157" s="144"/>
      <c r="L157" s="28"/>
      <c r="M157" s="145"/>
      <c r="T157" s="52"/>
      <c r="AT157" s="13" t="s">
        <v>165</v>
      </c>
      <c r="AU157" s="13" t="s">
        <v>85</v>
      </c>
    </row>
    <row r="158" spans="2:65" s="1" customFormat="1" ht="49.15" customHeight="1">
      <c r="B158" s="28"/>
      <c r="C158" s="129" t="s">
        <v>228</v>
      </c>
      <c r="D158" s="129" t="s">
        <v>157</v>
      </c>
      <c r="E158" s="130" t="s">
        <v>413</v>
      </c>
      <c r="F158" s="131" t="s">
        <v>414</v>
      </c>
      <c r="G158" s="132" t="s">
        <v>160</v>
      </c>
      <c r="H158" s="133">
        <v>2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161</v>
      </c>
      <c r="AT158" s="140" t="s">
        <v>157</v>
      </c>
      <c r="AU158" s="140" t="s">
        <v>85</v>
      </c>
      <c r="AY158" s="13" t="s">
        <v>154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161</v>
      </c>
      <c r="BM158" s="140" t="s">
        <v>487</v>
      </c>
    </row>
    <row r="159" spans="2:65" s="1" customFormat="1" ht="11.25">
      <c r="B159" s="28"/>
      <c r="D159" s="142" t="s">
        <v>163</v>
      </c>
      <c r="F159" s="143" t="s">
        <v>416</v>
      </c>
      <c r="I159" s="144"/>
      <c r="L159" s="28"/>
      <c r="M159" s="145"/>
      <c r="T159" s="52"/>
      <c r="AT159" s="13" t="s">
        <v>163</v>
      </c>
      <c r="AU159" s="13" t="s">
        <v>85</v>
      </c>
    </row>
    <row r="160" spans="2:65" s="1" customFormat="1" ht="19.5">
      <c r="B160" s="28"/>
      <c r="D160" s="146" t="s">
        <v>165</v>
      </c>
      <c r="F160" s="147" t="s">
        <v>488</v>
      </c>
      <c r="I160" s="144"/>
      <c r="L160" s="28"/>
      <c r="M160" s="145"/>
      <c r="T160" s="52"/>
      <c r="AT160" s="13" t="s">
        <v>165</v>
      </c>
      <c r="AU160" s="13" t="s">
        <v>85</v>
      </c>
    </row>
    <row r="161" spans="2:65" s="1" customFormat="1" ht="21.75" customHeight="1">
      <c r="B161" s="28"/>
      <c r="C161" s="148" t="s">
        <v>233</v>
      </c>
      <c r="D161" s="148" t="s">
        <v>167</v>
      </c>
      <c r="E161" s="149" t="s">
        <v>489</v>
      </c>
      <c r="F161" s="150" t="s">
        <v>490</v>
      </c>
      <c r="G161" s="151" t="s">
        <v>160</v>
      </c>
      <c r="H161" s="152">
        <v>2</v>
      </c>
      <c r="I161" s="153"/>
      <c r="J161" s="152">
        <f>ROUND(I161*H161,0)</f>
        <v>0</v>
      </c>
      <c r="K161" s="154"/>
      <c r="L161" s="155"/>
      <c r="M161" s="156" t="s">
        <v>1</v>
      </c>
      <c r="N161" s="157" t="s">
        <v>41</v>
      </c>
      <c r="P161" s="138">
        <f>O161*H161</f>
        <v>0</v>
      </c>
      <c r="Q161" s="138">
        <v>3.0000000000000001E-5</v>
      </c>
      <c r="R161" s="138">
        <f>Q161*H161</f>
        <v>6.0000000000000002E-5</v>
      </c>
      <c r="S161" s="138">
        <v>0</v>
      </c>
      <c r="T161" s="139">
        <f>S161*H161</f>
        <v>0</v>
      </c>
      <c r="AR161" s="140" t="s">
        <v>170</v>
      </c>
      <c r="AT161" s="140" t="s">
        <v>167</v>
      </c>
      <c r="AU161" s="140" t="s">
        <v>85</v>
      </c>
      <c r="AY161" s="13" t="s">
        <v>154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161</v>
      </c>
      <c r="BM161" s="140" t="s">
        <v>491</v>
      </c>
    </row>
    <row r="162" spans="2:65" s="1" customFormat="1" ht="19.5">
      <c r="B162" s="28"/>
      <c r="D162" s="146" t="s">
        <v>165</v>
      </c>
      <c r="F162" s="147" t="s">
        <v>492</v>
      </c>
      <c r="I162" s="144"/>
      <c r="L162" s="28"/>
      <c r="M162" s="145"/>
      <c r="T162" s="52"/>
      <c r="AT162" s="13" t="s">
        <v>165</v>
      </c>
      <c r="AU162" s="13" t="s">
        <v>85</v>
      </c>
    </row>
    <row r="163" spans="2:65" s="1" customFormat="1" ht="49.15" customHeight="1">
      <c r="B163" s="28"/>
      <c r="C163" s="129" t="s">
        <v>238</v>
      </c>
      <c r="D163" s="129" t="s">
        <v>157</v>
      </c>
      <c r="E163" s="130" t="s">
        <v>493</v>
      </c>
      <c r="F163" s="131" t="s">
        <v>494</v>
      </c>
      <c r="G163" s="132" t="s">
        <v>160</v>
      </c>
      <c r="H163" s="133">
        <v>2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41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161</v>
      </c>
      <c r="AT163" s="140" t="s">
        <v>157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161</v>
      </c>
      <c r="BM163" s="140" t="s">
        <v>495</v>
      </c>
    </row>
    <row r="164" spans="2:65" s="1" customFormat="1" ht="11.25">
      <c r="B164" s="28"/>
      <c r="D164" s="142" t="s">
        <v>163</v>
      </c>
      <c r="F164" s="143" t="s">
        <v>496</v>
      </c>
      <c r="I164" s="144"/>
      <c r="L164" s="28"/>
      <c r="M164" s="145"/>
      <c r="T164" s="52"/>
      <c r="AT164" s="13" t="s">
        <v>163</v>
      </c>
      <c r="AU164" s="13" t="s">
        <v>85</v>
      </c>
    </row>
    <row r="165" spans="2:65" s="1" customFormat="1" ht="19.5">
      <c r="B165" s="28"/>
      <c r="D165" s="146" t="s">
        <v>165</v>
      </c>
      <c r="F165" s="147" t="s">
        <v>208</v>
      </c>
      <c r="I165" s="144"/>
      <c r="L165" s="28"/>
      <c r="M165" s="145"/>
      <c r="T165" s="52"/>
      <c r="AT165" s="13" t="s">
        <v>165</v>
      </c>
      <c r="AU165" s="13" t="s">
        <v>85</v>
      </c>
    </row>
    <row r="166" spans="2:65" s="1" customFormat="1" ht="16.5" customHeight="1">
      <c r="B166" s="28"/>
      <c r="C166" s="148" t="s">
        <v>161</v>
      </c>
      <c r="D166" s="148" t="s">
        <v>167</v>
      </c>
      <c r="E166" s="149" t="s">
        <v>428</v>
      </c>
      <c r="F166" s="150" t="s">
        <v>429</v>
      </c>
      <c r="G166" s="151" t="s">
        <v>430</v>
      </c>
      <c r="H166" s="152">
        <v>2</v>
      </c>
      <c r="I166" s="153"/>
      <c r="J166" s="152">
        <f>ROUND(I166*H166,0)</f>
        <v>0</v>
      </c>
      <c r="K166" s="154"/>
      <c r="L166" s="155"/>
      <c r="M166" s="156" t="s">
        <v>1</v>
      </c>
      <c r="N166" s="157" t="s">
        <v>41</v>
      </c>
      <c r="P166" s="138">
        <f>O166*H166</f>
        <v>0</v>
      </c>
      <c r="Q166" s="138">
        <v>6.7200000000000003E-3</v>
      </c>
      <c r="R166" s="138">
        <f>Q166*H166</f>
        <v>1.3440000000000001E-2</v>
      </c>
      <c r="S166" s="138">
        <v>0</v>
      </c>
      <c r="T166" s="139">
        <f>S166*H166</f>
        <v>0</v>
      </c>
      <c r="AR166" s="140" t="s">
        <v>170</v>
      </c>
      <c r="AT166" s="140" t="s">
        <v>167</v>
      </c>
      <c r="AU166" s="140" t="s">
        <v>85</v>
      </c>
      <c r="AY166" s="13" t="s">
        <v>154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161</v>
      </c>
      <c r="BM166" s="140" t="s">
        <v>497</v>
      </c>
    </row>
    <row r="167" spans="2:65" s="1" customFormat="1" ht="29.25">
      <c r="B167" s="28"/>
      <c r="D167" s="146" t="s">
        <v>165</v>
      </c>
      <c r="F167" s="147" t="s">
        <v>498</v>
      </c>
      <c r="I167" s="144"/>
      <c r="L167" s="28"/>
      <c r="M167" s="145"/>
      <c r="T167" s="52"/>
      <c r="AT167" s="13" t="s">
        <v>165</v>
      </c>
      <c r="AU167" s="13" t="s">
        <v>85</v>
      </c>
    </row>
    <row r="168" spans="2:65" s="1" customFormat="1" ht="37.9" customHeight="1">
      <c r="B168" s="28"/>
      <c r="C168" s="129" t="s">
        <v>320</v>
      </c>
      <c r="D168" s="129" t="s">
        <v>157</v>
      </c>
      <c r="E168" s="130" t="s">
        <v>499</v>
      </c>
      <c r="F168" s="131" t="s">
        <v>500</v>
      </c>
      <c r="G168" s="132" t="s">
        <v>257</v>
      </c>
      <c r="H168" s="133">
        <v>6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41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161</v>
      </c>
      <c r="AT168" s="140" t="s">
        <v>157</v>
      </c>
      <c r="AU168" s="140" t="s">
        <v>85</v>
      </c>
      <c r="AY168" s="13" t="s">
        <v>154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161</v>
      </c>
      <c r="BM168" s="140" t="s">
        <v>501</v>
      </c>
    </row>
    <row r="169" spans="2:65" s="1" customFormat="1" ht="11.25">
      <c r="B169" s="28"/>
      <c r="D169" s="142" t="s">
        <v>163</v>
      </c>
      <c r="F169" s="143" t="s">
        <v>502</v>
      </c>
      <c r="I169" s="144"/>
      <c r="L169" s="28"/>
      <c r="M169" s="145"/>
      <c r="T169" s="52"/>
      <c r="AT169" s="13" t="s">
        <v>163</v>
      </c>
      <c r="AU169" s="13" t="s">
        <v>85</v>
      </c>
    </row>
    <row r="170" spans="2:65" s="1" customFormat="1" ht="19.5">
      <c r="B170" s="28"/>
      <c r="D170" s="146" t="s">
        <v>165</v>
      </c>
      <c r="F170" s="147" t="s">
        <v>503</v>
      </c>
      <c r="I170" s="144"/>
      <c r="L170" s="28"/>
      <c r="M170" s="145"/>
      <c r="T170" s="52"/>
      <c r="AT170" s="13" t="s">
        <v>165</v>
      </c>
      <c r="AU170" s="13" t="s">
        <v>85</v>
      </c>
    </row>
    <row r="171" spans="2:65" s="1" customFormat="1" ht="16.5" customHeight="1">
      <c r="B171" s="28"/>
      <c r="C171" s="148" t="s">
        <v>324</v>
      </c>
      <c r="D171" s="148" t="s">
        <v>167</v>
      </c>
      <c r="E171" s="149" t="s">
        <v>287</v>
      </c>
      <c r="F171" s="150" t="s">
        <v>288</v>
      </c>
      <c r="G171" s="151" t="s">
        <v>160</v>
      </c>
      <c r="H171" s="152">
        <v>6</v>
      </c>
      <c r="I171" s="153"/>
      <c r="J171" s="152">
        <f>ROUND(I171*H171,0)</f>
        <v>0</v>
      </c>
      <c r="K171" s="154"/>
      <c r="L171" s="155"/>
      <c r="M171" s="156" t="s">
        <v>1</v>
      </c>
      <c r="N171" s="157" t="s">
        <v>41</v>
      </c>
      <c r="P171" s="138">
        <f>O171*H171</f>
        <v>0</v>
      </c>
      <c r="Q171" s="138">
        <v>4.0000000000000003E-5</v>
      </c>
      <c r="R171" s="138">
        <f>Q171*H171</f>
        <v>2.4000000000000003E-4</v>
      </c>
      <c r="S171" s="138">
        <v>0</v>
      </c>
      <c r="T171" s="139">
        <f>S171*H171</f>
        <v>0</v>
      </c>
      <c r="AR171" s="140" t="s">
        <v>170</v>
      </c>
      <c r="AT171" s="140" t="s">
        <v>167</v>
      </c>
      <c r="AU171" s="140" t="s">
        <v>85</v>
      </c>
      <c r="AY171" s="13" t="s">
        <v>154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161</v>
      </c>
      <c r="BM171" s="140" t="s">
        <v>504</v>
      </c>
    </row>
    <row r="172" spans="2:65" s="1" customFormat="1" ht="19.5">
      <c r="B172" s="28"/>
      <c r="D172" s="146" t="s">
        <v>165</v>
      </c>
      <c r="F172" s="147" t="s">
        <v>310</v>
      </c>
      <c r="I172" s="144"/>
      <c r="L172" s="28"/>
      <c r="M172" s="145"/>
      <c r="T172" s="52"/>
      <c r="AT172" s="13" t="s">
        <v>165</v>
      </c>
      <c r="AU172" s="13" t="s">
        <v>85</v>
      </c>
    </row>
    <row r="173" spans="2:65" s="1" customFormat="1" ht="16.5" customHeight="1">
      <c r="B173" s="28"/>
      <c r="C173" s="148" t="s">
        <v>330</v>
      </c>
      <c r="D173" s="148" t="s">
        <v>167</v>
      </c>
      <c r="E173" s="149" t="s">
        <v>291</v>
      </c>
      <c r="F173" s="150" t="s">
        <v>292</v>
      </c>
      <c r="G173" s="151" t="s">
        <v>160</v>
      </c>
      <c r="H173" s="152">
        <v>6</v>
      </c>
      <c r="I173" s="153"/>
      <c r="J173" s="152">
        <f>ROUND(I173*H173,0)</f>
        <v>0</v>
      </c>
      <c r="K173" s="154"/>
      <c r="L173" s="155"/>
      <c r="M173" s="156" t="s">
        <v>1</v>
      </c>
      <c r="N173" s="157" t="s">
        <v>41</v>
      </c>
      <c r="P173" s="138">
        <f>O173*H173</f>
        <v>0</v>
      </c>
      <c r="Q173" s="138">
        <v>2.0000000000000002E-5</v>
      </c>
      <c r="R173" s="138">
        <f>Q173*H173</f>
        <v>1.2000000000000002E-4</v>
      </c>
      <c r="S173" s="138">
        <v>0</v>
      </c>
      <c r="T173" s="139">
        <f>S173*H173</f>
        <v>0</v>
      </c>
      <c r="AR173" s="140" t="s">
        <v>170</v>
      </c>
      <c r="AT173" s="140" t="s">
        <v>167</v>
      </c>
      <c r="AU173" s="140" t="s">
        <v>85</v>
      </c>
      <c r="AY173" s="13" t="s">
        <v>154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161</v>
      </c>
      <c r="BM173" s="140" t="s">
        <v>505</v>
      </c>
    </row>
    <row r="174" spans="2:65" s="1" customFormat="1" ht="19.5">
      <c r="B174" s="28"/>
      <c r="D174" s="146" t="s">
        <v>165</v>
      </c>
      <c r="F174" s="147" t="s">
        <v>310</v>
      </c>
      <c r="I174" s="144"/>
      <c r="L174" s="28"/>
      <c r="M174" s="145"/>
      <c r="T174" s="52"/>
      <c r="AT174" s="13" t="s">
        <v>165</v>
      </c>
      <c r="AU174" s="13" t="s">
        <v>85</v>
      </c>
    </row>
    <row r="175" spans="2:65" s="11" customFormat="1" ht="22.9" customHeight="1">
      <c r="B175" s="117"/>
      <c r="D175" s="118" t="s">
        <v>75</v>
      </c>
      <c r="E175" s="127" t="s">
        <v>367</v>
      </c>
      <c r="F175" s="127" t="s">
        <v>368</v>
      </c>
      <c r="I175" s="120"/>
      <c r="J175" s="128">
        <f>BK175</f>
        <v>0</v>
      </c>
      <c r="L175" s="117"/>
      <c r="M175" s="122"/>
      <c r="P175" s="123">
        <f>SUM(P176:P179)</f>
        <v>0</v>
      </c>
      <c r="R175" s="123">
        <f>SUM(R176:R179)</f>
        <v>0</v>
      </c>
      <c r="T175" s="124">
        <f>SUM(T176:T179)</f>
        <v>0.14789999999999998</v>
      </c>
      <c r="AR175" s="118" t="s">
        <v>85</v>
      </c>
      <c r="AT175" s="125" t="s">
        <v>75</v>
      </c>
      <c r="AU175" s="125" t="s">
        <v>8</v>
      </c>
      <c r="AY175" s="118" t="s">
        <v>154</v>
      </c>
      <c r="BK175" s="126">
        <f>SUM(BK176:BK179)</f>
        <v>0</v>
      </c>
    </row>
    <row r="176" spans="2:65" s="1" customFormat="1" ht="24.2" customHeight="1">
      <c r="B176" s="28"/>
      <c r="C176" s="129" t="s">
        <v>334</v>
      </c>
      <c r="D176" s="129" t="s">
        <v>157</v>
      </c>
      <c r="E176" s="130" t="s">
        <v>370</v>
      </c>
      <c r="F176" s="131" t="s">
        <v>371</v>
      </c>
      <c r="G176" s="132" t="s">
        <v>372</v>
      </c>
      <c r="H176" s="133">
        <v>6</v>
      </c>
      <c r="I176" s="134"/>
      <c r="J176" s="133">
        <f>ROUND(I176*H176,0)</f>
        <v>0</v>
      </c>
      <c r="K176" s="135"/>
      <c r="L176" s="28"/>
      <c r="M176" s="136" t="s">
        <v>1</v>
      </c>
      <c r="N176" s="137" t="s">
        <v>41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161</v>
      </c>
      <c r="AT176" s="140" t="s">
        <v>157</v>
      </c>
      <c r="AU176" s="140" t="s">
        <v>85</v>
      </c>
      <c r="AY176" s="13" t="s">
        <v>154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161</v>
      </c>
      <c r="BM176" s="140" t="s">
        <v>506</v>
      </c>
    </row>
    <row r="177" spans="2:65" s="1" customFormat="1" ht="11.25">
      <c r="B177" s="28"/>
      <c r="D177" s="142" t="s">
        <v>163</v>
      </c>
      <c r="F177" s="143" t="s">
        <v>374</v>
      </c>
      <c r="I177" s="144"/>
      <c r="L177" s="28"/>
      <c r="M177" s="145"/>
      <c r="T177" s="52"/>
      <c r="AT177" s="13" t="s">
        <v>163</v>
      </c>
      <c r="AU177" s="13" t="s">
        <v>85</v>
      </c>
    </row>
    <row r="178" spans="2:65" s="1" customFormat="1" ht="24.2" customHeight="1">
      <c r="B178" s="28"/>
      <c r="C178" s="129" t="s">
        <v>7</v>
      </c>
      <c r="D178" s="129" t="s">
        <v>157</v>
      </c>
      <c r="E178" s="130" t="s">
        <v>376</v>
      </c>
      <c r="F178" s="131" t="s">
        <v>377</v>
      </c>
      <c r="G178" s="132" t="s">
        <v>372</v>
      </c>
      <c r="H178" s="133">
        <v>6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41</v>
      </c>
      <c r="P178" s="138">
        <f>O178*H178</f>
        <v>0</v>
      </c>
      <c r="Q178" s="138">
        <v>0</v>
      </c>
      <c r="R178" s="138">
        <f>Q178*H178</f>
        <v>0</v>
      </c>
      <c r="S178" s="138">
        <v>2.4649999999999998E-2</v>
      </c>
      <c r="T178" s="139">
        <f>S178*H178</f>
        <v>0.14789999999999998</v>
      </c>
      <c r="AR178" s="140" t="s">
        <v>161</v>
      </c>
      <c r="AT178" s="140" t="s">
        <v>157</v>
      </c>
      <c r="AU178" s="140" t="s">
        <v>85</v>
      </c>
      <c r="AY178" s="13" t="s">
        <v>154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161</v>
      </c>
      <c r="BM178" s="140" t="s">
        <v>507</v>
      </c>
    </row>
    <row r="179" spans="2:65" s="1" customFormat="1" ht="11.25">
      <c r="B179" s="28"/>
      <c r="D179" s="142" t="s">
        <v>163</v>
      </c>
      <c r="F179" s="143" t="s">
        <v>379</v>
      </c>
      <c r="I179" s="144"/>
      <c r="L179" s="28"/>
      <c r="M179" s="145"/>
      <c r="T179" s="52"/>
      <c r="AT179" s="13" t="s">
        <v>163</v>
      </c>
      <c r="AU179" s="13" t="s">
        <v>85</v>
      </c>
    </row>
    <row r="180" spans="2:65" s="11" customFormat="1" ht="25.9" customHeight="1">
      <c r="B180" s="117"/>
      <c r="D180" s="118" t="s">
        <v>75</v>
      </c>
      <c r="E180" s="119" t="s">
        <v>243</v>
      </c>
      <c r="F180" s="119" t="s">
        <v>244</v>
      </c>
      <c r="I180" s="120"/>
      <c r="J180" s="121">
        <f>BK180</f>
        <v>0</v>
      </c>
      <c r="L180" s="117"/>
      <c r="M180" s="122"/>
      <c r="P180" s="123">
        <f>P181</f>
        <v>0</v>
      </c>
      <c r="R180" s="123">
        <f>R181</f>
        <v>0</v>
      </c>
      <c r="T180" s="124">
        <f>T181</f>
        <v>0</v>
      </c>
      <c r="AR180" s="118" t="s">
        <v>182</v>
      </c>
      <c r="AT180" s="125" t="s">
        <v>75</v>
      </c>
      <c r="AU180" s="125" t="s">
        <v>76</v>
      </c>
      <c r="AY180" s="118" t="s">
        <v>154</v>
      </c>
      <c r="BK180" s="126">
        <f>BK181</f>
        <v>0</v>
      </c>
    </row>
    <row r="181" spans="2:65" s="11" customFormat="1" ht="22.9" customHeight="1">
      <c r="B181" s="117"/>
      <c r="D181" s="118" t="s">
        <v>75</v>
      </c>
      <c r="E181" s="127" t="s">
        <v>245</v>
      </c>
      <c r="F181" s="127" t="s">
        <v>246</v>
      </c>
      <c r="I181" s="120"/>
      <c r="J181" s="128">
        <f>BK181</f>
        <v>0</v>
      </c>
      <c r="L181" s="117"/>
      <c r="M181" s="122"/>
      <c r="P181" s="123">
        <f>SUM(P182:P184)</f>
        <v>0</v>
      </c>
      <c r="R181" s="123">
        <f>SUM(R182:R184)</f>
        <v>0</v>
      </c>
      <c r="T181" s="124">
        <f>SUM(T182:T184)</f>
        <v>0</v>
      </c>
      <c r="AR181" s="118" t="s">
        <v>182</v>
      </c>
      <c r="AT181" s="125" t="s">
        <v>75</v>
      </c>
      <c r="AU181" s="125" t="s">
        <v>8</v>
      </c>
      <c r="AY181" s="118" t="s">
        <v>154</v>
      </c>
      <c r="BK181" s="126">
        <f>SUM(BK182:BK184)</f>
        <v>0</v>
      </c>
    </row>
    <row r="182" spans="2:65" s="1" customFormat="1" ht="16.5" customHeight="1">
      <c r="B182" s="28"/>
      <c r="C182" s="129" t="s">
        <v>343</v>
      </c>
      <c r="D182" s="129" t="s">
        <v>157</v>
      </c>
      <c r="E182" s="130" t="s">
        <v>247</v>
      </c>
      <c r="F182" s="131" t="s">
        <v>248</v>
      </c>
      <c r="G182" s="132" t="s">
        <v>224</v>
      </c>
      <c r="H182" s="133">
        <v>1</v>
      </c>
      <c r="I182" s="134"/>
      <c r="J182" s="133">
        <f>ROUND(I182*H182,0)</f>
        <v>0</v>
      </c>
      <c r="K182" s="135"/>
      <c r="L182" s="28"/>
      <c r="M182" s="136" t="s">
        <v>1</v>
      </c>
      <c r="N182" s="137" t="s">
        <v>41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249</v>
      </c>
      <c r="AT182" s="140" t="s">
        <v>157</v>
      </c>
      <c r="AU182" s="140" t="s">
        <v>85</v>
      </c>
      <c r="AY182" s="13" t="s">
        <v>154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</v>
      </c>
      <c r="BK182" s="141">
        <f>ROUND(I182*H182,0)</f>
        <v>0</v>
      </c>
      <c r="BL182" s="13" t="s">
        <v>249</v>
      </c>
      <c r="BM182" s="140" t="s">
        <v>508</v>
      </c>
    </row>
    <row r="183" spans="2:65" s="1" customFormat="1" ht="11.25">
      <c r="B183" s="28"/>
      <c r="D183" s="142" t="s">
        <v>163</v>
      </c>
      <c r="F183" s="143" t="s">
        <v>251</v>
      </c>
      <c r="I183" s="144"/>
      <c r="L183" s="28"/>
      <c r="M183" s="145"/>
      <c r="T183" s="52"/>
      <c r="AT183" s="13" t="s">
        <v>163</v>
      </c>
      <c r="AU183" s="13" t="s">
        <v>85</v>
      </c>
    </row>
    <row r="184" spans="2:65" s="1" customFormat="1" ht="29.25">
      <c r="B184" s="28"/>
      <c r="D184" s="146" t="s">
        <v>165</v>
      </c>
      <c r="F184" s="147" t="s">
        <v>252</v>
      </c>
      <c r="I184" s="144"/>
      <c r="L184" s="28"/>
      <c r="M184" s="158"/>
      <c r="N184" s="159"/>
      <c r="O184" s="159"/>
      <c r="P184" s="159"/>
      <c r="Q184" s="159"/>
      <c r="R184" s="159"/>
      <c r="S184" s="159"/>
      <c r="T184" s="160"/>
      <c r="AT184" s="13" t="s">
        <v>165</v>
      </c>
      <c r="AU184" s="13" t="s">
        <v>85</v>
      </c>
    </row>
    <row r="185" spans="2:65" s="1" customFormat="1" ht="6.95" customHeight="1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28"/>
    </row>
  </sheetData>
  <sheetProtection algorithmName="SHA-512" hashValue="lACORz3zDzPW6+pQqGHZ3E2qmH9J2jpc3Pi0XXW0Tj4DYjXU92y437IJvcxc5589Cm3L1Oh0Nc0TIJ8UcoEZ4Q==" saltValue="Ub6O4MjX5uOtISovsaXrIXNqXYw9ECSLS0ufCZktPv4CeNWaiCSFpmort+b9RwnV/K+VOsA7Bjaor1nYdOEbGQ==" spinCount="100000" sheet="1" objects="1" scenarios="1" formatColumns="0" formatRows="0" autoFilter="0"/>
  <autoFilter ref="C122:K184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400-000000000000}"/>
    <hyperlink ref="F132" r:id="rId2" xr:uid="{00000000-0004-0000-0400-000001000000}"/>
    <hyperlink ref="F136" r:id="rId3" xr:uid="{00000000-0004-0000-0400-000002000000}"/>
    <hyperlink ref="F140" r:id="rId4" xr:uid="{00000000-0004-0000-0400-000003000000}"/>
    <hyperlink ref="F147" r:id="rId5" xr:uid="{00000000-0004-0000-0400-000004000000}"/>
    <hyperlink ref="F150" r:id="rId6" xr:uid="{00000000-0004-0000-0400-000005000000}"/>
    <hyperlink ref="F153" r:id="rId7" xr:uid="{00000000-0004-0000-0400-000006000000}"/>
    <hyperlink ref="F156" r:id="rId8" xr:uid="{00000000-0004-0000-0400-000007000000}"/>
    <hyperlink ref="F159" r:id="rId9" xr:uid="{00000000-0004-0000-0400-000008000000}"/>
    <hyperlink ref="F164" r:id="rId10" xr:uid="{00000000-0004-0000-0400-000009000000}"/>
    <hyperlink ref="F169" r:id="rId11" xr:uid="{00000000-0004-0000-0400-00000A000000}"/>
    <hyperlink ref="F177" r:id="rId12" xr:uid="{00000000-0004-0000-0400-00000B000000}"/>
    <hyperlink ref="F179" r:id="rId13" xr:uid="{00000000-0004-0000-0400-00000C000000}"/>
    <hyperlink ref="F183" r:id="rId14" xr:uid="{00000000-0004-0000-04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509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ROUND((SUM(BE122:BE171)),  1)</f>
        <v>0</v>
      </c>
      <c r="I33" s="88">
        <v>0.21</v>
      </c>
      <c r="J33" s="87">
        <f>ROUND(((SUM(BE122:BE171))*I33),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ROUND((SUM(BF122:BF171)),  1)</f>
        <v>0</v>
      </c>
      <c r="I34" s="88">
        <v>0.12</v>
      </c>
      <c r="J34" s="87">
        <f>ROUND(((SUM(BF122:BF171))*I34),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ROUND((SUM(BG122:BG171)),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ROUND((SUM(BH122:BH171)),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ROUND((SUM(BI122:BI171)),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 xml:space="preserve">05. - MŠ Věkoše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J122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135</v>
      </c>
      <c r="E99" s="102"/>
      <c r="F99" s="102"/>
      <c r="G99" s="102"/>
      <c r="H99" s="102"/>
      <c r="I99" s="102"/>
      <c r="J99" s="103">
        <f>J161</f>
        <v>0</v>
      </c>
      <c r="L99" s="100"/>
    </row>
    <row r="100" spans="2:12" s="9" customFormat="1" ht="19.899999999999999" hidden="1" customHeight="1">
      <c r="B100" s="104"/>
      <c r="D100" s="105" t="s">
        <v>136</v>
      </c>
      <c r="E100" s="106"/>
      <c r="F100" s="106"/>
      <c r="G100" s="106"/>
      <c r="H100" s="106"/>
      <c r="I100" s="106"/>
      <c r="J100" s="107">
        <f>J162</f>
        <v>0</v>
      </c>
      <c r="L100" s="104"/>
    </row>
    <row r="101" spans="2:12" s="8" customFormat="1" ht="24.95" hidden="1" customHeight="1">
      <c r="B101" s="100"/>
      <c r="D101" s="101" t="s">
        <v>137</v>
      </c>
      <c r="E101" s="102"/>
      <c r="F101" s="102"/>
      <c r="G101" s="102"/>
      <c r="H101" s="102"/>
      <c r="I101" s="102"/>
      <c r="J101" s="103">
        <f>J167</f>
        <v>0</v>
      </c>
      <c r="L101" s="100"/>
    </row>
    <row r="102" spans="2:12" s="9" customFormat="1" ht="19.899999999999999" hidden="1" customHeight="1">
      <c r="B102" s="104"/>
      <c r="D102" s="105" t="s">
        <v>138</v>
      </c>
      <c r="E102" s="106"/>
      <c r="F102" s="106"/>
      <c r="G102" s="106"/>
      <c r="H102" s="106"/>
      <c r="I102" s="106"/>
      <c r="J102" s="107">
        <f>J168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139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126</v>
      </c>
      <c r="L113" s="28"/>
    </row>
    <row r="114" spans="2:65" s="1" customFormat="1" ht="16.5" customHeight="1">
      <c r="B114" s="28"/>
      <c r="E114" s="165" t="str">
        <f>E9</f>
        <v xml:space="preserve">05. - MŠ Věkoše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45838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140</v>
      </c>
      <c r="D121" s="110" t="s">
        <v>61</v>
      </c>
      <c r="E121" s="110" t="s">
        <v>57</v>
      </c>
      <c r="F121" s="110" t="s">
        <v>58</v>
      </c>
      <c r="G121" s="110" t="s">
        <v>141</v>
      </c>
      <c r="H121" s="110" t="s">
        <v>142</v>
      </c>
      <c r="I121" s="110" t="s">
        <v>143</v>
      </c>
      <c r="J121" s="111" t="s">
        <v>130</v>
      </c>
      <c r="K121" s="112" t="s">
        <v>144</v>
      </c>
      <c r="L121" s="108"/>
      <c r="M121" s="55" t="s">
        <v>1</v>
      </c>
      <c r="N121" s="56" t="s">
        <v>40</v>
      </c>
      <c r="O121" s="56" t="s">
        <v>145</v>
      </c>
      <c r="P121" s="56" t="s">
        <v>146</v>
      </c>
      <c r="Q121" s="56" t="s">
        <v>147</v>
      </c>
      <c r="R121" s="56" t="s">
        <v>148</v>
      </c>
      <c r="S121" s="56" t="s">
        <v>149</v>
      </c>
      <c r="T121" s="57" t="s">
        <v>150</v>
      </c>
    </row>
    <row r="122" spans="2:65" s="1" customFormat="1" ht="22.9" customHeight="1">
      <c r="B122" s="28"/>
      <c r="C122" s="60" t="s">
        <v>151</v>
      </c>
      <c r="J122" s="113">
        <f>BK122</f>
        <v>0</v>
      </c>
      <c r="L122" s="28"/>
      <c r="M122" s="58"/>
      <c r="N122" s="49"/>
      <c r="O122" s="49"/>
      <c r="P122" s="114">
        <f>P123+P161+P167</f>
        <v>0</v>
      </c>
      <c r="Q122" s="49"/>
      <c r="R122" s="114">
        <f>R123+R161+R167</f>
        <v>7.6000000000000004E-4</v>
      </c>
      <c r="S122" s="49"/>
      <c r="T122" s="115">
        <f>T123+T161+T167</f>
        <v>6.0000000000000006E-4</v>
      </c>
      <c r="AT122" s="13" t="s">
        <v>75</v>
      </c>
      <c r="AU122" s="13" t="s">
        <v>132</v>
      </c>
      <c r="BK122" s="116">
        <f>BK123+BK161+BK167</f>
        <v>0</v>
      </c>
    </row>
    <row r="123" spans="2:65" s="11" customFormat="1" ht="25.9" customHeight="1">
      <c r="B123" s="117"/>
      <c r="D123" s="118" t="s">
        <v>75</v>
      </c>
      <c r="E123" s="119" t="s">
        <v>152</v>
      </c>
      <c r="F123" s="119" t="s">
        <v>153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7.6000000000000004E-4</v>
      </c>
      <c r="T123" s="124">
        <f>T124</f>
        <v>6.0000000000000006E-4</v>
      </c>
      <c r="AR123" s="118" t="s">
        <v>85</v>
      </c>
      <c r="AT123" s="125" t="s">
        <v>75</v>
      </c>
      <c r="AU123" s="125" t="s">
        <v>76</v>
      </c>
      <c r="AY123" s="118" t="s">
        <v>154</v>
      </c>
      <c r="BK123" s="126">
        <f>BK124</f>
        <v>0</v>
      </c>
    </row>
    <row r="124" spans="2:65" s="11" customFormat="1" ht="22.9" customHeight="1">
      <c r="B124" s="117"/>
      <c r="D124" s="118" t="s">
        <v>75</v>
      </c>
      <c r="E124" s="127" t="s">
        <v>155</v>
      </c>
      <c r="F124" s="127" t="s">
        <v>156</v>
      </c>
      <c r="I124" s="120"/>
      <c r="J124" s="128">
        <f>BK124</f>
        <v>0</v>
      </c>
      <c r="L124" s="117"/>
      <c r="M124" s="122"/>
      <c r="P124" s="123">
        <f>SUM(P125:P160)</f>
        <v>0</v>
      </c>
      <c r="R124" s="123">
        <f>SUM(R125:R160)</f>
        <v>7.6000000000000004E-4</v>
      </c>
      <c r="T124" s="124">
        <f>SUM(T125:T160)</f>
        <v>6.0000000000000006E-4</v>
      </c>
      <c r="AR124" s="118" t="s">
        <v>85</v>
      </c>
      <c r="AT124" s="125" t="s">
        <v>75</v>
      </c>
      <c r="AU124" s="125" t="s">
        <v>8</v>
      </c>
      <c r="AY124" s="118" t="s">
        <v>154</v>
      </c>
      <c r="BK124" s="126">
        <f>SUM(BK125:BK160)</f>
        <v>0</v>
      </c>
    </row>
    <row r="125" spans="2:65" s="1" customFormat="1" ht="62.65" customHeight="1">
      <c r="B125" s="28"/>
      <c r="C125" s="129" t="s">
        <v>8</v>
      </c>
      <c r="D125" s="129" t="s">
        <v>157</v>
      </c>
      <c r="E125" s="130" t="s">
        <v>263</v>
      </c>
      <c r="F125" s="131" t="s">
        <v>264</v>
      </c>
      <c r="G125" s="132" t="s">
        <v>257</v>
      </c>
      <c r="H125" s="133">
        <v>8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161</v>
      </c>
      <c r="AT125" s="140" t="s">
        <v>157</v>
      </c>
      <c r="AU125" s="140" t="s">
        <v>85</v>
      </c>
      <c r="AY125" s="13" t="s">
        <v>154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161</v>
      </c>
      <c r="BM125" s="140" t="s">
        <v>510</v>
      </c>
    </row>
    <row r="126" spans="2:65" s="1" customFormat="1" ht="11.25">
      <c r="B126" s="28"/>
      <c r="D126" s="142" t="s">
        <v>163</v>
      </c>
      <c r="F126" s="143" t="s">
        <v>266</v>
      </c>
      <c r="I126" s="144"/>
      <c r="L126" s="28"/>
      <c r="M126" s="145"/>
      <c r="T126" s="52"/>
      <c r="AT126" s="13" t="s">
        <v>163</v>
      </c>
      <c r="AU126" s="13" t="s">
        <v>85</v>
      </c>
    </row>
    <row r="127" spans="2:65" s="1" customFormat="1" ht="19.5">
      <c r="B127" s="28"/>
      <c r="D127" s="146" t="s">
        <v>165</v>
      </c>
      <c r="F127" s="147" t="s">
        <v>511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167</v>
      </c>
      <c r="E128" s="149" t="s">
        <v>467</v>
      </c>
      <c r="F128" s="150" t="s">
        <v>468</v>
      </c>
      <c r="G128" s="151" t="s">
        <v>257</v>
      </c>
      <c r="H128" s="152">
        <v>8</v>
      </c>
      <c r="I128" s="153"/>
      <c r="J128" s="152">
        <f>ROUND(I128*H128,0)</f>
        <v>0</v>
      </c>
      <c r="K128" s="154"/>
      <c r="L128" s="155"/>
      <c r="M128" s="156" t="s">
        <v>1</v>
      </c>
      <c r="N128" s="157" t="s">
        <v>41</v>
      </c>
      <c r="P128" s="138">
        <f>O128*H128</f>
        <v>0</v>
      </c>
      <c r="Q128" s="138">
        <v>4.0000000000000003E-5</v>
      </c>
      <c r="R128" s="138">
        <f>Q128*H128</f>
        <v>3.2000000000000003E-4</v>
      </c>
      <c r="S128" s="138">
        <v>0</v>
      </c>
      <c r="T128" s="139">
        <f>S128*H128</f>
        <v>0</v>
      </c>
      <c r="AR128" s="140" t="s">
        <v>170</v>
      </c>
      <c r="AT128" s="140" t="s">
        <v>167</v>
      </c>
      <c r="AU128" s="140" t="s">
        <v>85</v>
      </c>
      <c r="AY128" s="13" t="s">
        <v>154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161</v>
      </c>
      <c r="BM128" s="140" t="s">
        <v>512</v>
      </c>
    </row>
    <row r="129" spans="2:65" s="1" customFormat="1" ht="33" customHeight="1">
      <c r="B129" s="28"/>
      <c r="C129" s="129" t="s">
        <v>172</v>
      </c>
      <c r="D129" s="129" t="s">
        <v>157</v>
      </c>
      <c r="E129" s="130" t="s">
        <v>513</v>
      </c>
      <c r="F129" s="131" t="s">
        <v>514</v>
      </c>
      <c r="G129" s="132" t="s">
        <v>257</v>
      </c>
      <c r="H129" s="133">
        <v>1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41</v>
      </c>
      <c r="P129" s="138">
        <f>O129*H129</f>
        <v>0</v>
      </c>
      <c r="Q129" s="138">
        <v>0</v>
      </c>
      <c r="R129" s="138">
        <f>Q129*H129</f>
        <v>0</v>
      </c>
      <c r="S129" s="138">
        <v>1.4999999999999999E-4</v>
      </c>
      <c r="T129" s="139">
        <f>S129*H129</f>
        <v>1.4999999999999999E-4</v>
      </c>
      <c r="AR129" s="140" t="s">
        <v>161</v>
      </c>
      <c r="AT129" s="140" t="s">
        <v>157</v>
      </c>
      <c r="AU129" s="140" t="s">
        <v>85</v>
      </c>
      <c r="AY129" s="13" t="s">
        <v>154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161</v>
      </c>
      <c r="BM129" s="140" t="s">
        <v>515</v>
      </c>
    </row>
    <row r="130" spans="2:65" s="1" customFormat="1" ht="11.25">
      <c r="B130" s="28"/>
      <c r="D130" s="142" t="s">
        <v>163</v>
      </c>
      <c r="F130" s="143" t="s">
        <v>516</v>
      </c>
      <c r="I130" s="144"/>
      <c r="L130" s="28"/>
      <c r="M130" s="145"/>
      <c r="T130" s="52"/>
      <c r="AT130" s="13" t="s">
        <v>163</v>
      </c>
      <c r="AU130" s="13" t="s">
        <v>85</v>
      </c>
    </row>
    <row r="131" spans="2:65" s="1" customFormat="1" ht="19.5">
      <c r="B131" s="28"/>
      <c r="D131" s="146" t="s">
        <v>165</v>
      </c>
      <c r="F131" s="147" t="s">
        <v>339</v>
      </c>
      <c r="I131" s="144"/>
      <c r="L131" s="28"/>
      <c r="M131" s="145"/>
      <c r="T131" s="52"/>
      <c r="AT131" s="13" t="s">
        <v>165</v>
      </c>
      <c r="AU131" s="13" t="s">
        <v>85</v>
      </c>
    </row>
    <row r="132" spans="2:65" s="1" customFormat="1" ht="33" customHeight="1">
      <c r="B132" s="28"/>
      <c r="C132" s="129" t="s">
        <v>178</v>
      </c>
      <c r="D132" s="129" t="s">
        <v>157</v>
      </c>
      <c r="E132" s="130" t="s">
        <v>392</v>
      </c>
      <c r="F132" s="131" t="s">
        <v>480</v>
      </c>
      <c r="G132" s="132" t="s">
        <v>160</v>
      </c>
      <c r="H132" s="133">
        <v>2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161</v>
      </c>
      <c r="AT132" s="140" t="s">
        <v>157</v>
      </c>
      <c r="AU132" s="140" t="s">
        <v>85</v>
      </c>
      <c r="AY132" s="13" t="s">
        <v>154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161</v>
      </c>
      <c r="BM132" s="140" t="s">
        <v>517</v>
      </c>
    </row>
    <row r="133" spans="2:65" s="1" customFormat="1" ht="11.25">
      <c r="B133" s="28"/>
      <c r="D133" s="142" t="s">
        <v>163</v>
      </c>
      <c r="F133" s="143" t="s">
        <v>395</v>
      </c>
      <c r="I133" s="144"/>
      <c r="L133" s="28"/>
      <c r="M133" s="145"/>
      <c r="T133" s="52"/>
      <c r="AT133" s="13" t="s">
        <v>163</v>
      </c>
      <c r="AU133" s="13" t="s">
        <v>85</v>
      </c>
    </row>
    <row r="134" spans="2:65" s="1" customFormat="1" ht="19.5">
      <c r="B134" s="28"/>
      <c r="D134" s="146" t="s">
        <v>165</v>
      </c>
      <c r="F134" s="147" t="s">
        <v>310</v>
      </c>
      <c r="I134" s="144"/>
      <c r="L134" s="28"/>
      <c r="M134" s="145"/>
      <c r="T134" s="52"/>
      <c r="AT134" s="13" t="s">
        <v>165</v>
      </c>
      <c r="AU134" s="13" t="s">
        <v>85</v>
      </c>
    </row>
    <row r="135" spans="2:65" s="1" customFormat="1" ht="37.9" customHeight="1">
      <c r="B135" s="28"/>
      <c r="C135" s="129" t="s">
        <v>182</v>
      </c>
      <c r="D135" s="129" t="s">
        <v>157</v>
      </c>
      <c r="E135" s="130" t="s">
        <v>270</v>
      </c>
      <c r="F135" s="131" t="s">
        <v>271</v>
      </c>
      <c r="G135" s="132" t="s">
        <v>160</v>
      </c>
      <c r="H135" s="133">
        <v>2</v>
      </c>
      <c r="I135" s="134"/>
      <c r="J135" s="133">
        <f>ROUND(I135*H135,0)</f>
        <v>0</v>
      </c>
      <c r="K135" s="135"/>
      <c r="L135" s="28"/>
      <c r="M135" s="136" t="s">
        <v>1</v>
      </c>
      <c r="N135" s="137" t="s">
        <v>41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161</v>
      </c>
      <c r="AT135" s="140" t="s">
        <v>157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518</v>
      </c>
    </row>
    <row r="136" spans="2:65" s="1" customFormat="1" ht="11.25">
      <c r="B136" s="28"/>
      <c r="D136" s="142" t="s">
        <v>163</v>
      </c>
      <c r="F136" s="143" t="s">
        <v>273</v>
      </c>
      <c r="I136" s="144"/>
      <c r="L136" s="28"/>
      <c r="M136" s="145"/>
      <c r="T136" s="52"/>
      <c r="AT136" s="13" t="s">
        <v>163</v>
      </c>
      <c r="AU136" s="13" t="s">
        <v>85</v>
      </c>
    </row>
    <row r="137" spans="2:65" s="1" customFormat="1" ht="19.5">
      <c r="B137" s="28"/>
      <c r="D137" s="146" t="s">
        <v>165</v>
      </c>
      <c r="F137" s="147" t="s">
        <v>519</v>
      </c>
      <c r="I137" s="144"/>
      <c r="L137" s="28"/>
      <c r="M137" s="145"/>
      <c r="T137" s="52"/>
      <c r="AT137" s="13" t="s">
        <v>165</v>
      </c>
      <c r="AU137" s="13" t="s">
        <v>85</v>
      </c>
    </row>
    <row r="138" spans="2:65" s="1" customFormat="1" ht="16.5" customHeight="1">
      <c r="B138" s="28"/>
      <c r="C138" s="148" t="s">
        <v>188</v>
      </c>
      <c r="D138" s="148" t="s">
        <v>167</v>
      </c>
      <c r="E138" s="149" t="s">
        <v>520</v>
      </c>
      <c r="F138" s="150" t="s">
        <v>521</v>
      </c>
      <c r="G138" s="151" t="s">
        <v>160</v>
      </c>
      <c r="H138" s="152">
        <v>1</v>
      </c>
      <c r="I138" s="153"/>
      <c r="J138" s="152">
        <f>ROUND(I138*H138,0)</f>
        <v>0</v>
      </c>
      <c r="K138" s="154"/>
      <c r="L138" s="155"/>
      <c r="M138" s="156" t="s">
        <v>1</v>
      </c>
      <c r="N138" s="157" t="s">
        <v>41</v>
      </c>
      <c r="P138" s="138">
        <f>O138*H138</f>
        <v>0</v>
      </c>
      <c r="Q138" s="138">
        <v>1.0000000000000001E-5</v>
      </c>
      <c r="R138" s="138">
        <f>Q138*H138</f>
        <v>1.0000000000000001E-5</v>
      </c>
      <c r="S138" s="138">
        <v>0</v>
      </c>
      <c r="T138" s="139">
        <f>S138*H138</f>
        <v>0</v>
      </c>
      <c r="AR138" s="140" t="s">
        <v>170</v>
      </c>
      <c r="AT138" s="140" t="s">
        <v>167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522</v>
      </c>
    </row>
    <row r="139" spans="2:65" s="1" customFormat="1" ht="37.9" customHeight="1">
      <c r="B139" s="28"/>
      <c r="C139" s="129" t="s">
        <v>193</v>
      </c>
      <c r="D139" s="129" t="s">
        <v>157</v>
      </c>
      <c r="E139" s="130" t="s">
        <v>306</v>
      </c>
      <c r="F139" s="131" t="s">
        <v>307</v>
      </c>
      <c r="G139" s="132" t="s">
        <v>160</v>
      </c>
      <c r="H139" s="133">
        <v>5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161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523</v>
      </c>
    </row>
    <row r="140" spans="2:65" s="1" customFormat="1" ht="11.25">
      <c r="B140" s="28"/>
      <c r="D140" s="142" t="s">
        <v>163</v>
      </c>
      <c r="F140" s="143" t="s">
        <v>309</v>
      </c>
      <c r="I140" s="144"/>
      <c r="L140" s="28"/>
      <c r="M140" s="145"/>
      <c r="T140" s="52"/>
      <c r="AT140" s="13" t="s">
        <v>163</v>
      </c>
      <c r="AU140" s="13" t="s">
        <v>85</v>
      </c>
    </row>
    <row r="141" spans="2:65" s="1" customFormat="1" ht="19.5">
      <c r="B141" s="28"/>
      <c r="D141" s="146" t="s">
        <v>165</v>
      </c>
      <c r="F141" s="147" t="s">
        <v>524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24.2" customHeight="1">
      <c r="B142" s="28"/>
      <c r="C142" s="148" t="s">
        <v>198</v>
      </c>
      <c r="D142" s="148" t="s">
        <v>167</v>
      </c>
      <c r="E142" s="149" t="s">
        <v>525</v>
      </c>
      <c r="F142" s="150" t="s">
        <v>526</v>
      </c>
      <c r="G142" s="151" t="s">
        <v>160</v>
      </c>
      <c r="H142" s="152">
        <v>1</v>
      </c>
      <c r="I142" s="153"/>
      <c r="J142" s="152">
        <f>ROUND(I142*H142,0)</f>
        <v>0</v>
      </c>
      <c r="K142" s="154"/>
      <c r="L142" s="155"/>
      <c r="M142" s="156" t="s">
        <v>1</v>
      </c>
      <c r="N142" s="157" t="s">
        <v>41</v>
      </c>
      <c r="P142" s="138">
        <f>O142*H142</f>
        <v>0</v>
      </c>
      <c r="Q142" s="138">
        <v>1E-4</v>
      </c>
      <c r="R142" s="138">
        <f>Q142*H142</f>
        <v>1E-4</v>
      </c>
      <c r="S142" s="138">
        <v>0</v>
      </c>
      <c r="T142" s="139">
        <f>S142*H142</f>
        <v>0</v>
      </c>
      <c r="AR142" s="140" t="s">
        <v>170</v>
      </c>
      <c r="AT142" s="140" t="s">
        <v>167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527</v>
      </c>
    </row>
    <row r="143" spans="2:65" s="1" customFormat="1" ht="19.5">
      <c r="B143" s="28"/>
      <c r="D143" s="146" t="s">
        <v>165</v>
      </c>
      <c r="F143" s="147" t="s">
        <v>197</v>
      </c>
      <c r="I143" s="144"/>
      <c r="L143" s="28"/>
      <c r="M143" s="145"/>
      <c r="T143" s="52"/>
      <c r="AT143" s="13" t="s">
        <v>165</v>
      </c>
      <c r="AU143" s="13" t="s">
        <v>85</v>
      </c>
    </row>
    <row r="144" spans="2:65" s="1" customFormat="1" ht="37.9" customHeight="1">
      <c r="B144" s="28"/>
      <c r="C144" s="129" t="s">
        <v>203</v>
      </c>
      <c r="D144" s="129" t="s">
        <v>157</v>
      </c>
      <c r="E144" s="130" t="s">
        <v>189</v>
      </c>
      <c r="F144" s="131" t="s">
        <v>190</v>
      </c>
      <c r="G144" s="132" t="s">
        <v>160</v>
      </c>
      <c r="H144" s="133">
        <v>5</v>
      </c>
      <c r="I144" s="134"/>
      <c r="J144" s="133">
        <f>ROUND(I144*H144,0)</f>
        <v>0</v>
      </c>
      <c r="K144" s="135"/>
      <c r="L144" s="28"/>
      <c r="M144" s="136" t="s">
        <v>1</v>
      </c>
      <c r="N144" s="137" t="s">
        <v>41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161</v>
      </c>
      <c r="AT144" s="140" t="s">
        <v>157</v>
      </c>
      <c r="AU144" s="140" t="s">
        <v>85</v>
      </c>
      <c r="AY144" s="13" t="s">
        <v>154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161</v>
      </c>
      <c r="BM144" s="140" t="s">
        <v>528</v>
      </c>
    </row>
    <row r="145" spans="2:65" s="1" customFormat="1" ht="11.25">
      <c r="B145" s="28"/>
      <c r="D145" s="142" t="s">
        <v>163</v>
      </c>
      <c r="F145" s="143" t="s">
        <v>192</v>
      </c>
      <c r="I145" s="144"/>
      <c r="L145" s="28"/>
      <c r="M145" s="145"/>
      <c r="T145" s="52"/>
      <c r="AT145" s="13" t="s">
        <v>163</v>
      </c>
      <c r="AU145" s="13" t="s">
        <v>85</v>
      </c>
    </row>
    <row r="146" spans="2:65" s="1" customFormat="1" ht="19.5">
      <c r="B146" s="28"/>
      <c r="D146" s="146" t="s">
        <v>165</v>
      </c>
      <c r="F146" s="147" t="s">
        <v>529</v>
      </c>
      <c r="I146" s="144"/>
      <c r="L146" s="28"/>
      <c r="M146" s="145"/>
      <c r="T146" s="52"/>
      <c r="AT146" s="13" t="s">
        <v>165</v>
      </c>
      <c r="AU146" s="13" t="s">
        <v>85</v>
      </c>
    </row>
    <row r="147" spans="2:65" s="1" customFormat="1" ht="24.2" customHeight="1">
      <c r="B147" s="28"/>
      <c r="C147" s="148" t="s">
        <v>209</v>
      </c>
      <c r="D147" s="148" t="s">
        <v>167</v>
      </c>
      <c r="E147" s="149" t="s">
        <v>194</v>
      </c>
      <c r="F147" s="150" t="s">
        <v>530</v>
      </c>
      <c r="G147" s="151" t="s">
        <v>160</v>
      </c>
      <c r="H147" s="152">
        <v>3</v>
      </c>
      <c r="I147" s="153"/>
      <c r="J147" s="152">
        <f>ROUND(I147*H147,0)</f>
        <v>0</v>
      </c>
      <c r="K147" s="154"/>
      <c r="L147" s="155"/>
      <c r="M147" s="156" t="s">
        <v>1</v>
      </c>
      <c r="N147" s="157" t="s">
        <v>41</v>
      </c>
      <c r="P147" s="138">
        <f>O147*H147</f>
        <v>0</v>
      </c>
      <c r="Q147" s="138">
        <v>1E-4</v>
      </c>
      <c r="R147" s="138">
        <f>Q147*H147</f>
        <v>3.0000000000000003E-4</v>
      </c>
      <c r="S147" s="138">
        <v>0</v>
      </c>
      <c r="T147" s="139">
        <f>S147*H147</f>
        <v>0</v>
      </c>
      <c r="AR147" s="140" t="s">
        <v>170</v>
      </c>
      <c r="AT147" s="140" t="s">
        <v>167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161</v>
      </c>
      <c r="BM147" s="140" t="s">
        <v>531</v>
      </c>
    </row>
    <row r="148" spans="2:65" s="1" customFormat="1" ht="49.15" customHeight="1">
      <c r="B148" s="28"/>
      <c r="C148" s="129" t="s">
        <v>213</v>
      </c>
      <c r="D148" s="129" t="s">
        <v>157</v>
      </c>
      <c r="E148" s="130" t="s">
        <v>532</v>
      </c>
      <c r="F148" s="131" t="s">
        <v>533</v>
      </c>
      <c r="G148" s="132" t="s">
        <v>160</v>
      </c>
      <c r="H148" s="133">
        <v>1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41</v>
      </c>
      <c r="P148" s="138">
        <f>O148*H148</f>
        <v>0</v>
      </c>
      <c r="Q148" s="138">
        <v>0</v>
      </c>
      <c r="R148" s="138">
        <f>Q148*H148</f>
        <v>0</v>
      </c>
      <c r="S148" s="138">
        <v>5.0000000000000002E-5</v>
      </c>
      <c r="T148" s="139">
        <f>S148*H148</f>
        <v>5.0000000000000002E-5</v>
      </c>
      <c r="AR148" s="140" t="s">
        <v>161</v>
      </c>
      <c r="AT148" s="140" t="s">
        <v>157</v>
      </c>
      <c r="AU148" s="140" t="s">
        <v>85</v>
      </c>
      <c r="AY148" s="13" t="s">
        <v>154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161</v>
      </c>
      <c r="BM148" s="140" t="s">
        <v>534</v>
      </c>
    </row>
    <row r="149" spans="2:65" s="1" customFormat="1" ht="11.25">
      <c r="B149" s="28"/>
      <c r="D149" s="142" t="s">
        <v>163</v>
      </c>
      <c r="F149" s="143" t="s">
        <v>535</v>
      </c>
      <c r="I149" s="144"/>
      <c r="L149" s="28"/>
      <c r="M149" s="145"/>
      <c r="T149" s="52"/>
      <c r="AT149" s="13" t="s">
        <v>163</v>
      </c>
      <c r="AU149" s="13" t="s">
        <v>85</v>
      </c>
    </row>
    <row r="150" spans="2:65" s="1" customFormat="1" ht="19.5">
      <c r="B150" s="28"/>
      <c r="D150" s="146" t="s">
        <v>165</v>
      </c>
      <c r="F150" s="147" t="s">
        <v>536</v>
      </c>
      <c r="I150" s="144"/>
      <c r="L150" s="28"/>
      <c r="M150" s="145"/>
      <c r="T150" s="52"/>
      <c r="AT150" s="13" t="s">
        <v>165</v>
      </c>
      <c r="AU150" s="13" t="s">
        <v>85</v>
      </c>
    </row>
    <row r="151" spans="2:65" s="1" customFormat="1" ht="37.9" customHeight="1">
      <c r="B151" s="28"/>
      <c r="C151" s="129" t="s">
        <v>9</v>
      </c>
      <c r="D151" s="129" t="s">
        <v>157</v>
      </c>
      <c r="E151" s="130" t="s">
        <v>407</v>
      </c>
      <c r="F151" s="131" t="s">
        <v>408</v>
      </c>
      <c r="G151" s="132" t="s">
        <v>160</v>
      </c>
      <c r="H151" s="133">
        <v>5</v>
      </c>
      <c r="I151" s="134"/>
      <c r="J151" s="133">
        <f>ROUND(I151*H151,0)</f>
        <v>0</v>
      </c>
      <c r="K151" s="135"/>
      <c r="L151" s="28"/>
      <c r="M151" s="136" t="s">
        <v>1</v>
      </c>
      <c r="N151" s="137" t="s">
        <v>41</v>
      </c>
      <c r="P151" s="138">
        <f>O151*H151</f>
        <v>0</v>
      </c>
      <c r="Q151" s="138">
        <v>0</v>
      </c>
      <c r="R151" s="138">
        <f>Q151*H151</f>
        <v>0</v>
      </c>
      <c r="S151" s="138">
        <v>8.0000000000000007E-5</v>
      </c>
      <c r="T151" s="139">
        <f>S151*H151</f>
        <v>4.0000000000000002E-4</v>
      </c>
      <c r="AR151" s="140" t="s">
        <v>161</v>
      </c>
      <c r="AT151" s="140" t="s">
        <v>157</v>
      </c>
      <c r="AU151" s="140" t="s">
        <v>85</v>
      </c>
      <c r="AY151" s="13" t="s">
        <v>154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161</v>
      </c>
      <c r="BM151" s="140" t="s">
        <v>537</v>
      </c>
    </row>
    <row r="152" spans="2:65" s="1" customFormat="1" ht="11.25">
      <c r="B152" s="28"/>
      <c r="D152" s="142" t="s">
        <v>163</v>
      </c>
      <c r="F152" s="143" t="s">
        <v>410</v>
      </c>
      <c r="I152" s="144"/>
      <c r="L152" s="28"/>
      <c r="M152" s="145"/>
      <c r="T152" s="52"/>
      <c r="AT152" s="13" t="s">
        <v>163</v>
      </c>
      <c r="AU152" s="13" t="s">
        <v>85</v>
      </c>
    </row>
    <row r="153" spans="2:65" s="1" customFormat="1" ht="19.5">
      <c r="B153" s="28"/>
      <c r="D153" s="146" t="s">
        <v>165</v>
      </c>
      <c r="F153" s="147" t="s">
        <v>538</v>
      </c>
      <c r="I153" s="144"/>
      <c r="L153" s="28"/>
      <c r="M153" s="145"/>
      <c r="T153" s="52"/>
      <c r="AT153" s="13" t="s">
        <v>165</v>
      </c>
      <c r="AU153" s="13" t="s">
        <v>85</v>
      </c>
    </row>
    <row r="154" spans="2:65" s="1" customFormat="1" ht="44.25" customHeight="1">
      <c r="B154" s="28"/>
      <c r="C154" s="129" t="s">
        <v>228</v>
      </c>
      <c r="D154" s="129" t="s">
        <v>157</v>
      </c>
      <c r="E154" s="130" t="s">
        <v>311</v>
      </c>
      <c r="F154" s="131" t="s">
        <v>312</v>
      </c>
      <c r="G154" s="132" t="s">
        <v>160</v>
      </c>
      <c r="H154" s="133">
        <v>4</v>
      </c>
      <c r="I154" s="134"/>
      <c r="J154" s="133">
        <f>ROUND(I154*H154,0)</f>
        <v>0</v>
      </c>
      <c r="K154" s="135"/>
      <c r="L154" s="28"/>
      <c r="M154" s="136" t="s">
        <v>1</v>
      </c>
      <c r="N154" s="137" t="s">
        <v>41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161</v>
      </c>
      <c r="AT154" s="140" t="s">
        <v>157</v>
      </c>
      <c r="AU154" s="140" t="s">
        <v>85</v>
      </c>
      <c r="AY154" s="13" t="s">
        <v>154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161</v>
      </c>
      <c r="BM154" s="140" t="s">
        <v>539</v>
      </c>
    </row>
    <row r="155" spans="2:65" s="1" customFormat="1" ht="11.25">
      <c r="B155" s="28"/>
      <c r="D155" s="142" t="s">
        <v>163</v>
      </c>
      <c r="F155" s="143" t="s">
        <v>314</v>
      </c>
      <c r="I155" s="144"/>
      <c r="L155" s="28"/>
      <c r="M155" s="145"/>
      <c r="T155" s="52"/>
      <c r="AT155" s="13" t="s">
        <v>163</v>
      </c>
      <c r="AU155" s="13" t="s">
        <v>85</v>
      </c>
    </row>
    <row r="156" spans="2:65" s="1" customFormat="1" ht="19.5">
      <c r="B156" s="28"/>
      <c r="D156" s="146" t="s">
        <v>165</v>
      </c>
      <c r="F156" s="147" t="s">
        <v>540</v>
      </c>
      <c r="I156" s="144"/>
      <c r="L156" s="28"/>
      <c r="M156" s="145"/>
      <c r="T156" s="52"/>
      <c r="AT156" s="13" t="s">
        <v>165</v>
      </c>
      <c r="AU156" s="13" t="s">
        <v>85</v>
      </c>
    </row>
    <row r="157" spans="2:65" s="1" customFormat="1" ht="49.15" customHeight="1">
      <c r="B157" s="28"/>
      <c r="C157" s="129" t="s">
        <v>233</v>
      </c>
      <c r="D157" s="129" t="s">
        <v>157</v>
      </c>
      <c r="E157" s="130" t="s">
        <v>413</v>
      </c>
      <c r="F157" s="131" t="s">
        <v>414</v>
      </c>
      <c r="G157" s="132" t="s">
        <v>160</v>
      </c>
      <c r="H157" s="133">
        <v>1</v>
      </c>
      <c r="I157" s="134"/>
      <c r="J157" s="133">
        <f>ROUND(I157*H157,0)</f>
        <v>0</v>
      </c>
      <c r="K157" s="135"/>
      <c r="L157" s="28"/>
      <c r="M157" s="136" t="s">
        <v>1</v>
      </c>
      <c r="N157" s="137" t="s">
        <v>41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161</v>
      </c>
      <c r="AT157" s="140" t="s">
        <v>157</v>
      </c>
      <c r="AU157" s="140" t="s">
        <v>85</v>
      </c>
      <c r="AY157" s="13" t="s">
        <v>154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</v>
      </c>
      <c r="BK157" s="141">
        <f>ROUND(I157*H157,0)</f>
        <v>0</v>
      </c>
      <c r="BL157" s="13" t="s">
        <v>161</v>
      </c>
      <c r="BM157" s="140" t="s">
        <v>541</v>
      </c>
    </row>
    <row r="158" spans="2:65" s="1" customFormat="1" ht="11.25">
      <c r="B158" s="28"/>
      <c r="D158" s="142" t="s">
        <v>163</v>
      </c>
      <c r="F158" s="143" t="s">
        <v>416</v>
      </c>
      <c r="I158" s="144"/>
      <c r="L158" s="28"/>
      <c r="M158" s="145"/>
      <c r="T158" s="52"/>
      <c r="AT158" s="13" t="s">
        <v>163</v>
      </c>
      <c r="AU158" s="13" t="s">
        <v>85</v>
      </c>
    </row>
    <row r="159" spans="2:65" s="1" customFormat="1" ht="19.5">
      <c r="B159" s="28"/>
      <c r="D159" s="146" t="s">
        <v>165</v>
      </c>
      <c r="F159" s="147" t="s">
        <v>542</v>
      </c>
      <c r="I159" s="144"/>
      <c r="L159" s="28"/>
      <c r="M159" s="145"/>
      <c r="T159" s="52"/>
      <c r="AT159" s="13" t="s">
        <v>165</v>
      </c>
      <c r="AU159" s="13" t="s">
        <v>85</v>
      </c>
    </row>
    <row r="160" spans="2:65" s="1" customFormat="1" ht="21.75" customHeight="1">
      <c r="B160" s="28"/>
      <c r="C160" s="148" t="s">
        <v>238</v>
      </c>
      <c r="D160" s="148" t="s">
        <v>167</v>
      </c>
      <c r="E160" s="149" t="s">
        <v>489</v>
      </c>
      <c r="F160" s="150" t="s">
        <v>490</v>
      </c>
      <c r="G160" s="151" t="s">
        <v>160</v>
      </c>
      <c r="H160" s="152">
        <v>1</v>
      </c>
      <c r="I160" s="153"/>
      <c r="J160" s="152">
        <f>ROUND(I160*H160,0)</f>
        <v>0</v>
      </c>
      <c r="K160" s="154"/>
      <c r="L160" s="155"/>
      <c r="M160" s="156" t="s">
        <v>1</v>
      </c>
      <c r="N160" s="157" t="s">
        <v>41</v>
      </c>
      <c r="P160" s="138">
        <f>O160*H160</f>
        <v>0</v>
      </c>
      <c r="Q160" s="138">
        <v>3.0000000000000001E-5</v>
      </c>
      <c r="R160" s="138">
        <f>Q160*H160</f>
        <v>3.0000000000000001E-5</v>
      </c>
      <c r="S160" s="138">
        <v>0</v>
      </c>
      <c r="T160" s="139">
        <f>S160*H160</f>
        <v>0</v>
      </c>
      <c r="AR160" s="140" t="s">
        <v>170</v>
      </c>
      <c r="AT160" s="140" t="s">
        <v>167</v>
      </c>
      <c r="AU160" s="140" t="s">
        <v>85</v>
      </c>
      <c r="AY160" s="13" t="s">
        <v>154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</v>
      </c>
      <c r="BK160" s="141">
        <f>ROUND(I160*H160,0)</f>
        <v>0</v>
      </c>
      <c r="BL160" s="13" t="s">
        <v>161</v>
      </c>
      <c r="BM160" s="140" t="s">
        <v>543</v>
      </c>
    </row>
    <row r="161" spans="2:65" s="11" customFormat="1" ht="25.9" customHeight="1">
      <c r="B161" s="117"/>
      <c r="D161" s="118" t="s">
        <v>75</v>
      </c>
      <c r="E161" s="119" t="s">
        <v>167</v>
      </c>
      <c r="F161" s="119" t="s">
        <v>219</v>
      </c>
      <c r="I161" s="120"/>
      <c r="J161" s="121">
        <f>BK161</f>
        <v>0</v>
      </c>
      <c r="L161" s="117"/>
      <c r="M161" s="122"/>
      <c r="P161" s="123">
        <f>P162</f>
        <v>0</v>
      </c>
      <c r="R161" s="123">
        <f>R162</f>
        <v>0</v>
      </c>
      <c r="T161" s="124">
        <f>T162</f>
        <v>0</v>
      </c>
      <c r="AR161" s="118" t="s">
        <v>172</v>
      </c>
      <c r="AT161" s="125" t="s">
        <v>75</v>
      </c>
      <c r="AU161" s="125" t="s">
        <v>76</v>
      </c>
      <c r="AY161" s="118" t="s">
        <v>154</v>
      </c>
      <c r="BK161" s="126">
        <f>BK162</f>
        <v>0</v>
      </c>
    </row>
    <row r="162" spans="2:65" s="11" customFormat="1" ht="22.9" customHeight="1">
      <c r="B162" s="117"/>
      <c r="D162" s="118" t="s">
        <v>75</v>
      </c>
      <c r="E162" s="127" t="s">
        <v>220</v>
      </c>
      <c r="F162" s="127" t="s">
        <v>221</v>
      </c>
      <c r="I162" s="120"/>
      <c r="J162" s="128">
        <f>BK162</f>
        <v>0</v>
      </c>
      <c r="L162" s="117"/>
      <c r="M162" s="122"/>
      <c r="P162" s="123">
        <f>SUM(P163:P166)</f>
        <v>0</v>
      </c>
      <c r="R162" s="123">
        <f>SUM(R163:R166)</f>
        <v>0</v>
      </c>
      <c r="T162" s="124">
        <f>SUM(T163:T166)</f>
        <v>0</v>
      </c>
      <c r="AR162" s="118" t="s">
        <v>172</v>
      </c>
      <c r="AT162" s="125" t="s">
        <v>75</v>
      </c>
      <c r="AU162" s="125" t="s">
        <v>8</v>
      </c>
      <c r="AY162" s="118" t="s">
        <v>154</v>
      </c>
      <c r="BK162" s="126">
        <f>SUM(BK163:BK166)</f>
        <v>0</v>
      </c>
    </row>
    <row r="163" spans="2:65" s="1" customFormat="1" ht="21.75" customHeight="1">
      <c r="B163" s="28"/>
      <c r="C163" s="129" t="s">
        <v>161</v>
      </c>
      <c r="D163" s="129" t="s">
        <v>157</v>
      </c>
      <c r="E163" s="130" t="s">
        <v>544</v>
      </c>
      <c r="F163" s="131" t="s">
        <v>545</v>
      </c>
      <c r="G163" s="132" t="s">
        <v>160</v>
      </c>
      <c r="H163" s="133">
        <v>2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41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225</v>
      </c>
      <c r="AT163" s="140" t="s">
        <v>157</v>
      </c>
      <c r="AU163" s="140" t="s">
        <v>85</v>
      </c>
      <c r="AY163" s="13" t="s">
        <v>154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225</v>
      </c>
      <c r="BM163" s="140" t="s">
        <v>546</v>
      </c>
    </row>
    <row r="164" spans="2:65" s="1" customFormat="1" ht="19.5">
      <c r="B164" s="28"/>
      <c r="D164" s="146" t="s">
        <v>165</v>
      </c>
      <c r="F164" s="147" t="s">
        <v>547</v>
      </c>
      <c r="I164" s="144"/>
      <c r="L164" s="28"/>
      <c r="M164" s="145"/>
      <c r="T164" s="52"/>
      <c r="AT164" s="13" t="s">
        <v>165</v>
      </c>
      <c r="AU164" s="13" t="s">
        <v>85</v>
      </c>
    </row>
    <row r="165" spans="2:65" s="1" customFormat="1" ht="24.2" customHeight="1">
      <c r="B165" s="28"/>
      <c r="C165" s="129" t="s">
        <v>320</v>
      </c>
      <c r="D165" s="129" t="s">
        <v>157</v>
      </c>
      <c r="E165" s="130" t="s">
        <v>239</v>
      </c>
      <c r="F165" s="131" t="s">
        <v>446</v>
      </c>
      <c r="G165" s="132" t="s">
        <v>224</v>
      </c>
      <c r="H165" s="133">
        <v>1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41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225</v>
      </c>
      <c r="AT165" s="140" t="s">
        <v>157</v>
      </c>
      <c r="AU165" s="140" t="s">
        <v>85</v>
      </c>
      <c r="AY165" s="13" t="s">
        <v>154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225</v>
      </c>
      <c r="BM165" s="140" t="s">
        <v>548</v>
      </c>
    </row>
    <row r="166" spans="2:65" s="1" customFormat="1" ht="29.25">
      <c r="B166" s="28"/>
      <c r="D166" s="146" t="s">
        <v>165</v>
      </c>
      <c r="F166" s="147" t="s">
        <v>498</v>
      </c>
      <c r="I166" s="144"/>
      <c r="L166" s="28"/>
      <c r="M166" s="145"/>
      <c r="T166" s="52"/>
      <c r="AT166" s="13" t="s">
        <v>165</v>
      </c>
      <c r="AU166" s="13" t="s">
        <v>85</v>
      </c>
    </row>
    <row r="167" spans="2:65" s="11" customFormat="1" ht="25.9" customHeight="1">
      <c r="B167" s="117"/>
      <c r="D167" s="118" t="s">
        <v>75</v>
      </c>
      <c r="E167" s="119" t="s">
        <v>243</v>
      </c>
      <c r="F167" s="119" t="s">
        <v>244</v>
      </c>
      <c r="I167" s="120"/>
      <c r="J167" s="121">
        <f>BK167</f>
        <v>0</v>
      </c>
      <c r="L167" s="117"/>
      <c r="M167" s="122"/>
      <c r="P167" s="123">
        <f>P168</f>
        <v>0</v>
      </c>
      <c r="R167" s="123">
        <f>R168</f>
        <v>0</v>
      </c>
      <c r="T167" s="124">
        <f>T168</f>
        <v>0</v>
      </c>
      <c r="AR167" s="118" t="s">
        <v>182</v>
      </c>
      <c r="AT167" s="125" t="s">
        <v>75</v>
      </c>
      <c r="AU167" s="125" t="s">
        <v>76</v>
      </c>
      <c r="AY167" s="118" t="s">
        <v>154</v>
      </c>
      <c r="BK167" s="126">
        <f>BK168</f>
        <v>0</v>
      </c>
    </row>
    <row r="168" spans="2:65" s="11" customFormat="1" ht="22.9" customHeight="1">
      <c r="B168" s="117"/>
      <c r="D168" s="118" t="s">
        <v>75</v>
      </c>
      <c r="E168" s="127" t="s">
        <v>245</v>
      </c>
      <c r="F168" s="127" t="s">
        <v>246</v>
      </c>
      <c r="I168" s="120"/>
      <c r="J168" s="128">
        <f>BK168</f>
        <v>0</v>
      </c>
      <c r="L168" s="117"/>
      <c r="M168" s="122"/>
      <c r="P168" s="123">
        <f>SUM(P169:P171)</f>
        <v>0</v>
      </c>
      <c r="R168" s="123">
        <f>SUM(R169:R171)</f>
        <v>0</v>
      </c>
      <c r="T168" s="124">
        <f>SUM(T169:T171)</f>
        <v>0</v>
      </c>
      <c r="AR168" s="118" t="s">
        <v>182</v>
      </c>
      <c r="AT168" s="125" t="s">
        <v>75</v>
      </c>
      <c r="AU168" s="125" t="s">
        <v>8</v>
      </c>
      <c r="AY168" s="118" t="s">
        <v>154</v>
      </c>
      <c r="BK168" s="126">
        <f>SUM(BK169:BK171)</f>
        <v>0</v>
      </c>
    </row>
    <row r="169" spans="2:65" s="1" customFormat="1" ht="16.5" customHeight="1">
      <c r="B169" s="28"/>
      <c r="C169" s="129" t="s">
        <v>324</v>
      </c>
      <c r="D169" s="129" t="s">
        <v>157</v>
      </c>
      <c r="E169" s="130" t="s">
        <v>247</v>
      </c>
      <c r="F169" s="131" t="s">
        <v>248</v>
      </c>
      <c r="G169" s="132" t="s">
        <v>224</v>
      </c>
      <c r="H169" s="133">
        <v>1</v>
      </c>
      <c r="I169" s="134"/>
      <c r="J169" s="133">
        <f>ROUND(I169*H169,0)</f>
        <v>0</v>
      </c>
      <c r="K169" s="135"/>
      <c r="L169" s="28"/>
      <c r="M169" s="136" t="s">
        <v>1</v>
      </c>
      <c r="N169" s="137" t="s">
        <v>41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249</v>
      </c>
      <c r="AT169" s="140" t="s">
        <v>157</v>
      </c>
      <c r="AU169" s="140" t="s">
        <v>85</v>
      </c>
      <c r="AY169" s="13" t="s">
        <v>154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</v>
      </c>
      <c r="BK169" s="141">
        <f>ROUND(I169*H169,0)</f>
        <v>0</v>
      </c>
      <c r="BL169" s="13" t="s">
        <v>249</v>
      </c>
      <c r="BM169" s="140" t="s">
        <v>549</v>
      </c>
    </row>
    <row r="170" spans="2:65" s="1" customFormat="1" ht="11.25">
      <c r="B170" s="28"/>
      <c r="D170" s="142" t="s">
        <v>163</v>
      </c>
      <c r="F170" s="143" t="s">
        <v>251</v>
      </c>
      <c r="I170" s="144"/>
      <c r="L170" s="28"/>
      <c r="M170" s="145"/>
      <c r="T170" s="52"/>
      <c r="AT170" s="13" t="s">
        <v>163</v>
      </c>
      <c r="AU170" s="13" t="s">
        <v>85</v>
      </c>
    </row>
    <row r="171" spans="2:65" s="1" customFormat="1" ht="29.25">
      <c r="B171" s="28"/>
      <c r="D171" s="146" t="s">
        <v>165</v>
      </c>
      <c r="F171" s="147" t="s">
        <v>252</v>
      </c>
      <c r="I171" s="144"/>
      <c r="L171" s="28"/>
      <c r="M171" s="158"/>
      <c r="N171" s="159"/>
      <c r="O171" s="159"/>
      <c r="P171" s="159"/>
      <c r="Q171" s="159"/>
      <c r="R171" s="159"/>
      <c r="S171" s="159"/>
      <c r="T171" s="160"/>
      <c r="AT171" s="13" t="s">
        <v>165</v>
      </c>
      <c r="AU171" s="13" t="s">
        <v>85</v>
      </c>
    </row>
    <row r="172" spans="2:65" s="1" customFormat="1" ht="6.95" customHeight="1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8"/>
    </row>
  </sheetData>
  <sheetProtection algorithmName="SHA-512" hashValue="UUDsoTPIN/5f2gQqajDGLQYf/3OjmxHnbD9RLW6hd2d0ppvIIc9BrLeO1eBRl5UXVyav5fAruibJDhCp3CgliA==" saltValue="eRW7+/vkcIC/pE5+44NIT419jFeBVfxHkae3Ep/BgZatZBw7Jym05Kk8kfIfeN53TPUTCJv3qkQQ/2A/LHN2Xw==" spinCount="100000" sheet="1" objects="1" scenarios="1" formatColumns="0" formatRows="0" autoFilter="0"/>
  <autoFilter ref="C121:K171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500-000000000000}"/>
    <hyperlink ref="F130" r:id="rId2" xr:uid="{00000000-0004-0000-0500-000001000000}"/>
    <hyperlink ref="F133" r:id="rId3" xr:uid="{00000000-0004-0000-0500-000002000000}"/>
    <hyperlink ref="F136" r:id="rId4" xr:uid="{00000000-0004-0000-0500-000003000000}"/>
    <hyperlink ref="F140" r:id="rId5" xr:uid="{00000000-0004-0000-0500-000004000000}"/>
    <hyperlink ref="F145" r:id="rId6" xr:uid="{00000000-0004-0000-0500-000005000000}"/>
    <hyperlink ref="F149" r:id="rId7" xr:uid="{00000000-0004-0000-0500-000006000000}"/>
    <hyperlink ref="F152" r:id="rId8" xr:uid="{00000000-0004-0000-0500-000007000000}"/>
    <hyperlink ref="F155" r:id="rId9" xr:uid="{00000000-0004-0000-0500-000008000000}"/>
    <hyperlink ref="F158" r:id="rId10" xr:uid="{00000000-0004-0000-0500-000009000000}"/>
    <hyperlink ref="F170" r:id="rId11" xr:uid="{00000000-0004-0000-05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550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ROUND((SUM(BE120:BE150)),  1)</f>
        <v>0</v>
      </c>
      <c r="I33" s="88">
        <v>0.21</v>
      </c>
      <c r="J33" s="87">
        <f>ROUND(((SUM(BE120:BE150))*I33),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ROUND((SUM(BF120:BF150)),  1)</f>
        <v>0</v>
      </c>
      <c r="I34" s="88">
        <v>0.12</v>
      </c>
      <c r="J34" s="87">
        <f>ROUND(((SUM(BF120:BF150))*I34),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ROUND((SUM(BG120:BG150)),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ROUND((SUM(BH120:BH150)),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ROUND((SUM(BI120:BI150)),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06. - MŠ Podzámčí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J120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137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9" customFormat="1" ht="19.899999999999999" hidden="1" customHeight="1">
      <c r="B100" s="104"/>
      <c r="D100" s="105" t="s">
        <v>138</v>
      </c>
      <c r="E100" s="106"/>
      <c r="F100" s="106"/>
      <c r="G100" s="106"/>
      <c r="H100" s="106"/>
      <c r="I100" s="106"/>
      <c r="J100" s="107">
        <f>J147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139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199" t="str">
        <f>E7</f>
        <v>Odstranění závad z revizí elektro - I. etapa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126</v>
      </c>
      <c r="L111" s="28"/>
    </row>
    <row r="112" spans="2:12" s="1" customFormat="1" ht="16.5" customHeight="1">
      <c r="B112" s="28"/>
      <c r="E112" s="165" t="str">
        <f>E9</f>
        <v>06. - MŠ Podzámčí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>
        <f>IF(J12="","",J12)</f>
        <v>45838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TECHNICKÉ SLUŽBY HRADEC KRÁLOVÉ</v>
      </c>
      <c r="I116" s="23" t="s">
        <v>31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29</v>
      </c>
      <c r="F117" s="21" t="str">
        <f>IF(E18="","",E18)</f>
        <v>Vyplň údaj</v>
      </c>
      <c r="I117" s="23" t="s">
        <v>34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140</v>
      </c>
      <c r="D119" s="110" t="s">
        <v>61</v>
      </c>
      <c r="E119" s="110" t="s">
        <v>57</v>
      </c>
      <c r="F119" s="110" t="s">
        <v>58</v>
      </c>
      <c r="G119" s="110" t="s">
        <v>141</v>
      </c>
      <c r="H119" s="110" t="s">
        <v>142</v>
      </c>
      <c r="I119" s="110" t="s">
        <v>143</v>
      </c>
      <c r="J119" s="111" t="s">
        <v>130</v>
      </c>
      <c r="K119" s="112" t="s">
        <v>144</v>
      </c>
      <c r="L119" s="108"/>
      <c r="M119" s="55" t="s">
        <v>1</v>
      </c>
      <c r="N119" s="56" t="s">
        <v>40</v>
      </c>
      <c r="O119" s="56" t="s">
        <v>145</v>
      </c>
      <c r="P119" s="56" t="s">
        <v>146</v>
      </c>
      <c r="Q119" s="56" t="s">
        <v>147</v>
      </c>
      <c r="R119" s="56" t="s">
        <v>148</v>
      </c>
      <c r="S119" s="56" t="s">
        <v>149</v>
      </c>
      <c r="T119" s="57" t="s">
        <v>150</v>
      </c>
    </row>
    <row r="120" spans="2:65" s="1" customFormat="1" ht="22.9" customHeight="1">
      <c r="B120" s="28"/>
      <c r="C120" s="60" t="s">
        <v>151</v>
      </c>
      <c r="J120" s="113">
        <f>BK120</f>
        <v>0</v>
      </c>
      <c r="L120" s="28"/>
      <c r="M120" s="58"/>
      <c r="N120" s="49"/>
      <c r="O120" s="49"/>
      <c r="P120" s="114">
        <f>P121+P146</f>
        <v>0</v>
      </c>
      <c r="Q120" s="49"/>
      <c r="R120" s="114">
        <f>R121+R146</f>
        <v>7.5000000000000002E-4</v>
      </c>
      <c r="S120" s="49"/>
      <c r="T120" s="115">
        <f>T121+T146</f>
        <v>2.5000000000000001E-4</v>
      </c>
      <c r="AT120" s="13" t="s">
        <v>75</v>
      </c>
      <c r="AU120" s="13" t="s">
        <v>132</v>
      </c>
      <c r="BK120" s="116">
        <f>BK121+BK146</f>
        <v>0</v>
      </c>
    </row>
    <row r="121" spans="2:65" s="11" customFormat="1" ht="25.9" customHeight="1">
      <c r="B121" s="117"/>
      <c r="D121" s="118" t="s">
        <v>75</v>
      </c>
      <c r="E121" s="119" t="s">
        <v>152</v>
      </c>
      <c r="F121" s="119" t="s">
        <v>153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7.5000000000000002E-4</v>
      </c>
      <c r="T121" s="124">
        <f>T122</f>
        <v>2.5000000000000001E-4</v>
      </c>
      <c r="AR121" s="118" t="s">
        <v>85</v>
      </c>
      <c r="AT121" s="125" t="s">
        <v>75</v>
      </c>
      <c r="AU121" s="125" t="s">
        <v>76</v>
      </c>
      <c r="AY121" s="118" t="s">
        <v>154</v>
      </c>
      <c r="BK121" s="126">
        <f>BK122</f>
        <v>0</v>
      </c>
    </row>
    <row r="122" spans="2:65" s="11" customFormat="1" ht="22.9" customHeight="1">
      <c r="B122" s="117"/>
      <c r="D122" s="118" t="s">
        <v>75</v>
      </c>
      <c r="E122" s="127" t="s">
        <v>155</v>
      </c>
      <c r="F122" s="127" t="s">
        <v>156</v>
      </c>
      <c r="I122" s="120"/>
      <c r="J122" s="128">
        <f>BK122</f>
        <v>0</v>
      </c>
      <c r="L122" s="117"/>
      <c r="M122" s="122"/>
      <c r="P122" s="123">
        <f>SUM(P123:P145)</f>
        <v>0</v>
      </c>
      <c r="R122" s="123">
        <f>SUM(R123:R145)</f>
        <v>7.5000000000000002E-4</v>
      </c>
      <c r="T122" s="124">
        <f>SUM(T123:T145)</f>
        <v>2.5000000000000001E-4</v>
      </c>
      <c r="AR122" s="118" t="s">
        <v>85</v>
      </c>
      <c r="AT122" s="125" t="s">
        <v>75</v>
      </c>
      <c r="AU122" s="125" t="s">
        <v>8</v>
      </c>
      <c r="AY122" s="118" t="s">
        <v>154</v>
      </c>
      <c r="BK122" s="126">
        <f>SUM(BK123:BK145)</f>
        <v>0</v>
      </c>
    </row>
    <row r="123" spans="2:65" s="1" customFormat="1" ht="33" customHeight="1">
      <c r="B123" s="28"/>
      <c r="C123" s="129" t="s">
        <v>8</v>
      </c>
      <c r="D123" s="129" t="s">
        <v>157</v>
      </c>
      <c r="E123" s="130" t="s">
        <v>183</v>
      </c>
      <c r="F123" s="131" t="s">
        <v>184</v>
      </c>
      <c r="G123" s="132" t="s">
        <v>160</v>
      </c>
      <c r="H123" s="133">
        <v>6</v>
      </c>
      <c r="I123" s="134"/>
      <c r="J123" s="133">
        <f>ROUND(I123*H123,0)</f>
        <v>0</v>
      </c>
      <c r="K123" s="135"/>
      <c r="L123" s="28"/>
      <c r="M123" s="136" t="s">
        <v>1</v>
      </c>
      <c r="N123" s="137" t="s">
        <v>41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161</v>
      </c>
      <c r="AT123" s="140" t="s">
        <v>157</v>
      </c>
      <c r="AU123" s="140" t="s">
        <v>85</v>
      </c>
      <c r="AY123" s="13" t="s">
        <v>154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</v>
      </c>
      <c r="BK123" s="141">
        <f>ROUND(I123*H123,0)</f>
        <v>0</v>
      </c>
      <c r="BL123" s="13" t="s">
        <v>161</v>
      </c>
      <c r="BM123" s="140" t="s">
        <v>551</v>
      </c>
    </row>
    <row r="124" spans="2:65" s="1" customFormat="1" ht="11.25">
      <c r="B124" s="28"/>
      <c r="D124" s="142" t="s">
        <v>163</v>
      </c>
      <c r="F124" s="143" t="s">
        <v>186</v>
      </c>
      <c r="I124" s="144"/>
      <c r="L124" s="28"/>
      <c r="M124" s="145"/>
      <c r="T124" s="52"/>
      <c r="AT124" s="13" t="s">
        <v>163</v>
      </c>
      <c r="AU124" s="13" t="s">
        <v>85</v>
      </c>
    </row>
    <row r="125" spans="2:65" s="1" customFormat="1" ht="19.5">
      <c r="B125" s="28"/>
      <c r="D125" s="146" t="s">
        <v>165</v>
      </c>
      <c r="F125" s="147" t="s">
        <v>552</v>
      </c>
      <c r="I125" s="144"/>
      <c r="L125" s="28"/>
      <c r="M125" s="145"/>
      <c r="T125" s="52"/>
      <c r="AT125" s="13" t="s">
        <v>165</v>
      </c>
      <c r="AU125" s="13" t="s">
        <v>85</v>
      </c>
    </row>
    <row r="126" spans="2:65" s="1" customFormat="1" ht="16.5" customHeight="1">
      <c r="B126" s="28"/>
      <c r="C126" s="148" t="s">
        <v>85</v>
      </c>
      <c r="D126" s="148" t="s">
        <v>167</v>
      </c>
      <c r="E126" s="149" t="s">
        <v>553</v>
      </c>
      <c r="F126" s="150" t="s">
        <v>554</v>
      </c>
      <c r="G126" s="151" t="s">
        <v>160</v>
      </c>
      <c r="H126" s="152">
        <v>3</v>
      </c>
      <c r="I126" s="153"/>
      <c r="J126" s="152">
        <f>ROUND(I126*H126,0)</f>
        <v>0</v>
      </c>
      <c r="K126" s="154"/>
      <c r="L126" s="155"/>
      <c r="M126" s="156" t="s">
        <v>1</v>
      </c>
      <c r="N126" s="157" t="s">
        <v>41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170</v>
      </c>
      <c r="AT126" s="140" t="s">
        <v>167</v>
      </c>
      <c r="AU126" s="140" t="s">
        <v>85</v>
      </c>
      <c r="AY126" s="13" t="s">
        <v>154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161</v>
      </c>
      <c r="BM126" s="140" t="s">
        <v>555</v>
      </c>
    </row>
    <row r="127" spans="2:65" s="1" customFormat="1" ht="33" customHeight="1">
      <c r="B127" s="28"/>
      <c r="C127" s="129" t="s">
        <v>172</v>
      </c>
      <c r="D127" s="129" t="s">
        <v>157</v>
      </c>
      <c r="E127" s="130" t="s">
        <v>556</v>
      </c>
      <c r="F127" s="131" t="s">
        <v>557</v>
      </c>
      <c r="G127" s="132" t="s">
        <v>160</v>
      </c>
      <c r="H127" s="133">
        <v>1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161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161</v>
      </c>
      <c r="BM127" s="140" t="s">
        <v>558</v>
      </c>
    </row>
    <row r="128" spans="2:65" s="1" customFormat="1" ht="11.25">
      <c r="B128" s="28"/>
      <c r="D128" s="142" t="s">
        <v>163</v>
      </c>
      <c r="F128" s="143" t="s">
        <v>559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560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" customFormat="1" ht="16.5" customHeight="1">
      <c r="B130" s="28"/>
      <c r="C130" s="148" t="s">
        <v>178</v>
      </c>
      <c r="D130" s="148" t="s">
        <v>167</v>
      </c>
      <c r="E130" s="149" t="s">
        <v>561</v>
      </c>
      <c r="F130" s="150" t="s">
        <v>562</v>
      </c>
      <c r="G130" s="151" t="s">
        <v>160</v>
      </c>
      <c r="H130" s="152">
        <v>1</v>
      </c>
      <c r="I130" s="153"/>
      <c r="J130" s="152">
        <f>ROUND(I130*H130,0)</f>
        <v>0</v>
      </c>
      <c r="K130" s="154"/>
      <c r="L130" s="155"/>
      <c r="M130" s="156" t="s">
        <v>1</v>
      </c>
      <c r="N130" s="157" t="s">
        <v>41</v>
      </c>
      <c r="P130" s="138">
        <f>O130*H130</f>
        <v>0</v>
      </c>
      <c r="Q130" s="138">
        <v>2.0000000000000002E-5</v>
      </c>
      <c r="R130" s="138">
        <f>Q130*H130</f>
        <v>2.0000000000000002E-5</v>
      </c>
      <c r="S130" s="138">
        <v>0</v>
      </c>
      <c r="T130" s="139">
        <f>S130*H130</f>
        <v>0</v>
      </c>
      <c r="AR130" s="140" t="s">
        <v>170</v>
      </c>
      <c r="AT130" s="140" t="s">
        <v>167</v>
      </c>
      <c r="AU130" s="140" t="s">
        <v>85</v>
      </c>
      <c r="AY130" s="13" t="s">
        <v>154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</v>
      </c>
      <c r="BK130" s="141">
        <f>ROUND(I130*H130,0)</f>
        <v>0</v>
      </c>
      <c r="BL130" s="13" t="s">
        <v>161</v>
      </c>
      <c r="BM130" s="140" t="s">
        <v>563</v>
      </c>
    </row>
    <row r="131" spans="2:65" s="1" customFormat="1" ht="37.9" customHeight="1">
      <c r="B131" s="28"/>
      <c r="C131" s="129" t="s">
        <v>182</v>
      </c>
      <c r="D131" s="129" t="s">
        <v>157</v>
      </c>
      <c r="E131" s="130" t="s">
        <v>306</v>
      </c>
      <c r="F131" s="131" t="s">
        <v>307</v>
      </c>
      <c r="G131" s="132" t="s">
        <v>160</v>
      </c>
      <c r="H131" s="133">
        <v>6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564</v>
      </c>
    </row>
    <row r="132" spans="2:65" s="1" customFormat="1" ht="11.25">
      <c r="B132" s="28"/>
      <c r="D132" s="142" t="s">
        <v>163</v>
      </c>
      <c r="F132" s="143" t="s">
        <v>309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565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24.2" customHeight="1">
      <c r="B134" s="28"/>
      <c r="C134" s="148" t="s">
        <v>188</v>
      </c>
      <c r="D134" s="148" t="s">
        <v>167</v>
      </c>
      <c r="E134" s="149" t="s">
        <v>566</v>
      </c>
      <c r="F134" s="150" t="s">
        <v>567</v>
      </c>
      <c r="G134" s="151" t="s">
        <v>160</v>
      </c>
      <c r="H134" s="152">
        <v>2</v>
      </c>
      <c r="I134" s="153"/>
      <c r="J134" s="152">
        <f>ROUND(I134*H134,0)</f>
        <v>0</v>
      </c>
      <c r="K134" s="154"/>
      <c r="L134" s="155"/>
      <c r="M134" s="156" t="s">
        <v>1</v>
      </c>
      <c r="N134" s="157" t="s">
        <v>41</v>
      </c>
      <c r="P134" s="138">
        <f>O134*H134</f>
        <v>0</v>
      </c>
      <c r="Q134" s="138">
        <v>1.3999999999999999E-4</v>
      </c>
      <c r="R134" s="138">
        <f>Q134*H134</f>
        <v>2.7999999999999998E-4</v>
      </c>
      <c r="S134" s="138">
        <v>0</v>
      </c>
      <c r="T134" s="139">
        <f>S134*H134</f>
        <v>0</v>
      </c>
      <c r="AR134" s="140" t="s">
        <v>170</v>
      </c>
      <c r="AT134" s="140" t="s">
        <v>167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568</v>
      </c>
    </row>
    <row r="135" spans="2:65" s="1" customFormat="1" ht="19.5">
      <c r="B135" s="28"/>
      <c r="D135" s="146" t="s">
        <v>165</v>
      </c>
      <c r="F135" s="147" t="s">
        <v>569</v>
      </c>
      <c r="I135" s="144"/>
      <c r="L135" s="28"/>
      <c r="M135" s="145"/>
      <c r="T135" s="52"/>
      <c r="AT135" s="13" t="s">
        <v>165</v>
      </c>
      <c r="AU135" s="13" t="s">
        <v>85</v>
      </c>
    </row>
    <row r="136" spans="2:65" s="1" customFormat="1" ht="24.2" customHeight="1">
      <c r="B136" s="28"/>
      <c r="C136" s="148" t="s">
        <v>193</v>
      </c>
      <c r="D136" s="148" t="s">
        <v>167</v>
      </c>
      <c r="E136" s="149" t="s">
        <v>570</v>
      </c>
      <c r="F136" s="150" t="s">
        <v>571</v>
      </c>
      <c r="G136" s="151" t="s">
        <v>160</v>
      </c>
      <c r="H136" s="152">
        <v>4</v>
      </c>
      <c r="I136" s="153"/>
      <c r="J136" s="152">
        <f>ROUND(I136*H136,0)</f>
        <v>0</v>
      </c>
      <c r="K136" s="154"/>
      <c r="L136" s="155"/>
      <c r="M136" s="156" t="s">
        <v>1</v>
      </c>
      <c r="N136" s="157" t="s">
        <v>41</v>
      </c>
      <c r="P136" s="138">
        <f>O136*H136</f>
        <v>0</v>
      </c>
      <c r="Q136" s="138">
        <v>6.9999999999999994E-5</v>
      </c>
      <c r="R136" s="138">
        <f>Q136*H136</f>
        <v>2.7999999999999998E-4</v>
      </c>
      <c r="S136" s="138">
        <v>0</v>
      </c>
      <c r="T136" s="139">
        <f>S136*H136</f>
        <v>0</v>
      </c>
      <c r="AR136" s="140" t="s">
        <v>170</v>
      </c>
      <c r="AT136" s="140" t="s">
        <v>167</v>
      </c>
      <c r="AU136" s="140" t="s">
        <v>85</v>
      </c>
      <c r="AY136" s="13" t="s">
        <v>154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161</v>
      </c>
      <c r="BM136" s="140" t="s">
        <v>572</v>
      </c>
    </row>
    <row r="137" spans="2:65" s="1" customFormat="1" ht="44.25" customHeight="1">
      <c r="B137" s="28"/>
      <c r="C137" s="129" t="s">
        <v>198</v>
      </c>
      <c r="D137" s="129" t="s">
        <v>157</v>
      </c>
      <c r="E137" s="130" t="s">
        <v>573</v>
      </c>
      <c r="F137" s="131" t="s">
        <v>574</v>
      </c>
      <c r="G137" s="132" t="s">
        <v>160</v>
      </c>
      <c r="H137" s="133">
        <v>5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41</v>
      </c>
      <c r="P137" s="138">
        <f>O137*H137</f>
        <v>0</v>
      </c>
      <c r="Q137" s="138">
        <v>0</v>
      </c>
      <c r="R137" s="138">
        <f>Q137*H137</f>
        <v>0</v>
      </c>
      <c r="S137" s="138">
        <v>5.0000000000000002E-5</v>
      </c>
      <c r="T137" s="139">
        <f>S137*H137</f>
        <v>2.5000000000000001E-4</v>
      </c>
      <c r="AR137" s="140" t="s">
        <v>161</v>
      </c>
      <c r="AT137" s="140" t="s">
        <v>157</v>
      </c>
      <c r="AU137" s="140" t="s">
        <v>85</v>
      </c>
      <c r="AY137" s="13" t="s">
        <v>154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161</v>
      </c>
      <c r="BM137" s="140" t="s">
        <v>575</v>
      </c>
    </row>
    <row r="138" spans="2:65" s="1" customFormat="1" ht="11.25">
      <c r="B138" s="28"/>
      <c r="D138" s="142" t="s">
        <v>163</v>
      </c>
      <c r="F138" s="143" t="s">
        <v>576</v>
      </c>
      <c r="I138" s="144"/>
      <c r="L138" s="28"/>
      <c r="M138" s="145"/>
      <c r="T138" s="52"/>
      <c r="AT138" s="13" t="s">
        <v>163</v>
      </c>
      <c r="AU138" s="13" t="s">
        <v>85</v>
      </c>
    </row>
    <row r="139" spans="2:65" s="1" customFormat="1" ht="19.5">
      <c r="B139" s="28"/>
      <c r="D139" s="146" t="s">
        <v>165</v>
      </c>
      <c r="F139" s="147" t="s">
        <v>577</v>
      </c>
      <c r="I139" s="144"/>
      <c r="L139" s="28"/>
      <c r="M139" s="145"/>
      <c r="T139" s="52"/>
      <c r="AT139" s="13" t="s">
        <v>165</v>
      </c>
      <c r="AU139" s="13" t="s">
        <v>85</v>
      </c>
    </row>
    <row r="140" spans="2:65" s="1" customFormat="1" ht="49.15" customHeight="1">
      <c r="B140" s="28"/>
      <c r="C140" s="129" t="s">
        <v>203</v>
      </c>
      <c r="D140" s="129" t="s">
        <v>157</v>
      </c>
      <c r="E140" s="130" t="s">
        <v>413</v>
      </c>
      <c r="F140" s="131" t="s">
        <v>414</v>
      </c>
      <c r="G140" s="132" t="s">
        <v>160</v>
      </c>
      <c r="H140" s="133">
        <v>4</v>
      </c>
      <c r="I140" s="134"/>
      <c r="J140" s="133">
        <f>ROUND(I140*H140,0)</f>
        <v>0</v>
      </c>
      <c r="K140" s="135"/>
      <c r="L140" s="28"/>
      <c r="M140" s="136" t="s">
        <v>1</v>
      </c>
      <c r="N140" s="137" t="s">
        <v>41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161</v>
      </c>
      <c r="AT140" s="140" t="s">
        <v>157</v>
      </c>
      <c r="AU140" s="140" t="s">
        <v>85</v>
      </c>
      <c r="AY140" s="13" t="s">
        <v>154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161</v>
      </c>
      <c r="BM140" s="140" t="s">
        <v>578</v>
      </c>
    </row>
    <row r="141" spans="2:65" s="1" customFormat="1" ht="11.25">
      <c r="B141" s="28"/>
      <c r="D141" s="142" t="s">
        <v>163</v>
      </c>
      <c r="F141" s="143" t="s">
        <v>416</v>
      </c>
      <c r="I141" s="144"/>
      <c r="L141" s="28"/>
      <c r="M141" s="145"/>
      <c r="T141" s="52"/>
      <c r="AT141" s="13" t="s">
        <v>163</v>
      </c>
      <c r="AU141" s="13" t="s">
        <v>85</v>
      </c>
    </row>
    <row r="142" spans="2:65" s="1" customFormat="1" ht="19.5">
      <c r="B142" s="28"/>
      <c r="D142" s="146" t="s">
        <v>165</v>
      </c>
      <c r="F142" s="147" t="s">
        <v>579</v>
      </c>
      <c r="I142" s="144"/>
      <c r="L142" s="28"/>
      <c r="M142" s="145"/>
      <c r="T142" s="52"/>
      <c r="AT142" s="13" t="s">
        <v>165</v>
      </c>
      <c r="AU142" s="13" t="s">
        <v>85</v>
      </c>
    </row>
    <row r="143" spans="2:65" s="1" customFormat="1" ht="21.75" customHeight="1">
      <c r="B143" s="28"/>
      <c r="C143" s="148" t="s">
        <v>209</v>
      </c>
      <c r="D143" s="148" t="s">
        <v>167</v>
      </c>
      <c r="E143" s="149" t="s">
        <v>489</v>
      </c>
      <c r="F143" s="150" t="s">
        <v>490</v>
      </c>
      <c r="G143" s="151" t="s">
        <v>160</v>
      </c>
      <c r="H143" s="152">
        <v>3</v>
      </c>
      <c r="I143" s="153"/>
      <c r="J143" s="152">
        <f>ROUND(I143*H143,0)</f>
        <v>0</v>
      </c>
      <c r="K143" s="154"/>
      <c r="L143" s="155"/>
      <c r="M143" s="156" t="s">
        <v>1</v>
      </c>
      <c r="N143" s="157" t="s">
        <v>41</v>
      </c>
      <c r="P143" s="138">
        <f>O143*H143</f>
        <v>0</v>
      </c>
      <c r="Q143" s="138">
        <v>3.0000000000000001E-5</v>
      </c>
      <c r="R143" s="138">
        <f>Q143*H143</f>
        <v>9.0000000000000006E-5</v>
      </c>
      <c r="S143" s="138">
        <v>0</v>
      </c>
      <c r="T143" s="139">
        <f>S143*H143</f>
        <v>0</v>
      </c>
      <c r="AR143" s="140" t="s">
        <v>170</v>
      </c>
      <c r="AT143" s="140" t="s">
        <v>167</v>
      </c>
      <c r="AU143" s="140" t="s">
        <v>85</v>
      </c>
      <c r="AY143" s="13" t="s">
        <v>154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161</v>
      </c>
      <c r="BM143" s="140" t="s">
        <v>580</v>
      </c>
    </row>
    <row r="144" spans="2:65" s="1" customFormat="1" ht="19.5">
      <c r="B144" s="28"/>
      <c r="D144" s="146" t="s">
        <v>165</v>
      </c>
      <c r="F144" s="147" t="s">
        <v>581</v>
      </c>
      <c r="I144" s="144"/>
      <c r="L144" s="28"/>
      <c r="M144" s="145"/>
      <c r="T144" s="52"/>
      <c r="AT144" s="13" t="s">
        <v>165</v>
      </c>
      <c r="AU144" s="13" t="s">
        <v>85</v>
      </c>
    </row>
    <row r="145" spans="2:65" s="1" customFormat="1" ht="16.5" customHeight="1">
      <c r="B145" s="28"/>
      <c r="C145" s="148" t="s">
        <v>213</v>
      </c>
      <c r="D145" s="148" t="s">
        <v>167</v>
      </c>
      <c r="E145" s="149" t="s">
        <v>582</v>
      </c>
      <c r="F145" s="150" t="s">
        <v>583</v>
      </c>
      <c r="G145" s="151" t="s">
        <v>160</v>
      </c>
      <c r="H145" s="152">
        <v>2</v>
      </c>
      <c r="I145" s="153"/>
      <c r="J145" s="152">
        <f>ROUND(I145*H145,0)</f>
        <v>0</v>
      </c>
      <c r="K145" s="154"/>
      <c r="L145" s="155"/>
      <c r="M145" s="156" t="s">
        <v>1</v>
      </c>
      <c r="N145" s="157" t="s">
        <v>41</v>
      </c>
      <c r="P145" s="138">
        <f>O145*H145</f>
        <v>0</v>
      </c>
      <c r="Q145" s="138">
        <v>4.0000000000000003E-5</v>
      </c>
      <c r="R145" s="138">
        <f>Q145*H145</f>
        <v>8.0000000000000007E-5</v>
      </c>
      <c r="S145" s="138">
        <v>0</v>
      </c>
      <c r="T145" s="139">
        <f>S145*H145</f>
        <v>0</v>
      </c>
      <c r="AR145" s="140" t="s">
        <v>170</v>
      </c>
      <c r="AT145" s="140" t="s">
        <v>167</v>
      </c>
      <c r="AU145" s="140" t="s">
        <v>85</v>
      </c>
      <c r="AY145" s="13" t="s">
        <v>154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161</v>
      </c>
      <c r="BM145" s="140" t="s">
        <v>584</v>
      </c>
    </row>
    <row r="146" spans="2:65" s="11" customFormat="1" ht="25.9" customHeight="1">
      <c r="B146" s="117"/>
      <c r="D146" s="118" t="s">
        <v>75</v>
      </c>
      <c r="E146" s="119" t="s">
        <v>243</v>
      </c>
      <c r="F146" s="119" t="s">
        <v>244</v>
      </c>
      <c r="I146" s="120"/>
      <c r="J146" s="121">
        <f>BK146</f>
        <v>0</v>
      </c>
      <c r="L146" s="117"/>
      <c r="M146" s="122"/>
      <c r="P146" s="123">
        <f>P147</f>
        <v>0</v>
      </c>
      <c r="R146" s="123">
        <f>R147</f>
        <v>0</v>
      </c>
      <c r="T146" s="124">
        <f>T147</f>
        <v>0</v>
      </c>
      <c r="AR146" s="118" t="s">
        <v>182</v>
      </c>
      <c r="AT146" s="125" t="s">
        <v>75</v>
      </c>
      <c r="AU146" s="125" t="s">
        <v>76</v>
      </c>
      <c r="AY146" s="118" t="s">
        <v>154</v>
      </c>
      <c r="BK146" s="126">
        <f>BK147</f>
        <v>0</v>
      </c>
    </row>
    <row r="147" spans="2:65" s="11" customFormat="1" ht="22.9" customHeight="1">
      <c r="B147" s="117"/>
      <c r="D147" s="118" t="s">
        <v>75</v>
      </c>
      <c r="E147" s="127" t="s">
        <v>245</v>
      </c>
      <c r="F147" s="127" t="s">
        <v>246</v>
      </c>
      <c r="I147" s="120"/>
      <c r="J147" s="128">
        <f>BK147</f>
        <v>0</v>
      </c>
      <c r="L147" s="117"/>
      <c r="M147" s="122"/>
      <c r="P147" s="123">
        <f>SUM(P148:P150)</f>
        <v>0</v>
      </c>
      <c r="R147" s="123">
        <f>SUM(R148:R150)</f>
        <v>0</v>
      </c>
      <c r="T147" s="124">
        <f>SUM(T148:T150)</f>
        <v>0</v>
      </c>
      <c r="AR147" s="118" t="s">
        <v>182</v>
      </c>
      <c r="AT147" s="125" t="s">
        <v>75</v>
      </c>
      <c r="AU147" s="125" t="s">
        <v>8</v>
      </c>
      <c r="AY147" s="118" t="s">
        <v>154</v>
      </c>
      <c r="BK147" s="126">
        <f>SUM(BK148:BK150)</f>
        <v>0</v>
      </c>
    </row>
    <row r="148" spans="2:65" s="1" customFormat="1" ht="16.5" customHeight="1">
      <c r="B148" s="28"/>
      <c r="C148" s="129" t="s">
        <v>9</v>
      </c>
      <c r="D148" s="129" t="s">
        <v>157</v>
      </c>
      <c r="E148" s="130" t="s">
        <v>247</v>
      </c>
      <c r="F148" s="131" t="s">
        <v>248</v>
      </c>
      <c r="G148" s="132" t="s">
        <v>224</v>
      </c>
      <c r="H148" s="133">
        <v>1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41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249</v>
      </c>
      <c r="AT148" s="140" t="s">
        <v>157</v>
      </c>
      <c r="AU148" s="140" t="s">
        <v>85</v>
      </c>
      <c r="AY148" s="13" t="s">
        <v>154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249</v>
      </c>
      <c r="BM148" s="140" t="s">
        <v>585</v>
      </c>
    </row>
    <row r="149" spans="2:65" s="1" customFormat="1" ht="11.25">
      <c r="B149" s="28"/>
      <c r="D149" s="142" t="s">
        <v>163</v>
      </c>
      <c r="F149" s="143" t="s">
        <v>251</v>
      </c>
      <c r="I149" s="144"/>
      <c r="L149" s="28"/>
      <c r="M149" s="145"/>
      <c r="T149" s="52"/>
      <c r="AT149" s="13" t="s">
        <v>163</v>
      </c>
      <c r="AU149" s="13" t="s">
        <v>85</v>
      </c>
    </row>
    <row r="150" spans="2:65" s="1" customFormat="1" ht="29.25">
      <c r="B150" s="28"/>
      <c r="D150" s="146" t="s">
        <v>165</v>
      </c>
      <c r="F150" s="147" t="s">
        <v>252</v>
      </c>
      <c r="I150" s="144"/>
      <c r="L150" s="28"/>
      <c r="M150" s="158"/>
      <c r="N150" s="159"/>
      <c r="O150" s="159"/>
      <c r="P150" s="159"/>
      <c r="Q150" s="159"/>
      <c r="R150" s="159"/>
      <c r="S150" s="159"/>
      <c r="T150" s="160"/>
      <c r="AT150" s="13" t="s">
        <v>165</v>
      </c>
      <c r="AU150" s="13" t="s">
        <v>85</v>
      </c>
    </row>
    <row r="151" spans="2:65" s="1" customFormat="1" ht="6.95" customHeight="1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28"/>
    </row>
  </sheetData>
  <sheetProtection algorithmName="SHA-512" hashValue="TLLgr36IesgtKXr9CTydvejlgoy+pRlLUex+1qA2jpywyO7IYmJ/sTHmCr9g9n7YH586jULuN3uUp0ay2rU9Yg==" saltValue="N67696f2vxvl12AS7h5OH8zmYEZmHcHnNZmWftlBdgOP7wEn91LoZWbeDxTxpcDUkCkVRr6dlMZls0TLs44omA==" spinCount="100000" sheet="1" objects="1" scenarios="1" formatColumns="0" formatRows="0" autoFilter="0"/>
  <autoFilter ref="C119:K150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600-000000000000}"/>
    <hyperlink ref="F128" r:id="rId2" xr:uid="{00000000-0004-0000-0600-000001000000}"/>
    <hyperlink ref="F132" r:id="rId3" xr:uid="{00000000-0004-0000-0600-000002000000}"/>
    <hyperlink ref="F138" r:id="rId4" xr:uid="{00000000-0004-0000-0600-000003000000}"/>
    <hyperlink ref="F141" r:id="rId5" xr:uid="{00000000-0004-0000-0600-000004000000}"/>
    <hyperlink ref="F149" r:id="rId6" xr:uid="{00000000-0004-0000-06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586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ROUND((SUM(BE120:BE149)),  1)</f>
        <v>0</v>
      </c>
      <c r="I33" s="88">
        <v>0.21</v>
      </c>
      <c r="J33" s="87">
        <f>ROUND(((SUM(BE120:BE149))*I33),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ROUND((SUM(BF120:BF149)),  1)</f>
        <v>0</v>
      </c>
      <c r="I34" s="88">
        <v>0.12</v>
      </c>
      <c r="J34" s="87">
        <f>ROUND(((SUM(BF120:BF149))*I34),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ROUND((SUM(BG120:BG149)),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ROUND((SUM(BH120:BH149)),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ROUND((SUM(BI120:BI149)),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07. - MŠ Štefánikova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J120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137</v>
      </c>
      <c r="E99" s="102"/>
      <c r="F99" s="102"/>
      <c r="G99" s="102"/>
      <c r="H99" s="102"/>
      <c r="I99" s="102"/>
      <c r="J99" s="103">
        <f>J145</f>
        <v>0</v>
      </c>
      <c r="L99" s="100"/>
    </row>
    <row r="100" spans="2:12" s="9" customFormat="1" ht="19.899999999999999" hidden="1" customHeight="1">
      <c r="B100" s="104"/>
      <c r="D100" s="105" t="s">
        <v>138</v>
      </c>
      <c r="E100" s="106"/>
      <c r="F100" s="106"/>
      <c r="G100" s="106"/>
      <c r="H100" s="106"/>
      <c r="I100" s="106"/>
      <c r="J100" s="107">
        <f>J146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139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199" t="str">
        <f>E7</f>
        <v>Odstranění závad z revizí elektro - I. etapa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126</v>
      </c>
      <c r="L111" s="28"/>
    </row>
    <row r="112" spans="2:12" s="1" customFormat="1" ht="16.5" customHeight="1">
      <c r="B112" s="28"/>
      <c r="E112" s="165" t="str">
        <f>E9</f>
        <v>07. - MŠ Štefánikova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>
        <f>IF(J12="","",J12)</f>
        <v>45838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TECHNICKÉ SLUŽBY HRADEC KRÁLOVÉ</v>
      </c>
      <c r="I116" s="23" t="s">
        <v>31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29</v>
      </c>
      <c r="F117" s="21" t="str">
        <f>IF(E18="","",E18)</f>
        <v>Vyplň údaj</v>
      </c>
      <c r="I117" s="23" t="s">
        <v>34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140</v>
      </c>
      <c r="D119" s="110" t="s">
        <v>61</v>
      </c>
      <c r="E119" s="110" t="s">
        <v>57</v>
      </c>
      <c r="F119" s="110" t="s">
        <v>58</v>
      </c>
      <c r="G119" s="110" t="s">
        <v>141</v>
      </c>
      <c r="H119" s="110" t="s">
        <v>142</v>
      </c>
      <c r="I119" s="110" t="s">
        <v>143</v>
      </c>
      <c r="J119" s="111" t="s">
        <v>130</v>
      </c>
      <c r="K119" s="112" t="s">
        <v>144</v>
      </c>
      <c r="L119" s="108"/>
      <c r="M119" s="55" t="s">
        <v>1</v>
      </c>
      <c r="N119" s="56" t="s">
        <v>40</v>
      </c>
      <c r="O119" s="56" t="s">
        <v>145</v>
      </c>
      <c r="P119" s="56" t="s">
        <v>146</v>
      </c>
      <c r="Q119" s="56" t="s">
        <v>147</v>
      </c>
      <c r="R119" s="56" t="s">
        <v>148</v>
      </c>
      <c r="S119" s="56" t="s">
        <v>149</v>
      </c>
      <c r="T119" s="57" t="s">
        <v>150</v>
      </c>
    </row>
    <row r="120" spans="2:65" s="1" customFormat="1" ht="22.9" customHeight="1">
      <c r="B120" s="28"/>
      <c r="C120" s="60" t="s">
        <v>151</v>
      </c>
      <c r="J120" s="113">
        <f>BK120</f>
        <v>0</v>
      </c>
      <c r="L120" s="28"/>
      <c r="M120" s="58"/>
      <c r="N120" s="49"/>
      <c r="O120" s="49"/>
      <c r="P120" s="114">
        <f>P121+P145</f>
        <v>0</v>
      </c>
      <c r="Q120" s="49"/>
      <c r="R120" s="114">
        <f>R121+R145</f>
        <v>1.2000000000000002E-4</v>
      </c>
      <c r="S120" s="49"/>
      <c r="T120" s="115">
        <f>T121+T145</f>
        <v>0</v>
      </c>
      <c r="AT120" s="13" t="s">
        <v>75</v>
      </c>
      <c r="AU120" s="13" t="s">
        <v>132</v>
      </c>
      <c r="BK120" s="116">
        <f>BK121+BK145</f>
        <v>0</v>
      </c>
    </row>
    <row r="121" spans="2:65" s="11" customFormat="1" ht="25.9" customHeight="1">
      <c r="B121" s="117"/>
      <c r="D121" s="118" t="s">
        <v>75</v>
      </c>
      <c r="E121" s="119" t="s">
        <v>152</v>
      </c>
      <c r="F121" s="119" t="s">
        <v>153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1.2000000000000002E-4</v>
      </c>
      <c r="T121" s="124">
        <f>T122</f>
        <v>0</v>
      </c>
      <c r="AR121" s="118" t="s">
        <v>85</v>
      </c>
      <c r="AT121" s="125" t="s">
        <v>75</v>
      </c>
      <c r="AU121" s="125" t="s">
        <v>76</v>
      </c>
      <c r="AY121" s="118" t="s">
        <v>154</v>
      </c>
      <c r="BK121" s="126">
        <f>BK122</f>
        <v>0</v>
      </c>
    </row>
    <row r="122" spans="2:65" s="11" customFormat="1" ht="22.9" customHeight="1">
      <c r="B122" s="117"/>
      <c r="D122" s="118" t="s">
        <v>75</v>
      </c>
      <c r="E122" s="127" t="s">
        <v>155</v>
      </c>
      <c r="F122" s="127" t="s">
        <v>156</v>
      </c>
      <c r="I122" s="120"/>
      <c r="J122" s="128">
        <f>BK122</f>
        <v>0</v>
      </c>
      <c r="L122" s="117"/>
      <c r="M122" s="122"/>
      <c r="P122" s="123">
        <f>SUM(P123:P144)</f>
        <v>0</v>
      </c>
      <c r="R122" s="123">
        <f>SUM(R123:R144)</f>
        <v>1.2000000000000002E-4</v>
      </c>
      <c r="T122" s="124">
        <f>SUM(T123:T144)</f>
        <v>0</v>
      </c>
      <c r="AR122" s="118" t="s">
        <v>85</v>
      </c>
      <c r="AT122" s="125" t="s">
        <v>75</v>
      </c>
      <c r="AU122" s="125" t="s">
        <v>8</v>
      </c>
      <c r="AY122" s="118" t="s">
        <v>154</v>
      </c>
      <c r="BK122" s="126">
        <f>SUM(BK123:BK144)</f>
        <v>0</v>
      </c>
    </row>
    <row r="123" spans="2:65" s="1" customFormat="1" ht="55.5" customHeight="1">
      <c r="B123" s="28"/>
      <c r="C123" s="129" t="s">
        <v>8</v>
      </c>
      <c r="D123" s="129" t="s">
        <v>157</v>
      </c>
      <c r="E123" s="130" t="s">
        <v>158</v>
      </c>
      <c r="F123" s="131" t="s">
        <v>159</v>
      </c>
      <c r="G123" s="132" t="s">
        <v>160</v>
      </c>
      <c r="H123" s="133">
        <v>1</v>
      </c>
      <c r="I123" s="134"/>
      <c r="J123" s="133">
        <f>ROUND(I123*H123,0)</f>
        <v>0</v>
      </c>
      <c r="K123" s="135"/>
      <c r="L123" s="28"/>
      <c r="M123" s="136" t="s">
        <v>1</v>
      </c>
      <c r="N123" s="137" t="s">
        <v>41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161</v>
      </c>
      <c r="AT123" s="140" t="s">
        <v>157</v>
      </c>
      <c r="AU123" s="140" t="s">
        <v>85</v>
      </c>
      <c r="AY123" s="13" t="s">
        <v>154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</v>
      </c>
      <c r="BK123" s="141">
        <f>ROUND(I123*H123,0)</f>
        <v>0</v>
      </c>
      <c r="BL123" s="13" t="s">
        <v>161</v>
      </c>
      <c r="BM123" s="140" t="s">
        <v>587</v>
      </c>
    </row>
    <row r="124" spans="2:65" s="1" customFormat="1" ht="11.25">
      <c r="B124" s="28"/>
      <c r="D124" s="142" t="s">
        <v>163</v>
      </c>
      <c r="F124" s="143" t="s">
        <v>164</v>
      </c>
      <c r="I124" s="144"/>
      <c r="L124" s="28"/>
      <c r="M124" s="145"/>
      <c r="T124" s="52"/>
      <c r="AT124" s="13" t="s">
        <v>163</v>
      </c>
      <c r="AU124" s="13" t="s">
        <v>85</v>
      </c>
    </row>
    <row r="125" spans="2:65" s="1" customFormat="1" ht="19.5">
      <c r="B125" s="28"/>
      <c r="D125" s="146" t="s">
        <v>165</v>
      </c>
      <c r="F125" s="147" t="s">
        <v>339</v>
      </c>
      <c r="I125" s="144"/>
      <c r="L125" s="28"/>
      <c r="M125" s="145"/>
      <c r="T125" s="52"/>
      <c r="AT125" s="13" t="s">
        <v>165</v>
      </c>
      <c r="AU125" s="13" t="s">
        <v>85</v>
      </c>
    </row>
    <row r="126" spans="2:65" s="1" customFormat="1" ht="24.2" customHeight="1">
      <c r="B126" s="28"/>
      <c r="C126" s="148" t="s">
        <v>85</v>
      </c>
      <c r="D126" s="148" t="s">
        <v>167</v>
      </c>
      <c r="E126" s="149" t="s">
        <v>588</v>
      </c>
      <c r="F126" s="150" t="s">
        <v>589</v>
      </c>
      <c r="G126" s="151" t="s">
        <v>160</v>
      </c>
      <c r="H126" s="152">
        <v>1</v>
      </c>
      <c r="I126" s="153"/>
      <c r="J126" s="152">
        <f>ROUND(I126*H126,0)</f>
        <v>0</v>
      </c>
      <c r="K126" s="154"/>
      <c r="L126" s="155"/>
      <c r="M126" s="156" t="s">
        <v>1</v>
      </c>
      <c r="N126" s="157" t="s">
        <v>41</v>
      </c>
      <c r="P126" s="138">
        <f>O126*H126</f>
        <v>0</v>
      </c>
      <c r="Q126" s="138">
        <v>5.0000000000000002E-5</v>
      </c>
      <c r="R126" s="138">
        <f>Q126*H126</f>
        <v>5.0000000000000002E-5</v>
      </c>
      <c r="S126" s="138">
        <v>0</v>
      </c>
      <c r="T126" s="139">
        <f>S126*H126</f>
        <v>0</v>
      </c>
      <c r="AR126" s="140" t="s">
        <v>170</v>
      </c>
      <c r="AT126" s="140" t="s">
        <v>167</v>
      </c>
      <c r="AU126" s="140" t="s">
        <v>85</v>
      </c>
      <c r="AY126" s="13" t="s">
        <v>154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161</v>
      </c>
      <c r="BM126" s="140" t="s">
        <v>590</v>
      </c>
    </row>
    <row r="127" spans="2:65" s="1" customFormat="1" ht="55.5" customHeight="1">
      <c r="B127" s="28"/>
      <c r="C127" s="129" t="s">
        <v>172</v>
      </c>
      <c r="D127" s="129" t="s">
        <v>157</v>
      </c>
      <c r="E127" s="130" t="s">
        <v>591</v>
      </c>
      <c r="F127" s="131" t="s">
        <v>592</v>
      </c>
      <c r="G127" s="132" t="s">
        <v>257</v>
      </c>
      <c r="H127" s="133">
        <v>1</v>
      </c>
      <c r="I127" s="134"/>
      <c r="J127" s="133">
        <f>ROUND(I127*H127,0)</f>
        <v>0</v>
      </c>
      <c r="K127" s="135"/>
      <c r="L127" s="28"/>
      <c r="M127" s="136" t="s">
        <v>1</v>
      </c>
      <c r="N127" s="137" t="s">
        <v>41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161</v>
      </c>
      <c r="AT127" s="140" t="s">
        <v>157</v>
      </c>
      <c r="AU127" s="140" t="s">
        <v>85</v>
      </c>
      <c r="AY127" s="13" t="s">
        <v>154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161</v>
      </c>
      <c r="BM127" s="140" t="s">
        <v>593</v>
      </c>
    </row>
    <row r="128" spans="2:65" s="1" customFormat="1" ht="11.25">
      <c r="B128" s="28"/>
      <c r="D128" s="142" t="s">
        <v>163</v>
      </c>
      <c r="F128" s="143" t="s">
        <v>594</v>
      </c>
      <c r="I128" s="144"/>
      <c r="L128" s="28"/>
      <c r="M128" s="145"/>
      <c r="T128" s="52"/>
      <c r="AT128" s="13" t="s">
        <v>163</v>
      </c>
      <c r="AU128" s="13" t="s">
        <v>85</v>
      </c>
    </row>
    <row r="129" spans="2:65" s="1" customFormat="1" ht="19.5">
      <c r="B129" s="28"/>
      <c r="D129" s="146" t="s">
        <v>165</v>
      </c>
      <c r="F129" s="147" t="s">
        <v>595</v>
      </c>
      <c r="I129" s="144"/>
      <c r="L129" s="28"/>
      <c r="M129" s="145"/>
      <c r="T129" s="52"/>
      <c r="AT129" s="13" t="s">
        <v>165</v>
      </c>
      <c r="AU129" s="13" t="s">
        <v>85</v>
      </c>
    </row>
    <row r="130" spans="2:65" s="1" customFormat="1" ht="24.2" customHeight="1">
      <c r="B130" s="28"/>
      <c r="C130" s="148" t="s">
        <v>178</v>
      </c>
      <c r="D130" s="148" t="s">
        <v>167</v>
      </c>
      <c r="E130" s="149" t="s">
        <v>596</v>
      </c>
      <c r="F130" s="150" t="s">
        <v>597</v>
      </c>
      <c r="G130" s="151" t="s">
        <v>257</v>
      </c>
      <c r="H130" s="152">
        <v>1</v>
      </c>
      <c r="I130" s="153"/>
      <c r="J130" s="152">
        <f>ROUND(I130*H130,0)</f>
        <v>0</v>
      </c>
      <c r="K130" s="154"/>
      <c r="L130" s="155"/>
      <c r="M130" s="156" t="s">
        <v>1</v>
      </c>
      <c r="N130" s="157" t="s">
        <v>41</v>
      </c>
      <c r="P130" s="138">
        <f>O130*H130</f>
        <v>0</v>
      </c>
      <c r="Q130" s="138">
        <v>3.0000000000000001E-5</v>
      </c>
      <c r="R130" s="138">
        <f>Q130*H130</f>
        <v>3.0000000000000001E-5</v>
      </c>
      <c r="S130" s="138">
        <v>0</v>
      </c>
      <c r="T130" s="139">
        <f>S130*H130</f>
        <v>0</v>
      </c>
      <c r="AR130" s="140" t="s">
        <v>170</v>
      </c>
      <c r="AT130" s="140" t="s">
        <v>167</v>
      </c>
      <c r="AU130" s="140" t="s">
        <v>85</v>
      </c>
      <c r="AY130" s="13" t="s">
        <v>154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</v>
      </c>
      <c r="BK130" s="141">
        <f>ROUND(I130*H130,0)</f>
        <v>0</v>
      </c>
      <c r="BL130" s="13" t="s">
        <v>161</v>
      </c>
      <c r="BM130" s="140" t="s">
        <v>598</v>
      </c>
    </row>
    <row r="131" spans="2:65" s="1" customFormat="1" ht="33" customHeight="1">
      <c r="B131" s="28"/>
      <c r="C131" s="129" t="s">
        <v>182</v>
      </c>
      <c r="D131" s="129" t="s">
        <v>157</v>
      </c>
      <c r="E131" s="130" t="s">
        <v>183</v>
      </c>
      <c r="F131" s="131" t="s">
        <v>184</v>
      </c>
      <c r="G131" s="132" t="s">
        <v>160</v>
      </c>
      <c r="H131" s="133">
        <v>2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599</v>
      </c>
    </row>
    <row r="132" spans="2:65" s="1" customFormat="1" ht="11.25">
      <c r="B132" s="28"/>
      <c r="D132" s="142" t="s">
        <v>163</v>
      </c>
      <c r="F132" s="143" t="s">
        <v>186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600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16.5" customHeight="1">
      <c r="B134" s="28"/>
      <c r="C134" s="148" t="s">
        <v>188</v>
      </c>
      <c r="D134" s="148" t="s">
        <v>167</v>
      </c>
      <c r="E134" s="149" t="s">
        <v>553</v>
      </c>
      <c r="F134" s="150" t="s">
        <v>554</v>
      </c>
      <c r="G134" s="151" t="s">
        <v>160</v>
      </c>
      <c r="H134" s="152">
        <v>2</v>
      </c>
      <c r="I134" s="153"/>
      <c r="J134" s="152">
        <f>ROUND(I134*H134,0)</f>
        <v>0</v>
      </c>
      <c r="K134" s="154"/>
      <c r="L134" s="155"/>
      <c r="M134" s="156" t="s">
        <v>1</v>
      </c>
      <c r="N134" s="157" t="s">
        <v>41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170</v>
      </c>
      <c r="AT134" s="140" t="s">
        <v>167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601</v>
      </c>
    </row>
    <row r="135" spans="2:65" s="1" customFormat="1" ht="49.15" customHeight="1">
      <c r="B135" s="28"/>
      <c r="C135" s="129" t="s">
        <v>193</v>
      </c>
      <c r="D135" s="129" t="s">
        <v>157</v>
      </c>
      <c r="E135" s="130" t="s">
        <v>602</v>
      </c>
      <c r="F135" s="131" t="s">
        <v>603</v>
      </c>
      <c r="G135" s="132" t="s">
        <v>160</v>
      </c>
      <c r="H135" s="133">
        <v>1</v>
      </c>
      <c r="I135" s="134"/>
      <c r="J135" s="133">
        <f>ROUND(I135*H135,0)</f>
        <v>0</v>
      </c>
      <c r="K135" s="135"/>
      <c r="L135" s="28"/>
      <c r="M135" s="136" t="s">
        <v>1</v>
      </c>
      <c r="N135" s="137" t="s">
        <v>41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161</v>
      </c>
      <c r="AT135" s="140" t="s">
        <v>157</v>
      </c>
      <c r="AU135" s="140" t="s">
        <v>85</v>
      </c>
      <c r="AY135" s="13" t="s">
        <v>154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161</v>
      </c>
      <c r="BM135" s="140" t="s">
        <v>604</v>
      </c>
    </row>
    <row r="136" spans="2:65" s="1" customFormat="1" ht="11.25">
      <c r="B136" s="28"/>
      <c r="D136" s="142" t="s">
        <v>163</v>
      </c>
      <c r="F136" s="143" t="s">
        <v>605</v>
      </c>
      <c r="I136" s="144"/>
      <c r="L136" s="28"/>
      <c r="M136" s="145"/>
      <c r="T136" s="52"/>
      <c r="AT136" s="13" t="s">
        <v>163</v>
      </c>
      <c r="AU136" s="13" t="s">
        <v>85</v>
      </c>
    </row>
    <row r="137" spans="2:65" s="1" customFormat="1" ht="19.5">
      <c r="B137" s="28"/>
      <c r="D137" s="146" t="s">
        <v>165</v>
      </c>
      <c r="F137" s="147" t="s">
        <v>187</v>
      </c>
      <c r="I137" s="144"/>
      <c r="L137" s="28"/>
      <c r="M137" s="145"/>
      <c r="T137" s="52"/>
      <c r="AT137" s="13" t="s">
        <v>165</v>
      </c>
      <c r="AU137" s="13" t="s">
        <v>85</v>
      </c>
    </row>
    <row r="138" spans="2:65" s="1" customFormat="1" ht="24.2" customHeight="1">
      <c r="B138" s="28"/>
      <c r="C138" s="148" t="s">
        <v>198</v>
      </c>
      <c r="D138" s="148" t="s">
        <v>167</v>
      </c>
      <c r="E138" s="149" t="s">
        <v>606</v>
      </c>
      <c r="F138" s="150" t="s">
        <v>607</v>
      </c>
      <c r="G138" s="151" t="s">
        <v>160</v>
      </c>
      <c r="H138" s="152">
        <v>1</v>
      </c>
      <c r="I138" s="153"/>
      <c r="J138" s="152">
        <f>ROUND(I138*H138,0)</f>
        <v>0</v>
      </c>
      <c r="K138" s="154"/>
      <c r="L138" s="155"/>
      <c r="M138" s="156" t="s">
        <v>1</v>
      </c>
      <c r="N138" s="157" t="s">
        <v>41</v>
      </c>
      <c r="P138" s="138">
        <f>O138*H138</f>
        <v>0</v>
      </c>
      <c r="Q138" s="138">
        <v>4.0000000000000003E-5</v>
      </c>
      <c r="R138" s="138">
        <f>Q138*H138</f>
        <v>4.0000000000000003E-5</v>
      </c>
      <c r="S138" s="138">
        <v>0</v>
      </c>
      <c r="T138" s="139">
        <f>S138*H138</f>
        <v>0</v>
      </c>
      <c r="AR138" s="140" t="s">
        <v>170</v>
      </c>
      <c r="AT138" s="140" t="s">
        <v>167</v>
      </c>
      <c r="AU138" s="140" t="s">
        <v>85</v>
      </c>
      <c r="AY138" s="13" t="s">
        <v>154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161</v>
      </c>
      <c r="BM138" s="140" t="s">
        <v>608</v>
      </c>
    </row>
    <row r="139" spans="2:65" s="1" customFormat="1" ht="37.9" customHeight="1">
      <c r="B139" s="28"/>
      <c r="C139" s="129" t="s">
        <v>203</v>
      </c>
      <c r="D139" s="129" t="s">
        <v>157</v>
      </c>
      <c r="E139" s="130" t="s">
        <v>306</v>
      </c>
      <c r="F139" s="131" t="s">
        <v>307</v>
      </c>
      <c r="G139" s="132" t="s">
        <v>160</v>
      </c>
      <c r="H139" s="133">
        <v>2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161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161</v>
      </c>
      <c r="BM139" s="140" t="s">
        <v>609</v>
      </c>
    </row>
    <row r="140" spans="2:65" s="1" customFormat="1" ht="11.25">
      <c r="B140" s="28"/>
      <c r="D140" s="142" t="s">
        <v>163</v>
      </c>
      <c r="F140" s="143" t="s">
        <v>309</v>
      </c>
      <c r="I140" s="144"/>
      <c r="L140" s="28"/>
      <c r="M140" s="145"/>
      <c r="T140" s="52"/>
      <c r="AT140" s="13" t="s">
        <v>163</v>
      </c>
      <c r="AU140" s="13" t="s">
        <v>85</v>
      </c>
    </row>
    <row r="141" spans="2:65" s="1" customFormat="1" ht="19.5">
      <c r="B141" s="28"/>
      <c r="D141" s="146" t="s">
        <v>165</v>
      </c>
      <c r="F141" s="147" t="s">
        <v>610</v>
      </c>
      <c r="I141" s="144"/>
      <c r="L141" s="28"/>
      <c r="M141" s="145"/>
      <c r="T141" s="52"/>
      <c r="AT141" s="13" t="s">
        <v>165</v>
      </c>
      <c r="AU141" s="13" t="s">
        <v>85</v>
      </c>
    </row>
    <row r="142" spans="2:65" s="1" customFormat="1" ht="44.25" customHeight="1">
      <c r="B142" s="28"/>
      <c r="C142" s="129" t="s">
        <v>209</v>
      </c>
      <c r="D142" s="129" t="s">
        <v>157</v>
      </c>
      <c r="E142" s="130" t="s">
        <v>311</v>
      </c>
      <c r="F142" s="131" t="s">
        <v>312</v>
      </c>
      <c r="G142" s="132" t="s">
        <v>160</v>
      </c>
      <c r="H142" s="133">
        <v>2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41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161</v>
      </c>
      <c r="AT142" s="140" t="s">
        <v>157</v>
      </c>
      <c r="AU142" s="140" t="s">
        <v>85</v>
      </c>
      <c r="AY142" s="13" t="s">
        <v>154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161</v>
      </c>
      <c r="BM142" s="140" t="s">
        <v>611</v>
      </c>
    </row>
    <row r="143" spans="2:65" s="1" customFormat="1" ht="11.25">
      <c r="B143" s="28"/>
      <c r="D143" s="142" t="s">
        <v>163</v>
      </c>
      <c r="F143" s="143" t="s">
        <v>314</v>
      </c>
      <c r="I143" s="144"/>
      <c r="L143" s="28"/>
      <c r="M143" s="145"/>
      <c r="T143" s="52"/>
      <c r="AT143" s="13" t="s">
        <v>163</v>
      </c>
      <c r="AU143" s="13" t="s">
        <v>85</v>
      </c>
    </row>
    <row r="144" spans="2:65" s="1" customFormat="1" ht="19.5">
      <c r="B144" s="28"/>
      <c r="D144" s="146" t="s">
        <v>165</v>
      </c>
      <c r="F144" s="147" t="s">
        <v>612</v>
      </c>
      <c r="I144" s="144"/>
      <c r="L144" s="28"/>
      <c r="M144" s="145"/>
      <c r="T144" s="52"/>
      <c r="AT144" s="13" t="s">
        <v>165</v>
      </c>
      <c r="AU144" s="13" t="s">
        <v>85</v>
      </c>
    </row>
    <row r="145" spans="2:65" s="11" customFormat="1" ht="25.9" customHeight="1">
      <c r="B145" s="117"/>
      <c r="D145" s="118" t="s">
        <v>75</v>
      </c>
      <c r="E145" s="119" t="s">
        <v>243</v>
      </c>
      <c r="F145" s="119" t="s">
        <v>244</v>
      </c>
      <c r="I145" s="120"/>
      <c r="J145" s="121">
        <f>BK145</f>
        <v>0</v>
      </c>
      <c r="L145" s="117"/>
      <c r="M145" s="122"/>
      <c r="P145" s="123">
        <f>P146</f>
        <v>0</v>
      </c>
      <c r="R145" s="123">
        <f>R146</f>
        <v>0</v>
      </c>
      <c r="T145" s="124">
        <f>T146</f>
        <v>0</v>
      </c>
      <c r="AR145" s="118" t="s">
        <v>182</v>
      </c>
      <c r="AT145" s="125" t="s">
        <v>75</v>
      </c>
      <c r="AU145" s="125" t="s">
        <v>76</v>
      </c>
      <c r="AY145" s="118" t="s">
        <v>154</v>
      </c>
      <c r="BK145" s="126">
        <f>BK146</f>
        <v>0</v>
      </c>
    </row>
    <row r="146" spans="2:65" s="11" customFormat="1" ht="22.9" customHeight="1">
      <c r="B146" s="117"/>
      <c r="D146" s="118" t="s">
        <v>75</v>
      </c>
      <c r="E146" s="127" t="s">
        <v>245</v>
      </c>
      <c r="F146" s="127" t="s">
        <v>246</v>
      </c>
      <c r="I146" s="120"/>
      <c r="J146" s="128">
        <f>BK146</f>
        <v>0</v>
      </c>
      <c r="L146" s="117"/>
      <c r="M146" s="122"/>
      <c r="P146" s="123">
        <f>SUM(P147:P149)</f>
        <v>0</v>
      </c>
      <c r="R146" s="123">
        <f>SUM(R147:R149)</f>
        <v>0</v>
      </c>
      <c r="T146" s="124">
        <f>SUM(T147:T149)</f>
        <v>0</v>
      </c>
      <c r="AR146" s="118" t="s">
        <v>182</v>
      </c>
      <c r="AT146" s="125" t="s">
        <v>75</v>
      </c>
      <c r="AU146" s="125" t="s">
        <v>8</v>
      </c>
      <c r="AY146" s="118" t="s">
        <v>154</v>
      </c>
      <c r="BK146" s="126">
        <f>SUM(BK147:BK149)</f>
        <v>0</v>
      </c>
    </row>
    <row r="147" spans="2:65" s="1" customFormat="1" ht="16.5" customHeight="1">
      <c r="B147" s="28"/>
      <c r="C147" s="129" t="s">
        <v>213</v>
      </c>
      <c r="D147" s="129" t="s">
        <v>157</v>
      </c>
      <c r="E147" s="130" t="s">
        <v>247</v>
      </c>
      <c r="F147" s="131" t="s">
        <v>248</v>
      </c>
      <c r="G147" s="132" t="s">
        <v>224</v>
      </c>
      <c r="H147" s="133">
        <v>1</v>
      </c>
      <c r="I147" s="134"/>
      <c r="J147" s="133">
        <f>ROUND(I147*H147,0)</f>
        <v>0</v>
      </c>
      <c r="K147" s="135"/>
      <c r="L147" s="28"/>
      <c r="M147" s="136" t="s">
        <v>1</v>
      </c>
      <c r="N147" s="13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249</v>
      </c>
      <c r="AT147" s="140" t="s">
        <v>157</v>
      </c>
      <c r="AU147" s="140" t="s">
        <v>85</v>
      </c>
      <c r="AY147" s="13" t="s">
        <v>154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249</v>
      </c>
      <c r="BM147" s="140" t="s">
        <v>613</v>
      </c>
    </row>
    <row r="148" spans="2:65" s="1" customFormat="1" ht="11.25">
      <c r="B148" s="28"/>
      <c r="D148" s="142" t="s">
        <v>163</v>
      </c>
      <c r="F148" s="143" t="s">
        <v>251</v>
      </c>
      <c r="I148" s="144"/>
      <c r="L148" s="28"/>
      <c r="M148" s="145"/>
      <c r="T148" s="52"/>
      <c r="AT148" s="13" t="s">
        <v>163</v>
      </c>
      <c r="AU148" s="13" t="s">
        <v>85</v>
      </c>
    </row>
    <row r="149" spans="2:65" s="1" customFormat="1" ht="29.25">
      <c r="B149" s="28"/>
      <c r="D149" s="146" t="s">
        <v>165</v>
      </c>
      <c r="F149" s="147" t="s">
        <v>252</v>
      </c>
      <c r="I149" s="144"/>
      <c r="L149" s="28"/>
      <c r="M149" s="158"/>
      <c r="N149" s="159"/>
      <c r="O149" s="159"/>
      <c r="P149" s="159"/>
      <c r="Q149" s="159"/>
      <c r="R149" s="159"/>
      <c r="S149" s="159"/>
      <c r="T149" s="160"/>
      <c r="AT149" s="13" t="s">
        <v>165</v>
      </c>
      <c r="AU149" s="13" t="s">
        <v>85</v>
      </c>
    </row>
    <row r="150" spans="2:65" s="1" customFormat="1" ht="6.95" customHeight="1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sheetProtection algorithmName="SHA-512" hashValue="hXDt+ZJ9/zoxikv8aUbynHD1IvDwRDhbB76zgQKVRau0y/BTsxVRu530StmeSGsalMV/9PfX8pklxuzy5HOtfg==" saltValue="0h4DDr/v8MJdkswHbhjUVpw8UUOpler6TJDdyg4dRfEuCVgkFhM/cr9cpZw5z9ErJrQ3zsOjtJEJ4om1ECtYKQ==" spinCount="100000" sheet="1" objects="1" scenarios="1" formatColumns="0" formatRows="0" autoFilter="0"/>
  <autoFilter ref="C119:K149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700-000000000000}"/>
    <hyperlink ref="F128" r:id="rId2" xr:uid="{00000000-0004-0000-0700-000001000000}"/>
    <hyperlink ref="F132" r:id="rId3" xr:uid="{00000000-0004-0000-0700-000002000000}"/>
    <hyperlink ref="F136" r:id="rId4" xr:uid="{00000000-0004-0000-0700-000003000000}"/>
    <hyperlink ref="F140" r:id="rId5" xr:uid="{00000000-0004-0000-0700-000004000000}"/>
    <hyperlink ref="F143" r:id="rId6" xr:uid="{00000000-0004-0000-0700-000005000000}"/>
    <hyperlink ref="F148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125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126</v>
      </c>
      <c r="L8" s="28"/>
    </row>
    <row r="9" spans="2:46" s="1" customFormat="1" ht="16.5" customHeight="1">
      <c r="B9" s="28"/>
      <c r="E9" s="165" t="s">
        <v>614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45838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71"/>
      <c r="G18" s="171"/>
      <c r="H18" s="171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36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7">
        <f>ROUND((SUM(BE120:BE141)),  1)</f>
        <v>0</v>
      </c>
      <c r="I33" s="88">
        <v>0.21</v>
      </c>
      <c r="J33" s="87">
        <f>ROUND(((SUM(BE120:BE141))*I33),  1)</f>
        <v>0</v>
      </c>
      <c r="L33" s="28"/>
    </row>
    <row r="34" spans="2:12" s="1" customFormat="1" ht="14.45" customHeight="1">
      <c r="B34" s="28"/>
      <c r="E34" s="23" t="s">
        <v>42</v>
      </c>
      <c r="F34" s="87">
        <f>ROUND((SUM(BF120:BF141)),  1)</f>
        <v>0</v>
      </c>
      <c r="I34" s="88">
        <v>0.12</v>
      </c>
      <c r="J34" s="87">
        <f>ROUND(((SUM(BF120:BF141))*I34),  1)</f>
        <v>0</v>
      </c>
      <c r="L34" s="28"/>
    </row>
    <row r="35" spans="2:12" s="1" customFormat="1" ht="14.45" hidden="1" customHeight="1">
      <c r="B35" s="28"/>
      <c r="E35" s="23" t="s">
        <v>43</v>
      </c>
      <c r="F35" s="87">
        <f>ROUND((SUM(BG120:BG141)),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7">
        <f>ROUND((SUM(BH120:BH141)),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7">
        <f>ROUND((SUM(BI120:BI141)),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46</v>
      </c>
      <c r="E39" s="53"/>
      <c r="F39" s="53"/>
      <c r="G39" s="91" t="s">
        <v>47</v>
      </c>
      <c r="H39" s="92" t="s">
        <v>48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5" t="s">
        <v>52</v>
      </c>
      <c r="G61" s="39" t="s">
        <v>51</v>
      </c>
      <c r="H61" s="30"/>
      <c r="I61" s="30"/>
      <c r="J61" s="96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5" t="s">
        <v>52</v>
      </c>
      <c r="G76" s="39" t="s">
        <v>51</v>
      </c>
      <c r="H76" s="30"/>
      <c r="I76" s="30"/>
      <c r="J76" s="96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128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126</v>
      </c>
      <c r="L86" s="28"/>
    </row>
    <row r="87" spans="2:47" s="1" customFormat="1" ht="16.5" hidden="1" customHeight="1">
      <c r="B87" s="28"/>
      <c r="E87" s="165" t="str">
        <f>E9</f>
        <v>08. - MŠ Štechova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45838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129</v>
      </c>
      <c r="D94" s="89"/>
      <c r="E94" s="89"/>
      <c r="F94" s="89"/>
      <c r="G94" s="89"/>
      <c r="H94" s="89"/>
      <c r="I94" s="89"/>
      <c r="J94" s="98" t="s">
        <v>130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131</v>
      </c>
      <c r="J96" s="62">
        <f>J120</f>
        <v>0</v>
      </c>
      <c r="L96" s="28"/>
      <c r="AU96" s="13" t="s">
        <v>132</v>
      </c>
    </row>
    <row r="97" spans="2:12" s="8" customFormat="1" ht="24.95" hidden="1" customHeight="1">
      <c r="B97" s="100"/>
      <c r="D97" s="101" t="s">
        <v>133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137</v>
      </c>
      <c r="E99" s="102"/>
      <c r="F99" s="102"/>
      <c r="G99" s="102"/>
      <c r="H99" s="102"/>
      <c r="I99" s="102"/>
      <c r="J99" s="103">
        <f>J137</f>
        <v>0</v>
      </c>
      <c r="L99" s="100"/>
    </row>
    <row r="100" spans="2:12" s="9" customFormat="1" ht="19.899999999999999" hidden="1" customHeight="1">
      <c r="B100" s="104"/>
      <c r="D100" s="105" t="s">
        <v>138</v>
      </c>
      <c r="E100" s="106"/>
      <c r="F100" s="106"/>
      <c r="G100" s="106"/>
      <c r="H100" s="106"/>
      <c r="I100" s="106"/>
      <c r="J100" s="107">
        <f>J138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139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199" t="str">
        <f>E7</f>
        <v>Odstranění závad z revizí elektro - I. etapa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126</v>
      </c>
      <c r="L111" s="28"/>
    </row>
    <row r="112" spans="2:12" s="1" customFormat="1" ht="16.5" customHeight="1">
      <c r="B112" s="28"/>
      <c r="E112" s="165" t="str">
        <f>E9</f>
        <v>08. - MŠ Štechova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>
        <f>IF(J12="","",J12)</f>
        <v>45838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TECHNICKÉ SLUŽBY HRADEC KRÁLOVÉ</v>
      </c>
      <c r="I116" s="23" t="s">
        <v>31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29</v>
      </c>
      <c r="F117" s="21" t="str">
        <f>IF(E18="","",E18)</f>
        <v>Vyplň údaj</v>
      </c>
      <c r="I117" s="23" t="s">
        <v>34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140</v>
      </c>
      <c r="D119" s="110" t="s">
        <v>61</v>
      </c>
      <c r="E119" s="110" t="s">
        <v>57</v>
      </c>
      <c r="F119" s="110" t="s">
        <v>58</v>
      </c>
      <c r="G119" s="110" t="s">
        <v>141</v>
      </c>
      <c r="H119" s="110" t="s">
        <v>142</v>
      </c>
      <c r="I119" s="110" t="s">
        <v>143</v>
      </c>
      <c r="J119" s="111" t="s">
        <v>130</v>
      </c>
      <c r="K119" s="112" t="s">
        <v>144</v>
      </c>
      <c r="L119" s="108"/>
      <c r="M119" s="55" t="s">
        <v>1</v>
      </c>
      <c r="N119" s="56" t="s">
        <v>40</v>
      </c>
      <c r="O119" s="56" t="s">
        <v>145</v>
      </c>
      <c r="P119" s="56" t="s">
        <v>146</v>
      </c>
      <c r="Q119" s="56" t="s">
        <v>147</v>
      </c>
      <c r="R119" s="56" t="s">
        <v>148</v>
      </c>
      <c r="S119" s="56" t="s">
        <v>149</v>
      </c>
      <c r="T119" s="57" t="s">
        <v>150</v>
      </c>
    </row>
    <row r="120" spans="2:65" s="1" customFormat="1" ht="22.9" customHeight="1">
      <c r="B120" s="28"/>
      <c r="C120" s="60" t="s">
        <v>151</v>
      </c>
      <c r="J120" s="113">
        <f>BK120</f>
        <v>0</v>
      </c>
      <c r="L120" s="28"/>
      <c r="M120" s="58"/>
      <c r="N120" s="49"/>
      <c r="O120" s="49"/>
      <c r="P120" s="114">
        <f>P121+P137</f>
        <v>0</v>
      </c>
      <c r="Q120" s="49"/>
      <c r="R120" s="114">
        <f>R121+R137</f>
        <v>2.2000000000000001E-4</v>
      </c>
      <c r="S120" s="49"/>
      <c r="T120" s="115">
        <f>T121+T137</f>
        <v>1E-4</v>
      </c>
      <c r="AT120" s="13" t="s">
        <v>75</v>
      </c>
      <c r="AU120" s="13" t="s">
        <v>132</v>
      </c>
      <c r="BK120" s="116">
        <f>BK121+BK137</f>
        <v>0</v>
      </c>
    </row>
    <row r="121" spans="2:65" s="11" customFormat="1" ht="25.9" customHeight="1">
      <c r="B121" s="117"/>
      <c r="D121" s="118" t="s">
        <v>75</v>
      </c>
      <c r="E121" s="119" t="s">
        <v>152</v>
      </c>
      <c r="F121" s="119" t="s">
        <v>153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2.2000000000000001E-4</v>
      </c>
      <c r="T121" s="124">
        <f>T122</f>
        <v>1E-4</v>
      </c>
      <c r="AR121" s="118" t="s">
        <v>85</v>
      </c>
      <c r="AT121" s="125" t="s">
        <v>75</v>
      </c>
      <c r="AU121" s="125" t="s">
        <v>76</v>
      </c>
      <c r="AY121" s="118" t="s">
        <v>154</v>
      </c>
      <c r="BK121" s="126">
        <f>BK122</f>
        <v>0</v>
      </c>
    </row>
    <row r="122" spans="2:65" s="11" customFormat="1" ht="22.9" customHeight="1">
      <c r="B122" s="117"/>
      <c r="D122" s="118" t="s">
        <v>75</v>
      </c>
      <c r="E122" s="127" t="s">
        <v>155</v>
      </c>
      <c r="F122" s="127" t="s">
        <v>156</v>
      </c>
      <c r="I122" s="120"/>
      <c r="J122" s="128">
        <f>BK122</f>
        <v>0</v>
      </c>
      <c r="L122" s="117"/>
      <c r="M122" s="122"/>
      <c r="P122" s="123">
        <f>SUM(P123:P136)</f>
        <v>0</v>
      </c>
      <c r="R122" s="123">
        <f>SUM(R123:R136)</f>
        <v>2.2000000000000001E-4</v>
      </c>
      <c r="T122" s="124">
        <f>SUM(T123:T136)</f>
        <v>1E-4</v>
      </c>
      <c r="AR122" s="118" t="s">
        <v>85</v>
      </c>
      <c r="AT122" s="125" t="s">
        <v>75</v>
      </c>
      <c r="AU122" s="125" t="s">
        <v>8</v>
      </c>
      <c r="AY122" s="118" t="s">
        <v>154</v>
      </c>
      <c r="BK122" s="126">
        <f>SUM(BK123:BK136)</f>
        <v>0</v>
      </c>
    </row>
    <row r="123" spans="2:65" s="1" customFormat="1" ht="37.9" customHeight="1">
      <c r="B123" s="28"/>
      <c r="C123" s="129" t="s">
        <v>8</v>
      </c>
      <c r="D123" s="129" t="s">
        <v>157</v>
      </c>
      <c r="E123" s="130" t="s">
        <v>306</v>
      </c>
      <c r="F123" s="131" t="s">
        <v>307</v>
      </c>
      <c r="G123" s="132" t="s">
        <v>160</v>
      </c>
      <c r="H123" s="133">
        <v>5</v>
      </c>
      <c r="I123" s="134"/>
      <c r="J123" s="133">
        <f>ROUND(I123*H123,0)</f>
        <v>0</v>
      </c>
      <c r="K123" s="135"/>
      <c r="L123" s="28"/>
      <c r="M123" s="136" t="s">
        <v>1</v>
      </c>
      <c r="N123" s="137" t="s">
        <v>41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161</v>
      </c>
      <c r="AT123" s="140" t="s">
        <v>157</v>
      </c>
      <c r="AU123" s="140" t="s">
        <v>85</v>
      </c>
      <c r="AY123" s="13" t="s">
        <v>154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</v>
      </c>
      <c r="BK123" s="141">
        <f>ROUND(I123*H123,0)</f>
        <v>0</v>
      </c>
      <c r="BL123" s="13" t="s">
        <v>161</v>
      </c>
      <c r="BM123" s="140" t="s">
        <v>615</v>
      </c>
    </row>
    <row r="124" spans="2:65" s="1" customFormat="1" ht="11.25">
      <c r="B124" s="28"/>
      <c r="D124" s="142" t="s">
        <v>163</v>
      </c>
      <c r="F124" s="143" t="s">
        <v>309</v>
      </c>
      <c r="I124" s="144"/>
      <c r="L124" s="28"/>
      <c r="M124" s="145"/>
      <c r="T124" s="52"/>
      <c r="AT124" s="13" t="s">
        <v>163</v>
      </c>
      <c r="AU124" s="13" t="s">
        <v>85</v>
      </c>
    </row>
    <row r="125" spans="2:65" s="1" customFormat="1" ht="19.5">
      <c r="B125" s="28"/>
      <c r="D125" s="146" t="s">
        <v>165</v>
      </c>
      <c r="F125" s="147" t="s">
        <v>616</v>
      </c>
      <c r="I125" s="144"/>
      <c r="L125" s="28"/>
      <c r="M125" s="145"/>
      <c r="T125" s="52"/>
      <c r="AT125" s="13" t="s">
        <v>165</v>
      </c>
      <c r="AU125" s="13" t="s">
        <v>85</v>
      </c>
    </row>
    <row r="126" spans="2:65" s="1" customFormat="1" ht="16.5" customHeight="1">
      <c r="B126" s="28"/>
      <c r="C126" s="148" t="s">
        <v>85</v>
      </c>
      <c r="D126" s="148" t="s">
        <v>167</v>
      </c>
      <c r="E126" s="149" t="s">
        <v>617</v>
      </c>
      <c r="F126" s="150" t="s">
        <v>618</v>
      </c>
      <c r="G126" s="151" t="s">
        <v>160</v>
      </c>
      <c r="H126" s="152">
        <v>2</v>
      </c>
      <c r="I126" s="153"/>
      <c r="J126" s="152">
        <f>ROUND(I126*H126,0)</f>
        <v>0</v>
      </c>
      <c r="K126" s="154"/>
      <c r="L126" s="155"/>
      <c r="M126" s="156" t="s">
        <v>1</v>
      </c>
      <c r="N126" s="157" t="s">
        <v>41</v>
      </c>
      <c r="P126" s="138">
        <f>O126*H126</f>
        <v>0</v>
      </c>
      <c r="Q126" s="138">
        <v>1.1E-4</v>
      </c>
      <c r="R126" s="138">
        <f>Q126*H126</f>
        <v>2.2000000000000001E-4</v>
      </c>
      <c r="S126" s="138">
        <v>0</v>
      </c>
      <c r="T126" s="139">
        <f>S126*H126</f>
        <v>0</v>
      </c>
      <c r="AR126" s="140" t="s">
        <v>170</v>
      </c>
      <c r="AT126" s="140" t="s">
        <v>167</v>
      </c>
      <c r="AU126" s="140" t="s">
        <v>85</v>
      </c>
      <c r="AY126" s="13" t="s">
        <v>154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161</v>
      </c>
      <c r="BM126" s="140" t="s">
        <v>619</v>
      </c>
    </row>
    <row r="127" spans="2:65" s="1" customFormat="1" ht="19.5">
      <c r="B127" s="28"/>
      <c r="D127" s="146" t="s">
        <v>165</v>
      </c>
      <c r="F127" s="147" t="s">
        <v>620</v>
      </c>
      <c r="I127" s="144"/>
      <c r="L127" s="28"/>
      <c r="M127" s="145"/>
      <c r="T127" s="52"/>
      <c r="AT127" s="13" t="s">
        <v>165</v>
      </c>
      <c r="AU127" s="13" t="s">
        <v>85</v>
      </c>
    </row>
    <row r="128" spans="2:65" s="1" customFormat="1" ht="44.25" customHeight="1">
      <c r="B128" s="28"/>
      <c r="C128" s="129" t="s">
        <v>172</v>
      </c>
      <c r="D128" s="129" t="s">
        <v>157</v>
      </c>
      <c r="E128" s="130" t="s">
        <v>573</v>
      </c>
      <c r="F128" s="131" t="s">
        <v>574</v>
      </c>
      <c r="G128" s="132" t="s">
        <v>160</v>
      </c>
      <c r="H128" s="133">
        <v>2</v>
      </c>
      <c r="I128" s="134"/>
      <c r="J128" s="133">
        <f>ROUND(I128*H128,0)</f>
        <v>0</v>
      </c>
      <c r="K128" s="135"/>
      <c r="L128" s="28"/>
      <c r="M128" s="136" t="s">
        <v>1</v>
      </c>
      <c r="N128" s="137" t="s">
        <v>41</v>
      </c>
      <c r="P128" s="138">
        <f>O128*H128</f>
        <v>0</v>
      </c>
      <c r="Q128" s="138">
        <v>0</v>
      </c>
      <c r="R128" s="138">
        <f>Q128*H128</f>
        <v>0</v>
      </c>
      <c r="S128" s="138">
        <v>5.0000000000000002E-5</v>
      </c>
      <c r="T128" s="139">
        <f>S128*H128</f>
        <v>1E-4</v>
      </c>
      <c r="AR128" s="140" t="s">
        <v>161</v>
      </c>
      <c r="AT128" s="140" t="s">
        <v>157</v>
      </c>
      <c r="AU128" s="140" t="s">
        <v>85</v>
      </c>
      <c r="AY128" s="13" t="s">
        <v>154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161</v>
      </c>
      <c r="BM128" s="140" t="s">
        <v>621</v>
      </c>
    </row>
    <row r="129" spans="2:65" s="1" customFormat="1" ht="11.25">
      <c r="B129" s="28"/>
      <c r="D129" s="142" t="s">
        <v>163</v>
      </c>
      <c r="F129" s="143" t="s">
        <v>576</v>
      </c>
      <c r="I129" s="144"/>
      <c r="L129" s="28"/>
      <c r="M129" s="145"/>
      <c r="T129" s="52"/>
      <c r="AT129" s="13" t="s">
        <v>163</v>
      </c>
      <c r="AU129" s="13" t="s">
        <v>85</v>
      </c>
    </row>
    <row r="130" spans="2:65" s="1" customFormat="1" ht="19.5">
      <c r="B130" s="28"/>
      <c r="D130" s="146" t="s">
        <v>165</v>
      </c>
      <c r="F130" s="147" t="s">
        <v>620</v>
      </c>
      <c r="I130" s="144"/>
      <c r="L130" s="28"/>
      <c r="M130" s="145"/>
      <c r="T130" s="52"/>
      <c r="AT130" s="13" t="s">
        <v>165</v>
      </c>
      <c r="AU130" s="13" t="s">
        <v>85</v>
      </c>
    </row>
    <row r="131" spans="2:65" s="1" customFormat="1" ht="44.25" customHeight="1">
      <c r="B131" s="28"/>
      <c r="C131" s="129" t="s">
        <v>178</v>
      </c>
      <c r="D131" s="129" t="s">
        <v>157</v>
      </c>
      <c r="E131" s="130" t="s">
        <v>311</v>
      </c>
      <c r="F131" s="131" t="s">
        <v>312</v>
      </c>
      <c r="G131" s="132" t="s">
        <v>160</v>
      </c>
      <c r="H131" s="133">
        <v>4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161</v>
      </c>
      <c r="AT131" s="140" t="s">
        <v>157</v>
      </c>
      <c r="AU131" s="140" t="s">
        <v>85</v>
      </c>
      <c r="AY131" s="13" t="s">
        <v>154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161</v>
      </c>
      <c r="BM131" s="140" t="s">
        <v>622</v>
      </c>
    </row>
    <row r="132" spans="2:65" s="1" customFormat="1" ht="11.25">
      <c r="B132" s="28"/>
      <c r="D132" s="142" t="s">
        <v>163</v>
      </c>
      <c r="F132" s="143" t="s">
        <v>314</v>
      </c>
      <c r="I132" s="144"/>
      <c r="L132" s="28"/>
      <c r="M132" s="145"/>
      <c r="T132" s="52"/>
      <c r="AT132" s="13" t="s">
        <v>163</v>
      </c>
      <c r="AU132" s="13" t="s">
        <v>85</v>
      </c>
    </row>
    <row r="133" spans="2:65" s="1" customFormat="1" ht="19.5">
      <c r="B133" s="28"/>
      <c r="D133" s="146" t="s">
        <v>165</v>
      </c>
      <c r="F133" s="147" t="s">
        <v>623</v>
      </c>
      <c r="I133" s="144"/>
      <c r="L133" s="28"/>
      <c r="M133" s="145"/>
      <c r="T133" s="52"/>
      <c r="AT133" s="13" t="s">
        <v>165</v>
      </c>
      <c r="AU133" s="13" t="s">
        <v>85</v>
      </c>
    </row>
    <row r="134" spans="2:65" s="1" customFormat="1" ht="55.5" customHeight="1">
      <c r="B134" s="28"/>
      <c r="C134" s="129" t="s">
        <v>182</v>
      </c>
      <c r="D134" s="129" t="s">
        <v>157</v>
      </c>
      <c r="E134" s="130" t="s">
        <v>214</v>
      </c>
      <c r="F134" s="131" t="s">
        <v>215</v>
      </c>
      <c r="G134" s="132" t="s">
        <v>160</v>
      </c>
      <c r="H134" s="133">
        <v>1</v>
      </c>
      <c r="I134" s="134"/>
      <c r="J134" s="133">
        <f>ROUND(I134*H134,0)</f>
        <v>0</v>
      </c>
      <c r="K134" s="135"/>
      <c r="L134" s="28"/>
      <c r="M134" s="136" t="s">
        <v>1</v>
      </c>
      <c r="N134" s="137" t="s">
        <v>41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161</v>
      </c>
      <c r="AT134" s="140" t="s">
        <v>157</v>
      </c>
      <c r="AU134" s="140" t="s">
        <v>85</v>
      </c>
      <c r="AY134" s="13" t="s">
        <v>154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161</v>
      </c>
      <c r="BM134" s="140" t="s">
        <v>624</v>
      </c>
    </row>
    <row r="135" spans="2:65" s="1" customFormat="1" ht="11.25">
      <c r="B135" s="28"/>
      <c r="D135" s="142" t="s">
        <v>163</v>
      </c>
      <c r="F135" s="143" t="s">
        <v>217</v>
      </c>
      <c r="I135" s="144"/>
      <c r="L135" s="28"/>
      <c r="M135" s="145"/>
      <c r="T135" s="52"/>
      <c r="AT135" s="13" t="s">
        <v>163</v>
      </c>
      <c r="AU135" s="13" t="s">
        <v>85</v>
      </c>
    </row>
    <row r="136" spans="2:65" s="1" customFormat="1" ht="19.5">
      <c r="B136" s="28"/>
      <c r="D136" s="146" t="s">
        <v>165</v>
      </c>
      <c r="F136" s="147" t="s">
        <v>625</v>
      </c>
      <c r="I136" s="144"/>
      <c r="L136" s="28"/>
      <c r="M136" s="145"/>
      <c r="T136" s="52"/>
      <c r="AT136" s="13" t="s">
        <v>165</v>
      </c>
      <c r="AU136" s="13" t="s">
        <v>85</v>
      </c>
    </row>
    <row r="137" spans="2:65" s="11" customFormat="1" ht="25.9" customHeight="1">
      <c r="B137" s="117"/>
      <c r="D137" s="118" t="s">
        <v>75</v>
      </c>
      <c r="E137" s="119" t="s">
        <v>243</v>
      </c>
      <c r="F137" s="119" t="s">
        <v>244</v>
      </c>
      <c r="I137" s="120"/>
      <c r="J137" s="121">
        <f>BK137</f>
        <v>0</v>
      </c>
      <c r="L137" s="117"/>
      <c r="M137" s="122"/>
      <c r="P137" s="123">
        <f>P138</f>
        <v>0</v>
      </c>
      <c r="R137" s="123">
        <f>R138</f>
        <v>0</v>
      </c>
      <c r="T137" s="124">
        <f>T138</f>
        <v>0</v>
      </c>
      <c r="AR137" s="118" t="s">
        <v>182</v>
      </c>
      <c r="AT137" s="125" t="s">
        <v>75</v>
      </c>
      <c r="AU137" s="125" t="s">
        <v>76</v>
      </c>
      <c r="AY137" s="118" t="s">
        <v>154</v>
      </c>
      <c r="BK137" s="126">
        <f>BK138</f>
        <v>0</v>
      </c>
    </row>
    <row r="138" spans="2:65" s="11" customFormat="1" ht="22.9" customHeight="1">
      <c r="B138" s="117"/>
      <c r="D138" s="118" t="s">
        <v>75</v>
      </c>
      <c r="E138" s="127" t="s">
        <v>245</v>
      </c>
      <c r="F138" s="127" t="s">
        <v>246</v>
      </c>
      <c r="I138" s="120"/>
      <c r="J138" s="128">
        <f>BK138</f>
        <v>0</v>
      </c>
      <c r="L138" s="117"/>
      <c r="M138" s="122"/>
      <c r="P138" s="123">
        <f>SUM(P139:P141)</f>
        <v>0</v>
      </c>
      <c r="R138" s="123">
        <f>SUM(R139:R141)</f>
        <v>0</v>
      </c>
      <c r="T138" s="124">
        <f>SUM(T139:T141)</f>
        <v>0</v>
      </c>
      <c r="AR138" s="118" t="s">
        <v>182</v>
      </c>
      <c r="AT138" s="125" t="s">
        <v>75</v>
      </c>
      <c r="AU138" s="125" t="s">
        <v>8</v>
      </c>
      <c r="AY138" s="118" t="s">
        <v>154</v>
      </c>
      <c r="BK138" s="126">
        <f>SUM(BK139:BK141)</f>
        <v>0</v>
      </c>
    </row>
    <row r="139" spans="2:65" s="1" customFormat="1" ht="16.5" customHeight="1">
      <c r="B139" s="28"/>
      <c r="C139" s="129" t="s">
        <v>188</v>
      </c>
      <c r="D139" s="129" t="s">
        <v>157</v>
      </c>
      <c r="E139" s="130" t="s">
        <v>247</v>
      </c>
      <c r="F139" s="131" t="s">
        <v>248</v>
      </c>
      <c r="G139" s="132" t="s">
        <v>224</v>
      </c>
      <c r="H139" s="133">
        <v>1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41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249</v>
      </c>
      <c r="AT139" s="140" t="s">
        <v>157</v>
      </c>
      <c r="AU139" s="140" t="s">
        <v>85</v>
      </c>
      <c r="AY139" s="13" t="s">
        <v>154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249</v>
      </c>
      <c r="BM139" s="140" t="s">
        <v>626</v>
      </c>
    </row>
    <row r="140" spans="2:65" s="1" customFormat="1" ht="11.25">
      <c r="B140" s="28"/>
      <c r="D140" s="142" t="s">
        <v>163</v>
      </c>
      <c r="F140" s="143" t="s">
        <v>251</v>
      </c>
      <c r="I140" s="144"/>
      <c r="L140" s="28"/>
      <c r="M140" s="145"/>
      <c r="T140" s="52"/>
      <c r="AT140" s="13" t="s">
        <v>163</v>
      </c>
      <c r="AU140" s="13" t="s">
        <v>85</v>
      </c>
    </row>
    <row r="141" spans="2:65" s="1" customFormat="1" ht="29.25">
      <c r="B141" s="28"/>
      <c r="D141" s="146" t="s">
        <v>165</v>
      </c>
      <c r="F141" s="147" t="s">
        <v>252</v>
      </c>
      <c r="I141" s="144"/>
      <c r="L141" s="28"/>
      <c r="M141" s="158"/>
      <c r="N141" s="159"/>
      <c r="O141" s="159"/>
      <c r="P141" s="159"/>
      <c r="Q141" s="159"/>
      <c r="R141" s="159"/>
      <c r="S141" s="159"/>
      <c r="T141" s="160"/>
      <c r="AT141" s="13" t="s">
        <v>165</v>
      </c>
      <c r="AU141" s="13" t="s">
        <v>85</v>
      </c>
    </row>
    <row r="142" spans="2:65" s="1" customFormat="1" ht="6.95" customHeight="1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8"/>
    </row>
  </sheetData>
  <sheetProtection algorithmName="SHA-512" hashValue="1l7WJ1qva7I21QaHTdwum3qrFvalx7nXVqfsMkUCNEV9Sz/WRGy5B+7csHvvtaoF1xH5RgLd6cT1Z3LjlpIHxw==" saltValue="/ul8rgKCws9TxKZLZX30SVIaw/WFQdEz2zLsWB//I7VxZgFq5yIdUTD2N175xoUQseaMHH7Xj+/kL5jN64t7pQ==" spinCount="100000" sheet="1" objects="1" scenarios="1" formatColumns="0" formatRows="0" autoFilter="0"/>
  <autoFilter ref="C119:K141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800-000000000000}"/>
    <hyperlink ref="F129" r:id="rId2" xr:uid="{00000000-0004-0000-0800-000001000000}"/>
    <hyperlink ref="F132" r:id="rId3" xr:uid="{00000000-0004-0000-0800-000002000000}"/>
    <hyperlink ref="F135" r:id="rId4" xr:uid="{00000000-0004-0000-0800-000003000000}"/>
    <hyperlink ref="F140" r:id="rId5" xr:uid="{00000000-0004-0000-08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30</vt:i4>
      </vt:variant>
    </vt:vector>
  </HeadingPairs>
  <TitlesOfParts>
    <vt:vector size="45" baseType="lpstr">
      <vt:lpstr>Rekapitulace zakázky</vt:lpstr>
      <vt:lpstr>01. - MŠ Hrubínova </vt:lpstr>
      <vt:lpstr>02. - MŠ Na Biřičce </vt:lpstr>
      <vt:lpstr>03. - MŠ Urxova</vt:lpstr>
      <vt:lpstr>04. - MŠ M. Horákové</vt:lpstr>
      <vt:lpstr>05. - MŠ Věkoše </vt:lpstr>
      <vt:lpstr>06. - MŠ Podzámčí</vt:lpstr>
      <vt:lpstr>07. - MŠ Štefánikova</vt:lpstr>
      <vt:lpstr>08. - MŠ Štechova</vt:lpstr>
      <vt:lpstr>09. - MŠ Slatina </vt:lpstr>
      <vt:lpstr>10. - MŠ Kampánova</vt:lpstr>
      <vt:lpstr>11. - MŠ Plačice </vt:lpstr>
      <vt:lpstr>12. - MŠ Plotiště </vt:lpstr>
      <vt:lpstr>13. - MŠ Mrštíkova</vt:lpstr>
      <vt:lpstr>14. - MŠ Švendova </vt:lpstr>
      <vt:lpstr>'01. - MŠ Hrubínova '!Názvy_tisku</vt:lpstr>
      <vt:lpstr>'02. - MŠ Na Biřičce '!Názvy_tisku</vt:lpstr>
      <vt:lpstr>'03. - MŠ Urxova'!Názvy_tisku</vt:lpstr>
      <vt:lpstr>'04. - MŠ M. Horákové'!Názvy_tisku</vt:lpstr>
      <vt:lpstr>'05. - MŠ Věkoše '!Názvy_tisku</vt:lpstr>
      <vt:lpstr>'06. - MŠ Podzámčí'!Názvy_tisku</vt:lpstr>
      <vt:lpstr>'07. - MŠ Štefánikova'!Názvy_tisku</vt:lpstr>
      <vt:lpstr>'08. - MŠ Štechova'!Názvy_tisku</vt:lpstr>
      <vt:lpstr>'09. - MŠ Slatina '!Názvy_tisku</vt:lpstr>
      <vt:lpstr>'10. - MŠ Kampánova'!Názvy_tisku</vt:lpstr>
      <vt:lpstr>'11. - MŠ Plačice '!Názvy_tisku</vt:lpstr>
      <vt:lpstr>'12. - MŠ Plotiště '!Názvy_tisku</vt:lpstr>
      <vt:lpstr>'13. - MŠ Mrštíkova'!Názvy_tisku</vt:lpstr>
      <vt:lpstr>'14. - MŠ Švendova '!Názvy_tisku</vt:lpstr>
      <vt:lpstr>'Rekapitulace zakázky'!Názvy_tisku</vt:lpstr>
      <vt:lpstr>'01. - MŠ Hrubínova '!Oblast_tisku</vt:lpstr>
      <vt:lpstr>'02. - MŠ Na Biřičce '!Oblast_tisku</vt:lpstr>
      <vt:lpstr>'03. - MŠ Urxova'!Oblast_tisku</vt:lpstr>
      <vt:lpstr>'04. - MŠ M. Horákové'!Oblast_tisku</vt:lpstr>
      <vt:lpstr>'05. - MŠ Věkoše '!Oblast_tisku</vt:lpstr>
      <vt:lpstr>'06. - MŠ Podzámčí'!Oblast_tisku</vt:lpstr>
      <vt:lpstr>'07. - MŠ Štefánikova'!Oblast_tisku</vt:lpstr>
      <vt:lpstr>'08. - MŠ Štechova'!Oblast_tisku</vt:lpstr>
      <vt:lpstr>'09. - MŠ Slatina '!Oblast_tisku</vt:lpstr>
      <vt:lpstr>'10. - MŠ Kampánova'!Oblast_tisku</vt:lpstr>
      <vt:lpstr>'11. - MŠ Plačice '!Oblast_tisku</vt:lpstr>
      <vt:lpstr>'12. - MŠ Plotiště '!Oblast_tisku</vt:lpstr>
      <vt:lpstr>'13. - MŠ Mrštíkova'!Oblast_tisku</vt:lpstr>
      <vt:lpstr>'14. - MŠ Švendova '!Oblast_tisku</vt:lpstr>
      <vt:lpstr>'Rekapitulace zakázky'!Oblast_tisku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Havrda</dc:creator>
  <cp:lastModifiedBy>Aleš Havrda</cp:lastModifiedBy>
  <dcterms:created xsi:type="dcterms:W3CDTF">2025-06-30T08:02:28Z</dcterms:created>
  <dcterms:modified xsi:type="dcterms:W3CDTF">2025-06-30T08:03:21Z</dcterms:modified>
</cp:coreProperties>
</file>