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E:\Petra_2021\VEŘEJNÉ ZAKÁZKY\Cesta Kolonie 2025\Dodatečné informace\"/>
    </mc:Choice>
  </mc:AlternateContent>
  <xr:revisionPtr revIDLastSave="0" documentId="8_{8C155275-6162-4835-9866-5C527F7974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SO 101 - Zpevněné plochy" sheetId="2" r:id="rId2"/>
    <sheet name="SO 101.1 - Zpevněné ploch..." sheetId="3" r:id="rId3"/>
    <sheet name="VRN - Vedlejší rozpočtové..." sheetId="4" r:id="rId4"/>
    <sheet name="Pokyny pro vyplnění" sheetId="5" r:id="rId5"/>
  </sheets>
  <definedNames>
    <definedName name="_xlnm._FilterDatabase" localSheetId="1" hidden="1">'SO 101 - Zpevněné plochy'!$C$87:$K$307</definedName>
    <definedName name="_xlnm._FilterDatabase" localSheetId="2" hidden="1">'SO 101.1 - Zpevněné ploch...'!$C$82:$K$112</definedName>
    <definedName name="_xlnm._FilterDatabase" localSheetId="3" hidden="1">'VRN - Vedlejší rozpočtové...'!$C$86:$K$123</definedName>
    <definedName name="_xlnm.Print_Titles" localSheetId="0">'Rekapitulace stavby'!$52:$52</definedName>
    <definedName name="_xlnm.Print_Titles" localSheetId="1">'SO 101 - Zpevněné plochy'!$87:$87</definedName>
    <definedName name="_xlnm.Print_Titles" localSheetId="2">'SO 101.1 - Zpevněné ploch...'!$82:$82</definedName>
    <definedName name="_xlnm.Print_Titles" localSheetId="3">'VRN - Vedlejší rozpočtové...'!$86:$86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  <definedName name="_xlnm.Print_Area" localSheetId="1">'SO 101 - Zpevněné plochy'!$C$4:$J$39,'SO 101 - Zpevněné plochy'!$C$45:$J$69,'SO 101 - Zpevněné plochy'!$C$75:$K$307</definedName>
    <definedName name="_xlnm.Print_Area" localSheetId="2">'SO 101.1 - Zpevněné ploch...'!$C$4:$J$39,'SO 101.1 - Zpevněné ploch...'!$C$45:$J$64,'SO 101.1 - Zpevněné ploch...'!$C$70:$K$112</definedName>
    <definedName name="_xlnm.Print_Area" localSheetId="3">'VRN - Vedlejší rozpočtové...'!$C$4:$J$39,'VRN - Vedlejší rozpočtové...'!$C$45:$J$68,'VRN - Vedlejší rozpočtové...'!$C$74:$K$123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57" i="1" s="1"/>
  <c r="J35" i="4"/>
  <c r="AX57" i="1" s="1"/>
  <c r="BI123" i="4"/>
  <c r="BH123" i="4"/>
  <c r="BG123" i="4"/>
  <c r="BF123" i="4"/>
  <c r="T123" i="4"/>
  <c r="R123" i="4"/>
  <c r="P123" i="4"/>
  <c r="BI121" i="4"/>
  <c r="BH121" i="4"/>
  <c r="BG121" i="4"/>
  <c r="BF121" i="4"/>
  <c r="T121" i="4"/>
  <c r="R121" i="4"/>
  <c r="P121" i="4"/>
  <c r="BI118" i="4"/>
  <c r="BH118" i="4"/>
  <c r="BG118" i="4"/>
  <c r="BF118" i="4"/>
  <c r="T118" i="4"/>
  <c r="R118" i="4"/>
  <c r="P118" i="4"/>
  <c r="BI116" i="4"/>
  <c r="BH116" i="4"/>
  <c r="BG116" i="4"/>
  <c r="BF116" i="4"/>
  <c r="T116" i="4"/>
  <c r="R116" i="4"/>
  <c r="P116" i="4"/>
  <c r="BI113" i="4"/>
  <c r="BH113" i="4"/>
  <c r="BG113" i="4"/>
  <c r="BF113" i="4"/>
  <c r="T113" i="4"/>
  <c r="T112" i="4"/>
  <c r="R113" i="4"/>
  <c r="R112" i="4"/>
  <c r="P113" i="4"/>
  <c r="P112" i="4"/>
  <c r="BI110" i="4"/>
  <c r="BH110" i="4"/>
  <c r="BG110" i="4"/>
  <c r="BF110" i="4"/>
  <c r="T110" i="4"/>
  <c r="R110" i="4"/>
  <c r="P110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5" i="4"/>
  <c r="BH105" i="4"/>
  <c r="BG105" i="4"/>
  <c r="BF105" i="4"/>
  <c r="T105" i="4"/>
  <c r="R105" i="4"/>
  <c r="P105" i="4"/>
  <c r="BI103" i="4"/>
  <c r="BH103" i="4"/>
  <c r="BG103" i="4"/>
  <c r="BF103" i="4"/>
  <c r="T103" i="4"/>
  <c r="R103" i="4"/>
  <c r="P103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96" i="4"/>
  <c r="BH96" i="4"/>
  <c r="BG96" i="4"/>
  <c r="BF96" i="4"/>
  <c r="T96" i="4"/>
  <c r="T95" i="4" s="1"/>
  <c r="R96" i="4"/>
  <c r="R95" i="4" s="1"/>
  <c r="P96" i="4"/>
  <c r="P95" i="4"/>
  <c r="BI93" i="4"/>
  <c r="BH93" i="4"/>
  <c r="BG93" i="4"/>
  <c r="BF93" i="4"/>
  <c r="T93" i="4"/>
  <c r="R93" i="4"/>
  <c r="P93" i="4"/>
  <c r="BI90" i="4"/>
  <c r="BH90" i="4"/>
  <c r="BG90" i="4"/>
  <c r="BF90" i="4"/>
  <c r="T90" i="4"/>
  <c r="R90" i="4"/>
  <c r="P90" i="4"/>
  <c r="F83" i="4"/>
  <c r="F81" i="4"/>
  <c r="E79" i="4"/>
  <c r="F54" i="4"/>
  <c r="F52" i="4"/>
  <c r="E50" i="4"/>
  <c r="J24" i="4"/>
  <c r="E24" i="4"/>
  <c r="J55" i="4" s="1"/>
  <c r="J23" i="4"/>
  <c r="J21" i="4"/>
  <c r="E21" i="4"/>
  <c r="J54" i="4" s="1"/>
  <c r="J20" i="4"/>
  <c r="J18" i="4"/>
  <c r="E18" i="4"/>
  <c r="F84" i="4" s="1"/>
  <c r="J17" i="4"/>
  <c r="J12" i="4"/>
  <c r="J81" i="4"/>
  <c r="E7" i="4"/>
  <c r="E77" i="4"/>
  <c r="J37" i="3"/>
  <c r="J36" i="3"/>
  <c r="AY56" i="1" s="1"/>
  <c r="J35" i="3"/>
  <c r="AX56" i="1"/>
  <c r="BI109" i="3"/>
  <c r="BH109" i="3"/>
  <c r="BG109" i="3"/>
  <c r="BF109" i="3"/>
  <c r="T109" i="3"/>
  <c r="T108" i="3" s="1"/>
  <c r="R109" i="3"/>
  <c r="R108" i="3"/>
  <c r="P109" i="3"/>
  <c r="P108" i="3" s="1"/>
  <c r="BI104" i="3"/>
  <c r="BH104" i="3"/>
  <c r="BG104" i="3"/>
  <c r="BF104" i="3"/>
  <c r="T104" i="3"/>
  <c r="T103" i="3"/>
  <c r="R104" i="3"/>
  <c r="R103" i="3" s="1"/>
  <c r="P104" i="3"/>
  <c r="P103" i="3" s="1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BI89" i="3"/>
  <c r="BH89" i="3"/>
  <c r="BG89" i="3"/>
  <c r="BF89" i="3"/>
  <c r="T89" i="3"/>
  <c r="R89" i="3"/>
  <c r="P89" i="3"/>
  <c r="BI86" i="3"/>
  <c r="BH86" i="3"/>
  <c r="BG86" i="3"/>
  <c r="BF86" i="3"/>
  <c r="T86" i="3"/>
  <c r="R86" i="3"/>
  <c r="P86" i="3"/>
  <c r="F79" i="3"/>
  <c r="F77" i="3"/>
  <c r="E75" i="3"/>
  <c r="F54" i="3"/>
  <c r="F52" i="3"/>
  <c r="E50" i="3"/>
  <c r="J24" i="3"/>
  <c r="E24" i="3"/>
  <c r="J55" i="3" s="1"/>
  <c r="J23" i="3"/>
  <c r="J21" i="3"/>
  <c r="E21" i="3"/>
  <c r="J79" i="3" s="1"/>
  <c r="J20" i="3"/>
  <c r="J18" i="3"/>
  <c r="E18" i="3"/>
  <c r="F80" i="3" s="1"/>
  <c r="J17" i="3"/>
  <c r="J12" i="3"/>
  <c r="J52" i="3"/>
  <c r="E7" i="3"/>
  <c r="E48" i="3" s="1"/>
  <c r="J37" i="2"/>
  <c r="J36" i="2"/>
  <c r="AY55" i="1" s="1"/>
  <c r="J35" i="2"/>
  <c r="AX55" i="1"/>
  <c r="BI306" i="2"/>
  <c r="BH306" i="2"/>
  <c r="BG306" i="2"/>
  <c r="BF306" i="2"/>
  <c r="T306" i="2"/>
  <c r="T305" i="2" s="1"/>
  <c r="R306" i="2"/>
  <c r="R305" i="2"/>
  <c r="P306" i="2"/>
  <c r="P305" i="2" s="1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87" i="2"/>
  <c r="BH287" i="2"/>
  <c r="BG287" i="2"/>
  <c r="BF287" i="2"/>
  <c r="T287" i="2"/>
  <c r="R287" i="2"/>
  <c r="P287" i="2"/>
  <c r="BI285" i="2"/>
  <c r="BH285" i="2"/>
  <c r="BG285" i="2"/>
  <c r="BF285" i="2"/>
  <c r="T285" i="2"/>
  <c r="R285" i="2"/>
  <c r="P285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T162" i="2" s="1"/>
  <c r="R163" i="2"/>
  <c r="R162" i="2"/>
  <c r="P163" i="2"/>
  <c r="P162" i="2" s="1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BI114" i="2"/>
  <c r="BH114" i="2"/>
  <c r="BG114" i="2"/>
  <c r="BF114" i="2"/>
  <c r="T114" i="2"/>
  <c r="R114" i="2"/>
  <c r="P114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3" i="2"/>
  <c r="BH103" i="2"/>
  <c r="BG103" i="2"/>
  <c r="BF103" i="2"/>
  <c r="T103" i="2"/>
  <c r="R103" i="2"/>
  <c r="P103" i="2"/>
  <c r="BI101" i="2"/>
  <c r="BH101" i="2"/>
  <c r="BG101" i="2"/>
  <c r="BF101" i="2"/>
  <c r="T101" i="2"/>
  <c r="R101" i="2"/>
  <c r="P101" i="2"/>
  <c r="BI99" i="2"/>
  <c r="BH99" i="2"/>
  <c r="BG99" i="2"/>
  <c r="BF99" i="2"/>
  <c r="T99" i="2"/>
  <c r="R99" i="2"/>
  <c r="P99" i="2"/>
  <c r="BI93" i="2"/>
  <c r="BH93" i="2"/>
  <c r="BG93" i="2"/>
  <c r="BF93" i="2"/>
  <c r="T93" i="2"/>
  <c r="R93" i="2"/>
  <c r="P93" i="2"/>
  <c r="BI91" i="2"/>
  <c r="BH91" i="2"/>
  <c r="BG91" i="2"/>
  <c r="BF91" i="2"/>
  <c r="T91" i="2"/>
  <c r="R91" i="2"/>
  <c r="P91" i="2"/>
  <c r="F84" i="2"/>
  <c r="F82" i="2"/>
  <c r="E80" i="2"/>
  <c r="F54" i="2"/>
  <c r="F52" i="2"/>
  <c r="E50" i="2"/>
  <c r="J24" i="2"/>
  <c r="E24" i="2"/>
  <c r="J85" i="2" s="1"/>
  <c r="J23" i="2"/>
  <c r="J21" i="2"/>
  <c r="E21" i="2"/>
  <c r="J54" i="2" s="1"/>
  <c r="J20" i="2"/>
  <c r="J18" i="2"/>
  <c r="E18" i="2"/>
  <c r="F85" i="2" s="1"/>
  <c r="J17" i="2"/>
  <c r="J12" i="2"/>
  <c r="J82" i="2"/>
  <c r="E7" i="2"/>
  <c r="E78" i="2"/>
  <c r="L50" i="1"/>
  <c r="AM50" i="1"/>
  <c r="AM49" i="1"/>
  <c r="L49" i="1"/>
  <c r="AM47" i="1"/>
  <c r="L47" i="1"/>
  <c r="L45" i="1"/>
  <c r="L44" i="1"/>
  <c r="J158" i="2"/>
  <c r="J215" i="2"/>
  <c r="BK234" i="2"/>
  <c r="BK160" i="2"/>
  <c r="J272" i="2"/>
  <c r="J96" i="4"/>
  <c r="BK182" i="2"/>
  <c r="BK86" i="3"/>
  <c r="J167" i="2"/>
  <c r="BK287" i="2"/>
  <c r="J149" i="2"/>
  <c r="BK121" i="4"/>
  <c r="BK235" i="2"/>
  <c r="J253" i="2"/>
  <c r="J282" i="2"/>
  <c r="J153" i="2"/>
  <c r="J110" i="4"/>
  <c r="BK260" i="2"/>
  <c r="J105" i="2"/>
  <c r="BK185" i="2"/>
  <c r="BK253" i="2"/>
  <c r="J93" i="2"/>
  <c r="BK102" i="4"/>
  <c r="BK128" i="2"/>
  <c r="J257" i="2"/>
  <c r="J108" i="2"/>
  <c r="BK272" i="2"/>
  <c r="BK158" i="2"/>
  <c r="BK118" i="4"/>
  <c r="BK248" i="2"/>
  <c r="BK99" i="2"/>
  <c r="J236" i="2"/>
  <c r="J177" i="2"/>
  <c r="BK91" i="2"/>
  <c r="J91" i="2"/>
  <c r="J235" i="2"/>
  <c r="J229" i="2"/>
  <c r="BK108" i="4"/>
  <c r="BK209" i="2"/>
  <c r="J111" i="2"/>
  <c r="J242" i="2"/>
  <c r="BK94" i="3"/>
  <c r="J262" i="2"/>
  <c r="BK216" i="2"/>
  <c r="BK221" i="2"/>
  <c r="BK276" i="2"/>
  <c r="BK92" i="3"/>
  <c r="J121" i="2"/>
  <c r="BK301" i="2"/>
  <c r="BK153" i="2"/>
  <c r="J217" i="2"/>
  <c r="J89" i="3"/>
  <c r="J227" i="2"/>
  <c r="J173" i="2"/>
  <c r="BK249" i="2"/>
  <c r="F34" i="2"/>
  <c r="J239" i="2"/>
  <c r="J103" i="2"/>
  <c r="BK149" i="2"/>
  <c r="J285" i="2"/>
  <c r="BK218" i="2"/>
  <c r="J156" i="2"/>
  <c r="J245" i="2"/>
  <c r="J104" i="3"/>
  <c r="BK236" i="2"/>
  <c r="J207" i="2"/>
  <c r="BK107" i="4"/>
  <c r="J249" i="2"/>
  <c r="J301" i="2"/>
  <c r="BK189" i="2"/>
  <c r="J86" i="3"/>
  <c r="J101" i="4"/>
  <c r="J200" i="2"/>
  <c r="BK204" i="2"/>
  <c r="BK255" i="2"/>
  <c r="BK105" i="2"/>
  <c r="J102" i="4"/>
  <c r="BK173" i="2"/>
  <c r="J163" i="2"/>
  <c r="J248" i="2"/>
  <c r="J276" i="2"/>
  <c r="J160" i="2"/>
  <c r="J98" i="3"/>
  <c r="J93" i="4"/>
  <c r="BK242" i="2"/>
  <c r="J306" i="2"/>
  <c r="BK282" i="2"/>
  <c r="J218" i="2"/>
  <c r="J293" i="2"/>
  <c r="BK256" i="2"/>
  <c r="J128" i="2"/>
  <c r="BK113" i="4"/>
  <c r="J118" i="4"/>
  <c r="BK299" i="2"/>
  <c r="BK293" i="2"/>
  <c r="J224" i="2"/>
  <c r="BK119" i="2"/>
  <c r="J260" i="2"/>
  <c r="J108" i="4"/>
  <c r="BK108" i="2"/>
  <c r="BK163" i="2"/>
  <c r="J90" i="4"/>
  <c r="BK114" i="2"/>
  <c r="J34" i="2"/>
  <c r="BK156" i="2"/>
  <c r="BK264" i="2"/>
  <c r="BK303" i="2"/>
  <c r="BK285" i="2"/>
  <c r="J192" i="2"/>
  <c r="BK295" i="2"/>
  <c r="J94" i="3"/>
  <c r="J189" i="2"/>
  <c r="AS54" i="1"/>
  <c r="J270" i="2"/>
  <c r="BK116" i="4"/>
  <c r="J216" i="2"/>
  <c r="BK101" i="2"/>
  <c r="J170" i="2"/>
  <c r="BK192" i="2"/>
  <c r="BK98" i="3"/>
  <c r="J105" i="4"/>
  <c r="BK227" i="2"/>
  <c r="J267" i="2"/>
  <c r="J119" i="2"/>
  <c r="BK130" i="2"/>
  <c r="BK96" i="4"/>
  <c r="J103" i="4"/>
  <c r="J185" i="2"/>
  <c r="J114" i="2"/>
  <c r="BK238" i="2"/>
  <c r="J303" i="2"/>
  <c r="J241" i="2"/>
  <c r="BK100" i="3"/>
  <c r="BK110" i="4"/>
  <c r="J225" i="2"/>
  <c r="BK177" i="2"/>
  <c r="J244" i="2"/>
  <c r="BK170" i="2"/>
  <c r="J279" i="2"/>
  <c r="J92" i="3"/>
  <c r="J146" i="2"/>
  <c r="J209" i="2"/>
  <c r="J281" i="2"/>
  <c r="J202" i="2"/>
  <c r="J116" i="4"/>
  <c r="BK111" i="2"/>
  <c r="BK245" i="2"/>
  <c r="BK241" i="2"/>
  <c r="J204" i="2"/>
  <c r="J99" i="2"/>
  <c r="J221" i="2"/>
  <c r="BK90" i="4"/>
  <c r="J252" i="2"/>
  <c r="BK105" i="4"/>
  <c r="BK229" i="2"/>
  <c r="BK257" i="2"/>
  <c r="BK109" i="3"/>
  <c r="J101" i="2"/>
  <c r="J295" i="2"/>
  <c r="J136" i="2"/>
  <c r="J238" i="2"/>
  <c r="BK89" i="3"/>
  <c r="J228" i="2"/>
  <c r="BK202" i="2"/>
  <c r="J234" i="2"/>
  <c r="BK267" i="2"/>
  <c r="J123" i="4"/>
  <c r="BK93" i="4"/>
  <c r="BK217" i="2"/>
  <c r="BK93" i="2"/>
  <c r="J182" i="2"/>
  <c r="J264" i="2"/>
  <c r="J100" i="3"/>
  <c r="J121" i="4"/>
  <c r="J197" i="2"/>
  <c r="BK224" i="2"/>
  <c r="J287" i="2"/>
  <c r="BK200" i="2"/>
  <c r="BK103" i="2"/>
  <c r="BK167" i="2"/>
  <c r="J113" i="4"/>
  <c r="BK121" i="2"/>
  <c r="BK104" i="3"/>
  <c r="BK252" i="2"/>
  <c r="BK179" i="2"/>
  <c r="BK225" i="2"/>
  <c r="BK123" i="4"/>
  <c r="J130" i="2"/>
  <c r="BK262" i="2"/>
  <c r="F35" i="2"/>
  <c r="BK197" i="2"/>
  <c r="J256" i="2"/>
  <c r="J299" i="2"/>
  <c r="BK228" i="2"/>
  <c r="BK136" i="2"/>
  <c r="BK281" i="2"/>
  <c r="BK146" i="2"/>
  <c r="BK306" i="2"/>
  <c r="BK207" i="2"/>
  <c r="J134" i="2"/>
  <c r="BK101" i="4"/>
  <c r="BK215" i="2"/>
  <c r="BK279" i="2"/>
  <c r="J109" i="3"/>
  <c r="J107" i="4"/>
  <c r="J179" i="2"/>
  <c r="BK134" i="2"/>
  <c r="BK239" i="2"/>
  <c r="BK270" i="2"/>
  <c r="BK103" i="4"/>
  <c r="BK244" i="2"/>
  <c r="J255" i="2"/>
  <c r="F36" i="2"/>
  <c r="F37" i="2"/>
  <c r="P203" i="2" l="1"/>
  <c r="R90" i="2"/>
  <c r="T166" i="2"/>
  <c r="P181" i="2"/>
  <c r="T181" i="2"/>
  <c r="T292" i="2"/>
  <c r="R85" i="3"/>
  <c r="R84" i="3"/>
  <c r="R83" i="3" s="1"/>
  <c r="BK292" i="2"/>
  <c r="J292" i="2"/>
  <c r="J67" i="2"/>
  <c r="BK85" i="3"/>
  <c r="J85" i="3"/>
  <c r="J61" i="3"/>
  <c r="P259" i="2"/>
  <c r="P292" i="2"/>
  <c r="BK90" i="2"/>
  <c r="J90" i="2"/>
  <c r="J61" i="2"/>
  <c r="R166" i="2"/>
  <c r="BK203" i="2"/>
  <c r="BK89" i="2" s="1"/>
  <c r="BK88" i="2" s="1"/>
  <c r="J88" i="2" s="1"/>
  <c r="J30" i="2" s="1"/>
  <c r="J203" i="2"/>
  <c r="J65" i="2"/>
  <c r="T85" i="3"/>
  <c r="T84" i="3"/>
  <c r="T83" i="3"/>
  <c r="P90" i="2"/>
  <c r="P89" i="2" s="1"/>
  <c r="P88" i="2" s="1"/>
  <c r="AU55" i="1" s="1"/>
  <c r="P166" i="2"/>
  <c r="BK259" i="2"/>
  <c r="J259" i="2"/>
  <c r="J66" i="2"/>
  <c r="R292" i="2"/>
  <c r="T89" i="4"/>
  <c r="T88" i="4"/>
  <c r="R100" i="4"/>
  <c r="T90" i="2"/>
  <c r="BK166" i="2"/>
  <c r="J166" i="2"/>
  <c r="J63" i="2"/>
  <c r="BK181" i="2"/>
  <c r="J181" i="2" s="1"/>
  <c r="J64" i="2" s="1"/>
  <c r="R181" i="2"/>
  <c r="R203" i="2"/>
  <c r="R259" i="2"/>
  <c r="BK89" i="4"/>
  <c r="R89" i="4"/>
  <c r="R88" i="4"/>
  <c r="T100" i="4"/>
  <c r="T203" i="2"/>
  <c r="T259" i="2"/>
  <c r="P85" i="3"/>
  <c r="P84" i="3" s="1"/>
  <c r="P83" i="3" s="1"/>
  <c r="AU56" i="1" s="1"/>
  <c r="P89" i="4"/>
  <c r="P88" i="4" s="1"/>
  <c r="BK100" i="4"/>
  <c r="P100" i="4"/>
  <c r="BK115" i="4"/>
  <c r="J115" i="4" s="1"/>
  <c r="J66" i="4" s="1"/>
  <c r="P115" i="4"/>
  <c r="R115" i="4"/>
  <c r="T115" i="4"/>
  <c r="BK120" i="4"/>
  <c r="J120" i="4"/>
  <c r="J67" i="4"/>
  <c r="P120" i="4"/>
  <c r="R120" i="4"/>
  <c r="T120" i="4"/>
  <c r="BK108" i="3"/>
  <c r="J108" i="3" s="1"/>
  <c r="J63" i="3" s="1"/>
  <c r="BK103" i="3"/>
  <c r="BK84" i="3" s="1"/>
  <c r="J84" i="3" s="1"/>
  <c r="J60" i="3" s="1"/>
  <c r="J103" i="3"/>
  <c r="J62" i="3" s="1"/>
  <c r="BK162" i="2"/>
  <c r="J162" i="2"/>
  <c r="J62" i="2"/>
  <c r="BK305" i="2"/>
  <c r="J305" i="2"/>
  <c r="J68" i="2"/>
  <c r="BK95" i="4"/>
  <c r="J95" i="4" s="1"/>
  <c r="J62" i="4" s="1"/>
  <c r="BK112" i="4"/>
  <c r="J112" i="4"/>
  <c r="J65" i="4" s="1"/>
  <c r="J52" i="4"/>
  <c r="J83" i="4"/>
  <c r="BE102" i="4"/>
  <c r="BE105" i="4"/>
  <c r="BE108" i="4"/>
  <c r="E48" i="4"/>
  <c r="BE107" i="4"/>
  <c r="BE110" i="4"/>
  <c r="F55" i="4"/>
  <c r="BE93" i="4"/>
  <c r="BE113" i="4"/>
  <c r="BE116" i="4"/>
  <c r="J84" i="4"/>
  <c r="BE123" i="4"/>
  <c r="BE90" i="4"/>
  <c r="BE96" i="4"/>
  <c r="BE103" i="4"/>
  <c r="BE121" i="4"/>
  <c r="BE118" i="4"/>
  <c r="BE101" i="4"/>
  <c r="E73" i="3"/>
  <c r="J80" i="3"/>
  <c r="BE94" i="3"/>
  <c r="BE98" i="3"/>
  <c r="J54" i="3"/>
  <c r="J77" i="3"/>
  <c r="BE89" i="3"/>
  <c r="BE100" i="3"/>
  <c r="BE109" i="3"/>
  <c r="BE104" i="3"/>
  <c r="F55" i="3"/>
  <c r="BE86" i="3"/>
  <c r="BE92" i="3"/>
  <c r="J84" i="2"/>
  <c r="BE121" i="2"/>
  <c r="BE173" i="2"/>
  <c r="BE185" i="2"/>
  <c r="BE200" i="2"/>
  <c r="BE204" i="2"/>
  <c r="BE216" i="2"/>
  <c r="BE229" i="2"/>
  <c r="BE235" i="2"/>
  <c r="BE236" i="2"/>
  <c r="BE239" i="2"/>
  <c r="BE244" i="2"/>
  <c r="BE252" i="2"/>
  <c r="BE253" i="2"/>
  <c r="BE255" i="2"/>
  <c r="BE256" i="2"/>
  <c r="BE257" i="2"/>
  <c r="BE267" i="2"/>
  <c r="BE270" i="2"/>
  <c r="BE272" i="2"/>
  <c r="BE276" i="2"/>
  <c r="BE279" i="2"/>
  <c r="BE281" i="2"/>
  <c r="BE287" i="2"/>
  <c r="BE293" i="2"/>
  <c r="BE299" i="2"/>
  <c r="BB55" i="1"/>
  <c r="E48" i="2"/>
  <c r="J52" i="2"/>
  <c r="F55" i="2"/>
  <c r="J55" i="2"/>
  <c r="BE93" i="2"/>
  <c r="BE101" i="2"/>
  <c r="BE134" i="2"/>
  <c r="BE153" i="2"/>
  <c r="BE197" i="2"/>
  <c r="BE285" i="2"/>
  <c r="BE301" i="2"/>
  <c r="BE303" i="2"/>
  <c r="BC55" i="1"/>
  <c r="AW55" i="1"/>
  <c r="BA55" i="1"/>
  <c r="BE105" i="2"/>
  <c r="BE114" i="2"/>
  <c r="BE130" i="2"/>
  <c r="BE146" i="2"/>
  <c r="BE158" i="2"/>
  <c r="BE179" i="2"/>
  <c r="BE192" i="2"/>
  <c r="BE209" i="2"/>
  <c r="BE217" i="2"/>
  <c r="BE228" i="2"/>
  <c r="BE242" i="2"/>
  <c r="BE260" i="2"/>
  <c r="BE262" i="2"/>
  <c r="BE264" i="2"/>
  <c r="BE282" i="2"/>
  <c r="BE295" i="2"/>
  <c r="BE91" i="2"/>
  <c r="BE108" i="2"/>
  <c r="BE111" i="2"/>
  <c r="BE156" i="2"/>
  <c r="BE160" i="2"/>
  <c r="BE167" i="2"/>
  <c r="BE170" i="2"/>
  <c r="BE189" i="2"/>
  <c r="BE218" i="2"/>
  <c r="BE224" i="2"/>
  <c r="BE227" i="2"/>
  <c r="BE241" i="2"/>
  <c r="BE306" i="2"/>
  <c r="BE99" i="2"/>
  <c r="BE103" i="2"/>
  <c r="BE119" i="2"/>
  <c r="BE128" i="2"/>
  <c r="BE136" i="2"/>
  <c r="BE149" i="2"/>
  <c r="BE163" i="2"/>
  <c r="BE177" i="2"/>
  <c r="BE182" i="2"/>
  <c r="BE202" i="2"/>
  <c r="BE207" i="2"/>
  <c r="BE215" i="2"/>
  <c r="BE221" i="2"/>
  <c r="BE225" i="2"/>
  <c r="BE234" i="2"/>
  <c r="BE238" i="2"/>
  <c r="BE245" i="2"/>
  <c r="BE248" i="2"/>
  <c r="BE249" i="2"/>
  <c r="BD55" i="1"/>
  <c r="F34" i="4"/>
  <c r="BA57" i="1" s="1"/>
  <c r="F35" i="3"/>
  <c r="BB56" i="1"/>
  <c r="F36" i="3"/>
  <c r="BC56" i="1"/>
  <c r="F37" i="4"/>
  <c r="BD57" i="1"/>
  <c r="J34" i="3"/>
  <c r="AW56" i="1" s="1"/>
  <c r="F37" i="3"/>
  <c r="BD56" i="1"/>
  <c r="F36" i="4"/>
  <c r="BC57" i="1"/>
  <c r="F34" i="3"/>
  <c r="BA56" i="1"/>
  <c r="F35" i="4"/>
  <c r="BB57" i="1" s="1"/>
  <c r="J34" i="4"/>
  <c r="AW57" i="1"/>
  <c r="R89" i="2" l="1"/>
  <c r="R88" i="2" s="1"/>
  <c r="T89" i="2"/>
  <c r="T88" i="2"/>
  <c r="BK88" i="4"/>
  <c r="J88" i="4"/>
  <c r="J60" i="4"/>
  <c r="P99" i="4"/>
  <c r="P87" i="4" s="1"/>
  <c r="AU57" i="1" s="1"/>
  <c r="AU54" i="1" s="1"/>
  <c r="T99" i="4"/>
  <c r="T87" i="4" s="1"/>
  <c r="BK99" i="4"/>
  <c r="J99" i="4"/>
  <c r="J63" i="4"/>
  <c r="R99" i="4"/>
  <c r="R87" i="4" s="1"/>
  <c r="J89" i="4"/>
  <c r="J61" i="4"/>
  <c r="J100" i="4"/>
  <c r="J64" i="4"/>
  <c r="BK83" i="3"/>
  <c r="J83" i="3"/>
  <c r="J59" i="3"/>
  <c r="AG55" i="1"/>
  <c r="J59" i="2"/>
  <c r="J89" i="2"/>
  <c r="J60" i="2"/>
  <c r="F33" i="3"/>
  <c r="AZ56" i="1"/>
  <c r="BB54" i="1"/>
  <c r="AX54" i="1"/>
  <c r="BD54" i="1"/>
  <c r="W33" i="1" s="1"/>
  <c r="BC54" i="1"/>
  <c r="AY54" i="1" s="1"/>
  <c r="BA54" i="1"/>
  <c r="AW54" i="1"/>
  <c r="AK30" i="1"/>
  <c r="F33" i="2"/>
  <c r="AZ55" i="1" s="1"/>
  <c r="F33" i="4"/>
  <c r="AZ57" i="1" s="1"/>
  <c r="J33" i="3"/>
  <c r="AV56" i="1"/>
  <c r="AT56" i="1"/>
  <c r="J33" i="2"/>
  <c r="AV55" i="1" s="1"/>
  <c r="AT55" i="1" s="1"/>
  <c r="AN55" i="1" s="1"/>
  <c r="J33" i="4"/>
  <c r="AV57" i="1"/>
  <c r="AT57" i="1"/>
  <c r="BK87" i="4" l="1"/>
  <c r="J87" i="4"/>
  <c r="J59" i="4"/>
  <c r="J39" i="2"/>
  <c r="W30" i="1"/>
  <c r="W32" i="1"/>
  <c r="W31" i="1"/>
  <c r="J30" i="3"/>
  <c r="AG56" i="1" s="1"/>
  <c r="AZ54" i="1"/>
  <c r="AV54" i="1"/>
  <c r="AK29" i="1"/>
  <c r="J39" i="3" l="1"/>
  <c r="AN56" i="1"/>
  <c r="J30" i="4"/>
  <c r="AG57" i="1"/>
  <c r="W29" i="1"/>
  <c r="AT54" i="1"/>
  <c r="J39" i="4" l="1"/>
  <c r="AN57" i="1"/>
  <c r="AG54" i="1"/>
  <c r="AK26" i="1"/>
  <c r="AK35" i="1"/>
  <c r="AN54" i="1" l="1"/>
</calcChain>
</file>

<file path=xl/sharedStrings.xml><?xml version="1.0" encoding="utf-8"?>
<sst xmlns="http://schemas.openxmlformats.org/spreadsheetml/2006/main" count="3597" uniqueCount="863">
  <si>
    <t>Export Komplet</t>
  </si>
  <si>
    <t>VZ</t>
  </si>
  <si>
    <t>2.0</t>
  </si>
  <si>
    <t>ZAMOK</t>
  </si>
  <si>
    <t>False</t>
  </si>
  <si>
    <t>{361e1014-3dbd-41c9-93d9-703fe0b8042e}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</si>
  <si>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</si>
  <si>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</si>
  <si>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</si>
  <si>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</si>
  <si>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</si>
  <si>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</si>
  <si>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</si>
  <si>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</si>
  <si>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268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</si>
  <si>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</si>
  <si>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</si>
  <si>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Souvislá údržba vozovky ul. Kolonie, Olbramice</t>
  </si>
  <si>
    <t>KSO:</t>
  </si>
  <si>
    <t/>
  </si>
  <si>
    <t>CC-CZ:</t>
  </si>
  <si>
    <t>Místo:</t>
  </si>
  <si>
    <t>ul. Kolonie</t>
  </si>
  <si>
    <t>Datum:</t>
  </si>
  <si>
    <t>26. 8. 2024</t>
  </si>
  <si>
    <t>Zadavatel:</t>
  </si>
  <si>
    <t>IČ:</t>
  </si>
  <si>
    <t>Obec Olbramice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</si>
  <si>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</si>
  <si>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</si>
  <si>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</si>
  <si>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</si>
  <si>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</si>
  <si>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</si>
  <si>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</si>
  <si>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</si>
  <si>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</si>
  <si>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</si>
  <si>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</si>
  <si>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</si>
  <si>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</si>
  <si>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</si>
  <si>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</si>
  <si>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</si>
  <si>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</si>
  <si>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</si>
  <si>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</si>
  <si>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</si>
  <si>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</si>
  <si>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</si>
  <si>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</si>
  <si>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</si>
  <si>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</si>
  <si>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</si>
  <si>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</si>
  <si>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</si>
  <si>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</si>
  <si>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</si>
  <si>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</si>
  <si>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</si>
  <si>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</si>
  <si>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</si>
  <si>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</si>
  <si>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</si>
  <si>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</si>
  <si>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</si>
  <si>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</si>
  <si>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</si>
  <si>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</si>
  <si>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</si>
  <si>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</si>
  <si>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</si>
  <si>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</si>
  <si>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</si>
  <si>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</si>
  <si>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</si>
  <si>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</si>
  <si>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Zpevněné plochy</t>
  </si>
  <si>
    <t>STA</t>
  </si>
  <si>
    <t>1</t>
  </si>
  <si>
    <t>{5ff972d4-eab1-4cef-bb16-1fca856224c4}</t>
  </si>
  <si>
    <t>2</t>
  </si>
  <si>
    <t>SO 101.1</t>
  </si>
  <si>
    <t>Zpevněné plochy - sanace</t>
  </si>
  <si>
    <t>{303e2146-9fe8-4e6e-aa32-fbb51e53b478}</t>
  </si>
  <si>
    <t>VRN</t>
  </si>
  <si>
    <t>Vedlejší rozpočtové náklady</t>
  </si>
  <si>
    <t>{e3c21821-37fb-4094-b3a8-36c0b064981c}</t>
  </si>
  <si>
    <t>KRYCÍ LIST SOUPISU PRACÍ</t>
  </si>
  <si>
    <t>Objekt:</t>
  </si>
  <si>
    <t>SO 101 - Zpevněné plochy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</si>
  <si>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</si>
  <si>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</si>
  <si>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</si>
  <si>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</si>
  <si>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</si>
  <si>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</si>
  <si>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</si>
  <si>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</si>
  <si>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</si>
  <si>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</si>
  <si>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</si>
  <si>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</si>
  <si>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</si>
  <si>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</si>
  <si>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</si>
  <si>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</si>
  <si>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</si>
  <si>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</si>
  <si>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</si>
  <si>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</si>
  <si>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</si>
  <si>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</si>
  <si>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</si>
  <si>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</si>
  <si>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</si>
  <si>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</si>
  <si>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</si>
  <si>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</si>
  <si>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</si>
  <si>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</si>
  <si>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</si>
  <si>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113154548</t>
  </si>
  <si>
    <t>Frézování živičného podkladu nebo krytu s naložením hmot na dopravní prostředek plochy přes 500 do 2 000 m2 pruhu šířky přes 1 m, tloušťky vrstvy 100 mm</t>
  </si>
  <si>
    <t>m2</t>
  </si>
  <si>
    <t>CS ÚRS 2024 02</t>
  </si>
  <si>
    <t>4</t>
  </si>
  <si>
    <t>-1266773870</t>
  </si>
  <si>
    <t>Online PSC</t>
  </si>
  <si>
    <t>https://podminky.urs.cz/item/CS_URS_2024_02/113154548</t>
  </si>
  <si>
    <t>181451131</t>
  </si>
  <si>
    <t>Založení trávníku na půdě předem připravené plochy přes 1000 m2 výsevem včetně utažení parkového v rovině nebo na svahu do 1:5</t>
  </si>
  <si>
    <t>1903948982</t>
  </si>
  <si>
    <t>https://podminky.urs.cz/item/CS_URS_2024_02/181451131</t>
  </si>
  <si>
    <t>VV</t>
  </si>
  <si>
    <t>"Ohumusování nad stropem vsak. průleh"38</t>
  </si>
  <si>
    <t>"Ohumusování podél hran komunikace"100+170</t>
  </si>
  <si>
    <t>"Ohumusování + zatravnění"378</t>
  </si>
  <si>
    <t>Součet</t>
  </si>
  <si>
    <t>3</t>
  </si>
  <si>
    <t>M</t>
  </si>
  <si>
    <t>00572100</t>
  </si>
  <si>
    <t>osivo jetelotráva intenzivní víceletá</t>
  </si>
  <si>
    <t>kg</t>
  </si>
  <si>
    <t>8</t>
  </si>
  <si>
    <t>852403869</t>
  </si>
  <si>
    <t>686*0,05 'Přepočtené koeficientem množství</t>
  </si>
  <si>
    <t>182303111</t>
  </si>
  <si>
    <t>Doplnění zeminy nebo substrátu na travnatých plochách tloušťky do 50 mm v rovině nebo na svahu do 1:5</t>
  </si>
  <si>
    <t>-1957069600</t>
  </si>
  <si>
    <t>https://podminky.urs.cz/item/CS_URS_2024_02/182303111</t>
  </si>
  <si>
    <t>5</t>
  </si>
  <si>
    <t>10371500</t>
  </si>
  <si>
    <t>substrát pro trávníky VL</t>
  </si>
  <si>
    <t>m3</t>
  </si>
  <si>
    <t>304043146</t>
  </si>
  <si>
    <t>6</t>
  </si>
  <si>
    <t>131351201</t>
  </si>
  <si>
    <t>Hloubení zapažených jam a zářezů strojně s urovnáním dna do předepsaného profilu a spádu v hornině třídy těžitelnosti II skupiny 4 do 20 m3</t>
  </si>
  <si>
    <t>-1874194588</t>
  </si>
  <si>
    <t>https://podminky.urs.cz/item/CS_URS_2024_02/131351201</t>
  </si>
  <si>
    <t>"Nové vpusti - VP"2,5*1,2*1,2*2</t>
  </si>
  <si>
    <t>7</t>
  </si>
  <si>
    <t>132354102</t>
  </si>
  <si>
    <t>Hloubení zapažených rýh šířky do 800 mm strojně s urovnáním dna do předepsaného profilu a spádu v hornině třídy těžitelnosti II skupiny 4 přes 20 do 50 m3</t>
  </si>
  <si>
    <t>125149690</t>
  </si>
  <si>
    <t>https://podminky.urs.cz/item/CS_URS_2024_02/132354102</t>
  </si>
  <si>
    <t>"Přípojky k vpustím"1,2*0,8*(25+1)</t>
  </si>
  <si>
    <t>132351102</t>
  </si>
  <si>
    <t>Hloubení nezapažených rýh šířky do 800 mm strojně s urovnáním dna do předepsaného profilu a spádu v hornině třídy těžitelnosti II skupiny 4 přes 20 do 50 m3</t>
  </si>
  <si>
    <t>74031699</t>
  </si>
  <si>
    <t>https://podminky.urs.cz/item/CS_URS_2024_02/132351102</t>
  </si>
  <si>
    <t>"zasakovací rýha"0,6*0,8*100</t>
  </si>
  <si>
    <t>9</t>
  </si>
  <si>
    <t>151811131</t>
  </si>
  <si>
    <t>Zřízení pažicích boxů pro pažení a rozepření stěn rýh podzemního vedení hloubka výkopu do 4 m, šířka do 1,2 m</t>
  </si>
  <si>
    <t>905787893</t>
  </si>
  <si>
    <t>https://podminky.urs.cz/item/CS_URS_2024_02/151811131</t>
  </si>
  <si>
    <t>"Nové vpusti - VP"2,5*1,2*4*2</t>
  </si>
  <si>
    <t>"Přípojky k vpustím"0,8*2*(25+1)</t>
  </si>
  <si>
    <t>10</t>
  </si>
  <si>
    <t>151811231</t>
  </si>
  <si>
    <t>Odstranění pažicích boxů pro pažení a rozepření stěn rýh podzemního vedení hloubka výkopu do 4 m, šířka do 1,2 m</t>
  </si>
  <si>
    <t>-679875025</t>
  </si>
  <si>
    <t>https://podminky.urs.cz/item/CS_URS_2024_02/151811231</t>
  </si>
  <si>
    <t>11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</si>
  <si>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</si>
  <si>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</si>
  <si>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643988718</t>
  </si>
  <si>
    <t>https://podminky.urs.cz/item/CS_URS_2024_02/162751117</t>
  </si>
  <si>
    <t>P</t>
  </si>
  <si>
    <t>Poznámka k položce:_x000D_
Odvoz na skládku.</t>
  </si>
  <si>
    <t>167151101</t>
  </si>
  <si>
    <t>Nakládání, skládání a překládání neulehlého výkopku nebo sypaniny strojně nakládání, množství do 100 m3, z horniny třídy těžitelnosti I, skupiny 1 až 3</t>
  </si>
  <si>
    <t>706019969</t>
  </si>
  <si>
    <t>https://podminky.urs.cz/item/CS_URS_2024_02/167151101</t>
  </si>
  <si>
    <t>13</t>
  </si>
  <si>
    <t>171201231</t>
  </si>
  <si>
    <t>Poplatek za uložení stavebního odpadu na recyklační skládce (skládkovné) zeminy a kamení zatříděného do Katalogu odpadů pod kódem 17 05 04</t>
  </si>
  <si>
    <t>t</t>
  </si>
  <si>
    <t>-1094131661</t>
  </si>
  <si>
    <t>https://podminky.urs.cz/item/CS_URS_2024_02/171201231</t>
  </si>
  <si>
    <t>Poznámka k položce:_x000D_
Koeficient 1,9 pro přepočet m3 na t.</t>
  </si>
  <si>
    <t>80,16*1,9 'Přepočtené koeficientem množství</t>
  </si>
  <si>
    <t>14</t>
  </si>
  <si>
    <t>171251201</t>
  </si>
  <si>
    <t>Uložení sypaniny na skládky nebo meziskládky bez hutnění s upravením uložené sypaniny do předepsaného tvaru</t>
  </si>
  <si>
    <t>269921466</t>
  </si>
  <si>
    <t>https://podminky.urs.cz/item/CS_URS_2024_02/171251201</t>
  </si>
  <si>
    <t>15</t>
  </si>
  <si>
    <t>174151101</t>
  </si>
  <si>
    <t>Zásyp sypaninou z jakékoliv horniny strojně s uložením výkopku ve vrstvách se zhutněním jam, šachet, rýh nebo kolem objektů v těchto vykopávkách</t>
  </si>
  <si>
    <t>495208165</t>
  </si>
  <si>
    <t>https://podminky.urs.cz/item/CS_URS_2024_02/174151101</t>
  </si>
  <si>
    <t>Hutněný zásyp ve vrstvách.</t>
  </si>
  <si>
    <t>"Přípojky k vpustím"2,0*0,8*(25+1)</t>
  </si>
  <si>
    <t>mínus odpočet objemu potrubí, vč. obsypu:</t>
  </si>
  <si>
    <t>-0,8*(25+1)*(0,1+0,15+0,3)</t>
  </si>
  <si>
    <t>mínus odpočet objemu šachet:</t>
  </si>
  <si>
    <t>-(2,5*0,25*0,25*3,14)*2</t>
  </si>
  <si>
    <t>16</t>
  </si>
  <si>
    <t>58343930</t>
  </si>
  <si>
    <t>kamenivo drcené hrubé frakce 16/32</t>
  </si>
  <si>
    <t>-1792412275</t>
  </si>
  <si>
    <t>Poznámka k položce:_x000D_
kamenivo přírodní těžené (nepřípustné pro zásyp jsou popílek, hlušina (haldovina), struska a recykláty)._x000D_
Koeficient 1,9 pro přepočet m3 na t.</t>
  </si>
  <si>
    <t>36,379*1,9 'Přepočtené koeficientem množství</t>
  </si>
  <si>
    <t>17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</si>
  <si>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</si>
  <si>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</si>
  <si>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1878476291</t>
  </si>
  <si>
    <t>https://podminky.urs.cz/item/CS_URS_2024_02/175111101</t>
  </si>
  <si>
    <t>Poznámka k položce:_x000D_
Hutnění materiálu ve vrstvách max. 200mm!</t>
  </si>
  <si>
    <t>"DN 150"0,8*(25+1)*(0,1+0,15+0,3)</t>
  </si>
  <si>
    <t>18</t>
  </si>
  <si>
    <t>58337310</t>
  </si>
  <si>
    <t>štěrkopísek frakce 0/4</t>
  </si>
  <si>
    <t>-2054667884</t>
  </si>
  <si>
    <t>Poznámka k položce:_x000D_
Hutněný obsyp ve vrstvách – přírodní těžené kamenivo 0-8mm._x000D_
Koeficient 1,9 pro přepočet t na m3.</t>
  </si>
  <si>
    <t>11,44*1,9 'Přepočtené koeficientem množství</t>
  </si>
  <si>
    <t>19</t>
  </si>
  <si>
    <t>181951116</t>
  </si>
  <si>
    <t>Úprava pláně vyrovnáním výškových rozdílů strojně v hornině třídy těžitelnosti III, skupiny 6 se zhutněním</t>
  </si>
  <si>
    <t>1221406947</t>
  </si>
  <si>
    <t>https://podminky.urs.cz/item/CS_URS_2024_02/181951116</t>
  </si>
  <si>
    <t>20</t>
  </si>
  <si>
    <t>185803111</t>
  </si>
  <si>
    <t>Ošetření trávníku jednorázové v rovině nebo na svahu do 1:5</t>
  </si>
  <si>
    <t>-901989583</t>
  </si>
  <si>
    <t>https://podminky.urs.cz/item/CS_URS_2024_02/185803111</t>
  </si>
  <si>
    <t>185803211</t>
  </si>
  <si>
    <t>Uválcování trávníku v rovině nebo na svahu do 1:5</t>
  </si>
  <si>
    <t>-293089988</t>
  </si>
  <si>
    <t>https://podminky.urs.cz/item/CS_URS_2024_02/185803211</t>
  </si>
  <si>
    <t>Zakládání</t>
  </si>
  <si>
    <t>22</t>
  </si>
  <si>
    <t>212752402</t>
  </si>
  <si>
    <t>Trativody z drenážních trubek pro liniové stavby a komunikace se zřízením štěrkového lože pod trubky a s jejich obsypem v otevřeném výkopu trubka korugovaná sendvičová PE-HD SN 8 celoperforovaná 360° DN 150</t>
  </si>
  <si>
    <t>m</t>
  </si>
  <si>
    <t>1661286277</t>
  </si>
  <si>
    <t>https://podminky.urs.cz/item/CS_URS_2024_02/212752402</t>
  </si>
  <si>
    <t>"drenáž"100</t>
  </si>
  <si>
    <t>Vodorovné konstrukce</t>
  </si>
  <si>
    <t>23</t>
  </si>
  <si>
    <t>451572111</t>
  </si>
  <si>
    <t>Lože pod potrubí, stoky a drobné objekty v otevřeném výkopu z kameniva drobného těženého 0 až 4 mm</t>
  </si>
  <si>
    <t>-1687404485</t>
  </si>
  <si>
    <t>https://podminky.urs.cz/item/CS_URS_2024_02/451572111</t>
  </si>
  <si>
    <t>"Přípojky k vpustím"0,1*0,8*(25+1)</t>
  </si>
  <si>
    <t>24</t>
  </si>
  <si>
    <t>452311141</t>
  </si>
  <si>
    <t>Podkladní a zajišťovací konstrukce z betonu prostého v otevřeném výkopu bez zvýšených nároků na prostředí desky pod potrubí, stoky a drobné objekty z betonu tř. C 16/20</t>
  </si>
  <si>
    <t>889166216</t>
  </si>
  <si>
    <t>https://podminky.urs.cz/item/CS_URS_2024_02/452311141</t>
  </si>
  <si>
    <t>"Nové vpusti - VP"0,15*1,2*1,2*2</t>
  </si>
  <si>
    <t>25</t>
  </si>
  <si>
    <t>452313141</t>
  </si>
  <si>
    <t>Podkladní a zajišťovací konstrukce z betonu prostého v otevřeném výkopu bez zvýšených nároků na prostředí bloky pro potrubí z betonu tř. C 16/20</t>
  </si>
  <si>
    <t>-428739285</t>
  </si>
  <si>
    <t>https://podminky.urs.cz/item/CS_URS_2024_02/452313141</t>
  </si>
  <si>
    <t>Napojení na stáv. potrubí</t>
  </si>
  <si>
    <t>"Nové vpusti - VP"2</t>
  </si>
  <si>
    <t>26</t>
  </si>
  <si>
    <t>452353111</t>
  </si>
  <si>
    <t>Bednění podkladních a zajišťovacích konstrukcí v otevřeném výkopu bloků pro potrubí zřízení</t>
  </si>
  <si>
    <t>-1379341214</t>
  </si>
  <si>
    <t>https://podminky.urs.cz/item/CS_URS_2024_02/452353111</t>
  </si>
  <si>
    <t>27</t>
  </si>
  <si>
    <t>452353112</t>
  </si>
  <si>
    <t>Bednění podkladních a zajišťovacích konstrukcí v otevřeném výkopu bloků pro potrubí odstranění</t>
  </si>
  <si>
    <t>164876248</t>
  </si>
  <si>
    <t>https://podminky.urs.cz/item/CS_URS_2024_02/452353112</t>
  </si>
  <si>
    <t>Komunikace pozemní</t>
  </si>
  <si>
    <t>28</t>
  </si>
  <si>
    <t>564931412</t>
  </si>
  <si>
    <t>Podklad nebo podsyp z asfaltového recyklátu s rozprostřením a zhutněním plochy přes 100 m2, po zhutnění tl. 100 mm</t>
  </si>
  <si>
    <t>284595047</t>
  </si>
  <si>
    <t>https://podminky.urs.cz/item/CS_URS_2024_02/564931412</t>
  </si>
  <si>
    <t xml:space="preserve">"Případná úprava nivelety komunikace"870*0,3 </t>
  </si>
  <si>
    <t>29</t>
  </si>
  <si>
    <t>565151111</t>
  </si>
  <si>
    <t>Vyrovnání povrchu dosavadních podkladů s rozprostřením hmot a zhutněním obalovaným kamenivem ACP (OK) tl. 70 mm</t>
  </si>
  <si>
    <t>344088552</t>
  </si>
  <si>
    <t>https://podminky.urs.cz/item/CS_URS_2024_02/565151111</t>
  </si>
  <si>
    <t>Poznámka k položce:_x000D_
beton asfaltový podkladní ACP 16S pojivo asfalt 50/70</t>
  </si>
  <si>
    <t>"lokální opravy trhlin podle TP115 (50% celkové plochy)"760*0,5</t>
  </si>
  <si>
    <t>30</t>
  </si>
  <si>
    <t>569251111</t>
  </si>
  <si>
    <t>Zpevnění krajnic nebo komunikací pro pěší s rozprostřením a zhutněním, po zhutnění štěrkopískem nebo kamenivem těženým tl. 150 mm</t>
  </si>
  <si>
    <t>1325181360</t>
  </si>
  <si>
    <t>https://podminky.urs.cz/item/CS_URS_2024_02/569251111</t>
  </si>
  <si>
    <t>"krajnice stěrková 0,5 m"100*0,5</t>
  </si>
  <si>
    <t>31</t>
  </si>
  <si>
    <t>572261123</t>
  </si>
  <si>
    <t>Vyspravení výtluků materiálem na bázi asfaltu s řezáním, vysekáním, očištěním, zaplněním směsí a zhutněním asfaltovou směsí aplikovanou za studena při vyspravované ploše na 1 km komunikace přes 10 % tl. přes 40 do 50 mm</t>
  </si>
  <si>
    <t>-1955388949</t>
  </si>
  <si>
    <t>https://podminky.urs.cz/item/CS_URS_2024_02/572261123</t>
  </si>
  <si>
    <t>Poznámka k položce:_x000D_
15% plochy</t>
  </si>
  <si>
    <t>"lokální opravy trhlin podle TP115 (15% celkové plochy)"870</t>
  </si>
  <si>
    <t>870*0,15 'Přepočtené koeficientem množství</t>
  </si>
  <si>
    <t>32</t>
  </si>
  <si>
    <t>573191111</t>
  </si>
  <si>
    <t>Postřik infiltrační kationaktivní emulzí v množství 1,00 kg/m2</t>
  </si>
  <si>
    <t>-153171227</t>
  </si>
  <si>
    <t>https://podminky.urs.cz/item/CS_URS_2024_02/573191111</t>
  </si>
  <si>
    <t>"spojovací postřik (2x)"2*870</t>
  </si>
  <si>
    <t>33</t>
  </si>
  <si>
    <t>576133211</t>
  </si>
  <si>
    <t>Asfaltový koberec mastixový SMA 11 (AKMS) s rozprostřením a se zhutněním v pruhu šířky do 3 m, po zhutnění tl. 40 mm</t>
  </si>
  <si>
    <t>186592760</t>
  </si>
  <si>
    <t>https://podminky.urs.cz/item/CS_URS_2024_02/576133211</t>
  </si>
  <si>
    <t>34</t>
  </si>
  <si>
    <t>577165132.S</t>
  </si>
  <si>
    <t>Asfaltový beton vrstva ložní ACL 16 S (ABH) s rozprostřením a zhutněním z modifikovaného asfaltu v pruhu šířky přes 1,5 do 3 m, po zhutnění tl. 70 mm</t>
  </si>
  <si>
    <t>na podkladě CS ÚRS</t>
  </si>
  <si>
    <t>-1645371828</t>
  </si>
  <si>
    <t>Trubní vedení</t>
  </si>
  <si>
    <t>35</t>
  </si>
  <si>
    <t>871313121</t>
  </si>
  <si>
    <t>Montáž kanalizačního potrubí z tvrdého PVC-U hladkého plnostěnného tuhost SN 8 DN 160</t>
  </si>
  <si>
    <t>-1041567389</t>
  </si>
  <si>
    <t>https://podminky.urs.cz/item/CS_URS_2024_02/871313121</t>
  </si>
  <si>
    <t>"přípojka k vpustím"(25+1)</t>
  </si>
  <si>
    <t>36</t>
  </si>
  <si>
    <t>28611165</t>
  </si>
  <si>
    <t>trubka kanalizační PVC-U plnostěnná jednovrstvá DN 160x3000mm SN8</t>
  </si>
  <si>
    <t>1317212436</t>
  </si>
  <si>
    <t>26*1,03 'Přepočtené koeficientem množství</t>
  </si>
  <si>
    <t>37</t>
  </si>
  <si>
    <t>877310310</t>
  </si>
  <si>
    <t>Montáž tvarovek na kanalizačním plastovém potrubí z PP nebo PVC-U hladkého plnostěnného kolen, víček nebo hrdlových uzávěrů DN 150</t>
  </si>
  <si>
    <t>kus</t>
  </si>
  <si>
    <t>640809060</t>
  </si>
  <si>
    <t>https://podminky.urs.cz/item/CS_URS_2024_02/877310310</t>
  </si>
  <si>
    <t>"přesuvka"2*2</t>
  </si>
  <si>
    <t>"objímka"2*2</t>
  </si>
  <si>
    <t>"spojka"2*2</t>
  </si>
  <si>
    <t>38</t>
  </si>
  <si>
    <t>28612243</t>
  </si>
  <si>
    <t>přesuvka kanalizační plastová PVC KG DN 160 SN12/16</t>
  </si>
  <si>
    <t>23400042</t>
  </si>
  <si>
    <t>39</t>
  </si>
  <si>
    <t>28614548</t>
  </si>
  <si>
    <t>fixační objímky proti rozpojení, tlakové zatížení do 2,5baru DN 160</t>
  </si>
  <si>
    <t>487801375</t>
  </si>
  <si>
    <t>40</t>
  </si>
  <si>
    <t>28651067</t>
  </si>
  <si>
    <t>spojka dvouhrdlá kanalizační PVC-U plnostěnná s rázovou odolností DN 150</t>
  </si>
  <si>
    <t>-345713490</t>
  </si>
  <si>
    <t>41</t>
  </si>
  <si>
    <t>892351111</t>
  </si>
  <si>
    <t>Tlakové zkoušky vodou na potrubí DN 150 nebo 200</t>
  </si>
  <si>
    <t>969769932</t>
  </si>
  <si>
    <t>https://podminky.urs.cz/item/CS_URS_2024_02/892351111</t>
  </si>
  <si>
    <t>(25+1)</t>
  </si>
  <si>
    <t>42</t>
  </si>
  <si>
    <t>894414111</t>
  </si>
  <si>
    <t>Osazení betonových nebo železobetonových dílců pro šachty skruží základových (dno)</t>
  </si>
  <si>
    <t>-317417361</t>
  </si>
  <si>
    <t>https://podminky.urs.cz/item/CS_URS_2024_02/894414111</t>
  </si>
  <si>
    <t>"uliční vpusť"1</t>
  </si>
  <si>
    <t>43</t>
  </si>
  <si>
    <t>59223823</t>
  </si>
  <si>
    <t>vpusť uliční dno betonové 626x495x50mm</t>
  </si>
  <si>
    <t>1859214932</t>
  </si>
  <si>
    <t>44</t>
  </si>
  <si>
    <t>895941102</t>
  </si>
  <si>
    <t>Osazení vpusti kanalizační horské z betonových dílců rozměru 1200/600 mm</t>
  </si>
  <si>
    <t>2071379246</t>
  </si>
  <si>
    <t>https://podminky.urs.cz/item/CS_URS_2024_02/895941102</t>
  </si>
  <si>
    <t>45</t>
  </si>
  <si>
    <t>59224448</t>
  </si>
  <si>
    <t>vpusť horská betonová spodní díl 124x62x153</t>
  </si>
  <si>
    <t>-1079474492</t>
  </si>
  <si>
    <t>46</t>
  </si>
  <si>
    <t>59224452</t>
  </si>
  <si>
    <t>mříž kompozit s rámem C250 pro horskou vpusť betonovou 120x60cm</t>
  </si>
  <si>
    <t>-837137804</t>
  </si>
  <si>
    <t>47</t>
  </si>
  <si>
    <t>895941351</t>
  </si>
  <si>
    <t>Osazení vpusti uliční z betonových dílců DN 500 skruž horní pro čtvercovou vtokovou mříž</t>
  </si>
  <si>
    <t>261749597</t>
  </si>
  <si>
    <t>https://podminky.urs.cz/item/CS_URS_2024_02/895941351</t>
  </si>
  <si>
    <t>"Prstenec"1</t>
  </si>
  <si>
    <t>"Skruž horní"1</t>
  </si>
  <si>
    <t>48</t>
  </si>
  <si>
    <t>59223821</t>
  </si>
  <si>
    <t>vpusť uliční prstenec betonový 180x660x100mm</t>
  </si>
  <si>
    <t>-404426641</t>
  </si>
  <si>
    <t>49</t>
  </si>
  <si>
    <t>59223864</t>
  </si>
  <si>
    <t>prstenec pro uliční vpusť vyrovnávací betonový 390x60x130mm</t>
  </si>
  <si>
    <t>1752965283</t>
  </si>
  <si>
    <t>50</t>
  </si>
  <si>
    <t>895941361</t>
  </si>
  <si>
    <t>Osazení vpusti uliční z betonových dílců DN 500 skruž středová 290 mm</t>
  </si>
  <si>
    <t>-730672989</t>
  </si>
  <si>
    <t>https://podminky.urs.cz/item/CS_URS_2024_02/895941361</t>
  </si>
  <si>
    <t>51</t>
  </si>
  <si>
    <t>59224461</t>
  </si>
  <si>
    <t>vpusť uliční DN 500 skruž průběžná nízká betonová 500/290x65mm</t>
  </si>
  <si>
    <t>-1438044779</t>
  </si>
  <si>
    <t>52</t>
  </si>
  <si>
    <t>895941362</t>
  </si>
  <si>
    <t>Osazení vpusti uliční z betonových dílců DN 500 skruž středová 590 mm</t>
  </si>
  <si>
    <t>-1935873826</t>
  </si>
  <si>
    <t>https://podminky.urs.cz/item/CS_URS_2024_02/895941362</t>
  </si>
  <si>
    <t>53</t>
  </si>
  <si>
    <t>59224462</t>
  </si>
  <si>
    <t>vpusť uliční DN 500 skruž průběžná vysoká betonová 500/590x65mm</t>
  </si>
  <si>
    <t>-1538713247</t>
  </si>
  <si>
    <t>54</t>
  </si>
  <si>
    <t>895941366</t>
  </si>
  <si>
    <t>Osazení vpusti uliční z betonových dílců DN 500 skruž průběžná s výtokem</t>
  </si>
  <si>
    <t>-1393096631</t>
  </si>
  <si>
    <t>https://podminky.urs.cz/item/CS_URS_2024_02/895941366</t>
  </si>
  <si>
    <t>55</t>
  </si>
  <si>
    <t>59224464</t>
  </si>
  <si>
    <t>vpusť uliční DN 500 skruž průběžná 500/590x65mm betonová s odtokem 150mm PVC</t>
  </si>
  <si>
    <t>-105842134</t>
  </si>
  <si>
    <t>56</t>
  </si>
  <si>
    <t>899132122</t>
  </si>
  <si>
    <t>Výměna (výšková úprava) poklopu kanalizačního s rámem pevným s ošetřením podkladních vrstev hloubky přes 25 cm</t>
  </si>
  <si>
    <t>-2033308041</t>
  </si>
  <si>
    <t>https://podminky.urs.cz/item/CS_URS_2024_02/899132122</t>
  </si>
  <si>
    <t>"Výšková úprava šachty"1</t>
  </si>
  <si>
    <t>57</t>
  </si>
  <si>
    <t>55241030</t>
  </si>
  <si>
    <t>poklop šachtový litinový kruhový DN 600 bez ventilace tř D400 pro intenzivní provoz</t>
  </si>
  <si>
    <t>1326469288</t>
  </si>
  <si>
    <t>58</t>
  </si>
  <si>
    <t>899132212</t>
  </si>
  <si>
    <t>Výměna (výšková úprava) poklopu vodovodního samonivelačního nebo pevného šoupátkového</t>
  </si>
  <si>
    <t>1289330303</t>
  </si>
  <si>
    <t>https://podminky.urs.cz/item/CS_URS_2024_02/899132212</t>
  </si>
  <si>
    <t>"Výšková úprava šoupátek"4</t>
  </si>
  <si>
    <t>59</t>
  </si>
  <si>
    <t>55241104</t>
  </si>
  <si>
    <t>poklop šoupátkový litinový bez ventilace tř D400 v samonivelačním rámu</t>
  </si>
  <si>
    <t>597812562</t>
  </si>
  <si>
    <t>60</t>
  </si>
  <si>
    <t>899204112</t>
  </si>
  <si>
    <t>Osazení mříží litinových včetně rámů a košů na bahno pro třídu zatížení D400, E600</t>
  </si>
  <si>
    <t>-1321188494</t>
  </si>
  <si>
    <t>https://podminky.urs.cz/item/CS_URS_2024_02/899204112</t>
  </si>
  <si>
    <t>61</t>
  </si>
  <si>
    <t>55241043</t>
  </si>
  <si>
    <t>mříž šachtová dešťová litinová DN 425 pro třídu zatížení D400 čtverec</t>
  </si>
  <si>
    <t>166619752</t>
  </si>
  <si>
    <t>62</t>
  </si>
  <si>
    <t>28661789</t>
  </si>
  <si>
    <t>koš kalový ocelový pro silniční vpusť 425mm vč. madla</t>
  </si>
  <si>
    <t>-1218890806</t>
  </si>
  <si>
    <t>63</t>
  </si>
  <si>
    <t>899722114</t>
  </si>
  <si>
    <t>Krytí potrubí z plastů výstražnou fólií z PVC šířky přes 34 do 40 cm</t>
  </si>
  <si>
    <t>-1099408913</t>
  </si>
  <si>
    <t>https://podminky.urs.cz/item/CS_URS_2024_02/899722114</t>
  </si>
  <si>
    <t>Ostatní konstrukce a práce, bourání</t>
  </si>
  <si>
    <t>64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</si>
  <si>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</si>
  <si>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</si>
  <si>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1101875397</t>
  </si>
  <si>
    <t>https://podminky.urs.cz/item/CS_URS_2024_02/916131213</t>
  </si>
  <si>
    <t>65</t>
  </si>
  <si>
    <t>59217031</t>
  </si>
  <si>
    <t>obrubník silniční betonový 1000x150x250mm</t>
  </si>
  <si>
    <t>925646122</t>
  </si>
  <si>
    <t>30*1,1 'Přepočtené koeficientem množství</t>
  </si>
  <si>
    <t>66</t>
  </si>
  <si>
    <t>919726122</t>
  </si>
  <si>
    <t>Geotextilie netkaná pro ochranu, separaci nebo filtraci měrná hmotnost přes 200 do 300 g/m2</t>
  </si>
  <si>
    <t>CS ÚRS 2024 01</t>
  </si>
  <si>
    <t>629263266</t>
  </si>
  <si>
    <t>https://podminky.urs.cz/item/CS_URS_2024_01/919726122</t>
  </si>
  <si>
    <t>100*3 'Přepočtené koeficientem množství</t>
  </si>
  <si>
    <t>67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</si>
  <si>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</si>
  <si>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</si>
  <si>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-2065889994</t>
  </si>
  <si>
    <t>https://podminky.urs.cz/item/CS_URS_2024_02/919732211</t>
  </si>
  <si>
    <t>"řezání spáry + asfaltová zálivka"23</t>
  </si>
  <si>
    <t>68</t>
  </si>
  <si>
    <t>919735113</t>
  </si>
  <si>
    <t>Řezání stávajícího živičného krytu nebo podkladu hloubky přes 100 do 150 mm</t>
  </si>
  <si>
    <t>902463457</t>
  </si>
  <si>
    <t>https://podminky.urs.cz/item/CS_URS_2024_02/919735113</t>
  </si>
  <si>
    <t>69</t>
  </si>
  <si>
    <t>919748111</t>
  </si>
  <si>
    <t>Provedení postřiku cementobetonového krytu nebo podkladu ochrannou emulzí</t>
  </si>
  <si>
    <t>570286928</t>
  </si>
  <si>
    <t>https://podminky.urs.cz/item/CS_URS_2024_02/919748111</t>
  </si>
  <si>
    <t>Poznámka k položce:_x000D_
Spojovací postřik po odřezání stáv. komunikace, 10kg/m2.</t>
  </si>
  <si>
    <t>23*0,2 'Přepočtené koeficientem množství</t>
  </si>
  <si>
    <t>70</t>
  </si>
  <si>
    <t>111625530</t>
  </si>
  <si>
    <t>emulze asfaltová rychleštěpná pro tryskové vysprávky</t>
  </si>
  <si>
    <t>948451738</t>
  </si>
  <si>
    <t>23*0,002 'Přepočtené koeficientem množství</t>
  </si>
  <si>
    <t>71</t>
  </si>
  <si>
    <t>935112211</t>
  </si>
  <si>
    <t>Osazení betonového příkopového žlabu s vyplněním a zatřením spár cementovou maltou s ložem tl. 100 mm z betonu prostého z betonových příkopových tvárnic šířky přes 500 do 800 mm</t>
  </si>
  <si>
    <t>1417156228</t>
  </si>
  <si>
    <t>https://podminky.urs.cz/item/CS_URS_2024_02/935112211</t>
  </si>
  <si>
    <t>72</t>
  </si>
  <si>
    <t>59227029.R01</t>
  </si>
  <si>
    <t>žlabovka příkopová betonová š. 630mm</t>
  </si>
  <si>
    <t>323263379</t>
  </si>
  <si>
    <t>73</t>
  </si>
  <si>
    <t>938908411</t>
  </si>
  <si>
    <t>Čištění vozovek splachováním vodou povrchu podkladu nebo krytu živičného, betonového nebo dlážděného</t>
  </si>
  <si>
    <t>727968221</t>
  </si>
  <si>
    <t>https://podminky.urs.cz/item/CS_URS_2024_02/938908411</t>
  </si>
  <si>
    <t>"očištění povrchu"760</t>
  </si>
  <si>
    <t>74</t>
  </si>
  <si>
    <t>938909321</t>
  </si>
  <si>
    <t>Čištění vozovek metením bláta, prachu nebo hlinitého nánosu s odklizením na hromady na vzdálenost do 20 m nebo naložením na dopravní prostředek ručně povrchu podkladu nebo krytu štěrkového</t>
  </si>
  <si>
    <t>-1237972898</t>
  </si>
  <si>
    <t>https://podminky.urs.cz/item/CS_URS_2024_02/938909321</t>
  </si>
  <si>
    <t>75</t>
  </si>
  <si>
    <t>939291013</t>
  </si>
  <si>
    <t>Obetonování konstrukcí pozemních komunikací z betonu prostého bez zvláštních nároků na prostředí tř. C 20/25</t>
  </si>
  <si>
    <t>171626128</t>
  </si>
  <si>
    <t>https://podminky.urs.cz/item/CS_URS_2024_02/939291013</t>
  </si>
  <si>
    <t>"obruba nová silniční 150/250"30*0,3*0,25</t>
  </si>
  <si>
    <t>"žlabovka příkopová"8*0,2*0,7</t>
  </si>
  <si>
    <t>997</t>
  </si>
  <si>
    <t>Přesun sutě</t>
  </si>
  <si>
    <t>76</t>
  </si>
  <si>
    <t>997221551</t>
  </si>
  <si>
    <t>Vodorovná doprava suti bez naložení, ale se složením a s hrubým urovnáním ze sypkých materiálů, na vzdálenost do 1 km</t>
  </si>
  <si>
    <t>-128404443</t>
  </si>
  <si>
    <t>https://podminky.urs.cz/item/CS_URS_2024_02/997221551</t>
  </si>
  <si>
    <t>77</t>
  </si>
  <si>
    <t>997221559</t>
  </si>
  <si>
    <t>Vodorovná doprava suti bez naložení, ale se složením a s hrubým urovnáním Příplatek k ceně za každý další započatý 1 km přes 1 km</t>
  </si>
  <si>
    <t>2140111009</t>
  </si>
  <si>
    <t>https://podminky.urs.cz/item/CS_URS_2024_02/997221559</t>
  </si>
  <si>
    <t>Poznámka k položce:_x000D_
Celkem 10km.</t>
  </si>
  <si>
    <t>224,04*10 'Přepočtené koeficientem množství</t>
  </si>
  <si>
    <t>78</t>
  </si>
  <si>
    <t>997221611</t>
  </si>
  <si>
    <t>Nakládání na dopravní prostředky pro vodorovnou dopravu suti</t>
  </si>
  <si>
    <t>-1061444313</t>
  </si>
  <si>
    <t>https://podminky.urs.cz/item/CS_URS_2024_02/997221611</t>
  </si>
  <si>
    <t>79</t>
  </si>
  <si>
    <t>997013871</t>
  </si>
  <si>
    <t>Poplatek za uložení stavebního odpadu na recyklační skládce (skládkovné) směsného stavebního a demoličního zatříděného do Katalogu odpadů pod kódem 17 09 04</t>
  </si>
  <si>
    <t>841769355</t>
  </si>
  <si>
    <t>https://podminky.urs.cz/item/CS_URS_2024_02/997013871</t>
  </si>
  <si>
    <t>80</t>
  </si>
  <si>
    <t>997013875</t>
  </si>
  <si>
    <t>Poplatek za uložení stavebního odpadu na recyklační skládce (skládkovné) asfaltového bez obsahu dehtu zatříděného do Katalogu odpadů pod kódem 17 03 02</t>
  </si>
  <si>
    <t>-794234350</t>
  </si>
  <si>
    <t>https://podminky.urs.cz/item/CS_URS_2024_02/997013875</t>
  </si>
  <si>
    <t>998</t>
  </si>
  <si>
    <t>Přesun hmot</t>
  </si>
  <si>
    <t>81</t>
  </si>
  <si>
    <t>998225111</t>
  </si>
  <si>
    <t>Přesun hmot pro komunikace s krytem z kameniva, monolitickým betonovým nebo živičným dopravní vzdálenost do 200 m jakékoliv délky objektu</t>
  </si>
  <si>
    <t>-860236650</t>
  </si>
  <si>
    <t>https://podminky.urs.cz/item/CS_URS_2024_02/998225111</t>
  </si>
  <si>
    <t>SO 101.1 - Zpevněné plochy - sanace</t>
  </si>
  <si>
    <t>122552204</t>
  </si>
  <si>
    <t>Odkopávky a prokopávky nezapažené pro silnice a dálnice strojně v hornině třídy těžitelnosti III přes 100 do 500 m3</t>
  </si>
  <si>
    <t>1859179634</t>
  </si>
  <si>
    <t>https://podminky.urs.cz/item/CS_URS_2024_02/122552204</t>
  </si>
  <si>
    <t>"sanace 15% z celkové  plochy"(760*0,15)*0,3</t>
  </si>
  <si>
    <t>570835640</t>
  </si>
  <si>
    <t>167151111</t>
  </si>
  <si>
    <t>Nakládání, skládání a překládání neulehlého výkopku nebo sypaniny strojně nakládání, množství přes 100 m3, z hornin třídy těžitelnosti I, skupiny 1 až 3</t>
  </si>
  <si>
    <t>-1740356763</t>
  </si>
  <si>
    <t>https://podminky.urs.cz/item/CS_URS_2024_02/167151111</t>
  </si>
  <si>
    <t>35467787</t>
  </si>
  <si>
    <t>34,2*1,9 'Přepočtené koeficientem množství</t>
  </si>
  <si>
    <t>636308318</t>
  </si>
  <si>
    <t>711620801</t>
  </si>
  <si>
    <t>"sanace 15% z celkové  plochy"760*0,15</t>
  </si>
  <si>
    <t>564871116</t>
  </si>
  <si>
    <t>Podklad ze štěrkodrti ŠD s rozprostřením a zhutněním plochy přes 100 m2, po zhutnění tl. 300 mm</t>
  </si>
  <si>
    <t>405472256</t>
  </si>
  <si>
    <t>https://podminky.urs.cz/item/CS_URS_2024_02/564871116</t>
  </si>
  <si>
    <t>Poznámka k položce:_x000D_
Sanace tl. 30 cm frakcí 32-63 štěrkodrti.</t>
  </si>
  <si>
    <t>919726227</t>
  </si>
  <si>
    <t>Geotextilie tkaná pro vyztužení, separaci nebo filtraci z polyesteru, podélná/příčná pevnost v tahu 300/50 kN/m</t>
  </si>
  <si>
    <t>-1540954419</t>
  </si>
  <si>
    <t>https://podminky.urs.cz/item/CS_URS_2024_02/919726227</t>
  </si>
  <si>
    <t>114*1,3 'Přepočtené koeficientem množství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</si>
  <si>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</si>
  <si>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</si>
  <si>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</si>
  <si>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</si>
  <si>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</si>
  <si>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119003227</t>
  </si>
  <si>
    <t>Pomocné konstrukce při zabezpečení výkopu svislé ocelové mobilní oplocení, výšky přes 1,5 do 2,2 m panely vyplněné dráty zřízení</t>
  </si>
  <si>
    <t>1164271388</t>
  </si>
  <si>
    <t>https://podminky.urs.cz/item/CS_URS_2024_02/119003227</t>
  </si>
  <si>
    <t>Poznámka k položce:_x000D_
Včetně bezpečnostních tabulek.</t>
  </si>
  <si>
    <t>119003228</t>
  </si>
  <si>
    <t>Pomocné konstrukce při zabezpečení výkopu svislé ocelové mobilní oplocení, výšky přes 1,5 do 2,2 m panely vyplněné dráty odstranění</t>
  </si>
  <si>
    <t>704692719</t>
  </si>
  <si>
    <t>https://podminky.urs.cz/item/CS_URS_2024_02/119003228</t>
  </si>
  <si>
    <t>1147983785</t>
  </si>
  <si>
    <t>Poznámka k položce:_x000D_
Průběžné čištěn příjezdové komunikace.</t>
  </si>
  <si>
    <t>VRN1</t>
  </si>
  <si>
    <t>Průzkumné, geodetické a projektové práce</t>
  </si>
  <si>
    <t>011503002</t>
  </si>
  <si>
    <t>Vytyčení trasy inženýrských sítí</t>
  </si>
  <si>
    <t>komplet</t>
  </si>
  <si>
    <t>1024</t>
  </si>
  <si>
    <t>1893309603</t>
  </si>
  <si>
    <t>011503003</t>
  </si>
  <si>
    <t>Vytyčení stavby včetně fotodokumentace</t>
  </si>
  <si>
    <t>1113056697</t>
  </si>
  <si>
    <t>012103000</t>
  </si>
  <si>
    <t>Geodetické práce před výstavbou</t>
  </si>
  <si>
    <t>-1325359578</t>
  </si>
  <si>
    <t>Poznámka k položce:_x000D_
Včetně geometrického plánu.</t>
  </si>
  <si>
    <t>012303000</t>
  </si>
  <si>
    <t>Geodetické práce po výstavbě</t>
  </si>
  <si>
    <t>2040168918</t>
  </si>
  <si>
    <t xml:space="preserve">Poznámka k položce:_x000D_
V rozsahu dle požadavků investora (4 kopie + USB). </t>
  </si>
  <si>
    <t>013254000.1</t>
  </si>
  <si>
    <t>Zaměření skutečného provedení stavby</t>
  </si>
  <si>
    <t>534839529</t>
  </si>
  <si>
    <t>013254000.2</t>
  </si>
  <si>
    <t>Geometrické plány stavby pro vklad do KN</t>
  </si>
  <si>
    <t>-1403675846</t>
  </si>
  <si>
    <t>Poznámka k položce:_x000D_
V rozsahu dle požadavků investora.</t>
  </si>
  <si>
    <t>013254001</t>
  </si>
  <si>
    <t>Dokumentace skutečného provedení stavby</t>
  </si>
  <si>
    <t>2019730840</t>
  </si>
  <si>
    <t>Poznámka k položce:_x000D_
Ve formátech a rozsahu dle SoD.</t>
  </si>
  <si>
    <t>VRN2</t>
  </si>
  <si>
    <t>Příprava staveniště</t>
  </si>
  <si>
    <t>020001000</t>
  </si>
  <si>
    <t>-1636198445</t>
  </si>
  <si>
    <t>https://podminky.urs.cz/item/CS_URS_2024_02/020001000</t>
  </si>
  <si>
    <t>VRN3</t>
  </si>
  <si>
    <t>Zařízení staveniště</t>
  </si>
  <si>
    <t>012.1</t>
  </si>
  <si>
    <t>Dočasné dopravní značení a zajištění příkazu trvalého DZ</t>
  </si>
  <si>
    <t>-568682976</t>
  </si>
  <si>
    <t>Poznámka k položce:_x000D_
Zřízení a instalace dočasného dopravního značení včetně případné aktualizace  projektu (dočasného dopravního značení). Součástí prací je zajištění provozu zařízení pro dočasné značení po dobu stavby a následná likvidace dočasného dopravního značení._x000D_
Včetně průběžného čištění značení po dobu realizace stavby.</t>
  </si>
  <si>
    <t>030001000</t>
  </si>
  <si>
    <t>-2015001910</t>
  </si>
  <si>
    <t>https://podminky.urs.cz/item/CS_URS_2024_02/030001000</t>
  </si>
  <si>
    <t>VRN4</t>
  </si>
  <si>
    <t>Inženýrská činnost</t>
  </si>
  <si>
    <t>043134000</t>
  </si>
  <si>
    <t>Zkoušky zatěžovací</t>
  </si>
  <si>
    <t>-1116725098</t>
  </si>
  <si>
    <t>Poznámka k položce:_x000D_
Statická zátěžová zkouška dle ČSN 72 1006.</t>
  </si>
  <si>
    <t>045303000</t>
  </si>
  <si>
    <t>Koordinační a kompletační činnost dodavatele</t>
  </si>
  <si>
    <t>-2067854063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</si>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</sst>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174151101" TargetMode="External"/><Relationship Id="rId18" Type="http://schemas.openxmlformats.org/officeDocument/2006/relationships/hyperlink" Target="https://podminky.urs.cz/item/CS_URS_2024_02/212752402" TargetMode="External"/><Relationship Id="rId26" Type="http://schemas.openxmlformats.org/officeDocument/2006/relationships/hyperlink" Target="https://podminky.urs.cz/item/CS_URS_2024_02/569251111" TargetMode="External"/><Relationship Id="rId39" Type="http://schemas.openxmlformats.org/officeDocument/2006/relationships/hyperlink" Target="https://podminky.urs.cz/item/CS_URS_2024_02/899132122" TargetMode="External"/><Relationship Id="rId21" Type="http://schemas.openxmlformats.org/officeDocument/2006/relationships/hyperlink" Target="https://podminky.urs.cz/item/CS_URS_2024_02/452313141" TargetMode="External"/><Relationship Id="rId34" Type="http://schemas.openxmlformats.org/officeDocument/2006/relationships/hyperlink" Target="https://podminky.urs.cz/item/CS_URS_2024_02/895941102" TargetMode="External"/><Relationship Id="rId42" Type="http://schemas.openxmlformats.org/officeDocument/2006/relationships/hyperlink" Target="https://podminky.urs.cz/item/CS_URS_2024_02/899722114" TargetMode="External"/><Relationship Id="rId47" Type="http://schemas.openxmlformats.org/officeDocument/2006/relationships/hyperlink" Target="https://podminky.urs.cz/item/CS_URS_2024_02/919748111" TargetMode="External"/><Relationship Id="rId50" Type="http://schemas.openxmlformats.org/officeDocument/2006/relationships/hyperlink" Target="https://podminky.urs.cz/item/CS_URS_2024_02/938909321" TargetMode="External"/><Relationship Id="rId55" Type="http://schemas.openxmlformats.org/officeDocument/2006/relationships/hyperlink" Target="https://podminky.urs.cz/item/CS_URS_2024_02/997013871" TargetMode="External"/><Relationship Id="rId7" Type="http://schemas.openxmlformats.org/officeDocument/2006/relationships/hyperlink" Target="https://podminky.urs.cz/item/CS_URS_2024_02/151811131" TargetMode="External"/><Relationship Id="rId2" Type="http://schemas.openxmlformats.org/officeDocument/2006/relationships/hyperlink" Target="https://podminky.urs.cz/item/CS_URS_2024_02/181451131" TargetMode="External"/><Relationship Id="rId16" Type="http://schemas.openxmlformats.org/officeDocument/2006/relationships/hyperlink" Target="https://podminky.urs.cz/item/CS_URS_2024_02/185803111" TargetMode="External"/><Relationship Id="rId29" Type="http://schemas.openxmlformats.org/officeDocument/2006/relationships/hyperlink" Target="https://podminky.urs.cz/item/CS_URS_2024_02/576133211" TargetMode="External"/><Relationship Id="rId11" Type="http://schemas.openxmlformats.org/officeDocument/2006/relationships/hyperlink" Target="https://podminky.urs.cz/item/CS_URS_2024_02/171201231" TargetMode="External"/><Relationship Id="rId24" Type="http://schemas.openxmlformats.org/officeDocument/2006/relationships/hyperlink" Target="https://podminky.urs.cz/item/CS_URS_2024_02/564931412" TargetMode="External"/><Relationship Id="rId32" Type="http://schemas.openxmlformats.org/officeDocument/2006/relationships/hyperlink" Target="https://podminky.urs.cz/item/CS_URS_2024_02/892351111" TargetMode="External"/><Relationship Id="rId37" Type="http://schemas.openxmlformats.org/officeDocument/2006/relationships/hyperlink" Target="https://podminky.urs.cz/item/CS_URS_2024_02/895941362" TargetMode="External"/><Relationship Id="rId40" Type="http://schemas.openxmlformats.org/officeDocument/2006/relationships/hyperlink" Target="https://podminky.urs.cz/item/CS_URS_2024_02/899132212" TargetMode="External"/><Relationship Id="rId45" Type="http://schemas.openxmlformats.org/officeDocument/2006/relationships/hyperlink" Target="https://podminky.urs.cz/item/CS_URS_2024_02/919732211" TargetMode="External"/><Relationship Id="rId53" Type="http://schemas.openxmlformats.org/officeDocument/2006/relationships/hyperlink" Target="https://podminky.urs.cz/item/CS_URS_2024_02/997221559" TargetMode="External"/><Relationship Id="rId58" Type="http://schemas.openxmlformats.org/officeDocument/2006/relationships/drawing" Target="../drawings/drawing2.xml"/><Relationship Id="rId5" Type="http://schemas.openxmlformats.org/officeDocument/2006/relationships/hyperlink" Target="https://podminky.urs.cz/item/CS_URS_2024_02/132354102" TargetMode="External"/><Relationship Id="rId19" Type="http://schemas.openxmlformats.org/officeDocument/2006/relationships/hyperlink" Target="https://podminky.urs.cz/item/CS_URS_2024_02/451572111" TargetMode="External"/><Relationship Id="rId4" Type="http://schemas.openxmlformats.org/officeDocument/2006/relationships/hyperlink" Target="https://podminky.urs.cz/item/CS_URS_2024_02/131351201" TargetMode="External"/><Relationship Id="rId9" Type="http://schemas.openxmlformats.org/officeDocument/2006/relationships/hyperlink" Target="https://podminky.urs.cz/item/CS_URS_2024_02/162751117" TargetMode="External"/><Relationship Id="rId14" Type="http://schemas.openxmlformats.org/officeDocument/2006/relationships/hyperlink" Target="https://podminky.urs.cz/item/CS_URS_2024_02/175111101" TargetMode="External"/><Relationship Id="rId22" Type="http://schemas.openxmlformats.org/officeDocument/2006/relationships/hyperlink" Target="https://podminky.urs.cz/item/CS_URS_2024_02/452353111" TargetMode="External"/><Relationship Id="rId27" Type="http://schemas.openxmlformats.org/officeDocument/2006/relationships/hyperlink" Target="https://podminky.urs.cz/item/CS_URS_2024_02/572261123" TargetMode="External"/><Relationship Id="rId30" Type="http://schemas.openxmlformats.org/officeDocument/2006/relationships/hyperlink" Target="https://podminky.urs.cz/item/CS_URS_2024_02/871313121" TargetMode="External"/><Relationship Id="rId35" Type="http://schemas.openxmlformats.org/officeDocument/2006/relationships/hyperlink" Target="https://podminky.urs.cz/item/CS_URS_2024_02/895941351" TargetMode="External"/><Relationship Id="rId43" Type="http://schemas.openxmlformats.org/officeDocument/2006/relationships/hyperlink" Target="https://podminky.urs.cz/item/CS_URS_2024_02/916131213" TargetMode="External"/><Relationship Id="rId48" Type="http://schemas.openxmlformats.org/officeDocument/2006/relationships/hyperlink" Target="https://podminky.urs.cz/item/CS_URS_2024_02/935112211" TargetMode="External"/><Relationship Id="rId56" Type="http://schemas.openxmlformats.org/officeDocument/2006/relationships/hyperlink" Target="https://podminky.urs.cz/item/CS_URS_2024_02/997013875" TargetMode="External"/><Relationship Id="rId8" Type="http://schemas.openxmlformats.org/officeDocument/2006/relationships/hyperlink" Target="https://podminky.urs.cz/item/CS_URS_2024_02/151811231" TargetMode="External"/><Relationship Id="rId51" Type="http://schemas.openxmlformats.org/officeDocument/2006/relationships/hyperlink" Target="https://podminky.urs.cz/item/CS_URS_2024_02/939291013" TargetMode="External"/><Relationship Id="rId3" Type="http://schemas.openxmlformats.org/officeDocument/2006/relationships/hyperlink" Target="https://podminky.urs.cz/item/CS_URS_2024_02/182303111" TargetMode="External"/><Relationship Id="rId12" Type="http://schemas.openxmlformats.org/officeDocument/2006/relationships/hyperlink" Target="https://podminky.urs.cz/item/CS_URS_2024_02/171251201" TargetMode="External"/><Relationship Id="rId17" Type="http://schemas.openxmlformats.org/officeDocument/2006/relationships/hyperlink" Target="https://podminky.urs.cz/item/CS_URS_2024_02/185803211" TargetMode="External"/><Relationship Id="rId25" Type="http://schemas.openxmlformats.org/officeDocument/2006/relationships/hyperlink" Target="https://podminky.urs.cz/item/CS_URS_2024_02/565151111" TargetMode="External"/><Relationship Id="rId33" Type="http://schemas.openxmlformats.org/officeDocument/2006/relationships/hyperlink" Target="https://podminky.urs.cz/item/CS_URS_2024_02/894414111" TargetMode="External"/><Relationship Id="rId38" Type="http://schemas.openxmlformats.org/officeDocument/2006/relationships/hyperlink" Target="https://podminky.urs.cz/item/CS_URS_2024_02/895941366" TargetMode="External"/><Relationship Id="rId46" Type="http://schemas.openxmlformats.org/officeDocument/2006/relationships/hyperlink" Target="https://podminky.urs.cz/item/CS_URS_2024_02/919735113" TargetMode="External"/><Relationship Id="rId20" Type="http://schemas.openxmlformats.org/officeDocument/2006/relationships/hyperlink" Target="https://podminky.urs.cz/item/CS_URS_2024_02/452311141" TargetMode="External"/><Relationship Id="rId41" Type="http://schemas.openxmlformats.org/officeDocument/2006/relationships/hyperlink" Target="https://podminky.urs.cz/item/CS_URS_2024_02/899204112" TargetMode="External"/><Relationship Id="rId54" Type="http://schemas.openxmlformats.org/officeDocument/2006/relationships/hyperlink" Target="https://podminky.urs.cz/item/CS_URS_2024_02/997221611" TargetMode="External"/><Relationship Id="rId1" Type="http://schemas.openxmlformats.org/officeDocument/2006/relationships/hyperlink" Target="https://podminky.urs.cz/item/CS_URS_2024_02/113154548" TargetMode="External"/><Relationship Id="rId6" Type="http://schemas.openxmlformats.org/officeDocument/2006/relationships/hyperlink" Target="https://podminky.urs.cz/item/CS_URS_2024_02/132351102" TargetMode="External"/><Relationship Id="rId15" Type="http://schemas.openxmlformats.org/officeDocument/2006/relationships/hyperlink" Target="https://podminky.urs.cz/item/CS_URS_2024_02/181951116" TargetMode="External"/><Relationship Id="rId23" Type="http://schemas.openxmlformats.org/officeDocument/2006/relationships/hyperlink" Target="https://podminky.urs.cz/item/CS_URS_2024_02/452353112" TargetMode="External"/><Relationship Id="rId28" Type="http://schemas.openxmlformats.org/officeDocument/2006/relationships/hyperlink" Target="https://podminky.urs.cz/item/CS_URS_2024_02/573191111" TargetMode="External"/><Relationship Id="rId36" Type="http://schemas.openxmlformats.org/officeDocument/2006/relationships/hyperlink" Target="https://podminky.urs.cz/item/CS_URS_2024_02/895941361" TargetMode="External"/><Relationship Id="rId49" Type="http://schemas.openxmlformats.org/officeDocument/2006/relationships/hyperlink" Target="https://podminky.urs.cz/item/CS_URS_2024_02/938908411" TargetMode="External"/><Relationship Id="rId57" Type="http://schemas.openxmlformats.org/officeDocument/2006/relationships/hyperlink" Target="https://podminky.urs.cz/item/CS_URS_2024_02/998225111" TargetMode="External"/><Relationship Id="rId10" Type="http://schemas.openxmlformats.org/officeDocument/2006/relationships/hyperlink" Target="https://podminky.urs.cz/item/CS_URS_2024_02/167151101" TargetMode="External"/><Relationship Id="rId31" Type="http://schemas.openxmlformats.org/officeDocument/2006/relationships/hyperlink" Target="https://podminky.urs.cz/item/CS_URS_2024_02/877310310" TargetMode="External"/><Relationship Id="rId44" Type="http://schemas.openxmlformats.org/officeDocument/2006/relationships/hyperlink" Target="https://podminky.urs.cz/item/CS_URS_2024_01/919726122" TargetMode="External"/><Relationship Id="rId52" Type="http://schemas.openxmlformats.org/officeDocument/2006/relationships/hyperlink" Target="https://podminky.urs.cz/item/CS_URS_2024_02/99722155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19726227" TargetMode="External"/><Relationship Id="rId3" Type="http://schemas.openxmlformats.org/officeDocument/2006/relationships/hyperlink" Target="https://podminky.urs.cz/item/CS_URS_2024_02/167151111" TargetMode="External"/><Relationship Id="rId7" Type="http://schemas.openxmlformats.org/officeDocument/2006/relationships/hyperlink" Target="https://podminky.urs.cz/item/CS_URS_2024_02/564871116" TargetMode="External"/><Relationship Id="rId2" Type="http://schemas.openxmlformats.org/officeDocument/2006/relationships/hyperlink" Target="https://podminky.urs.cz/item/CS_URS_2024_02/162751117" TargetMode="External"/><Relationship Id="rId1" Type="http://schemas.openxmlformats.org/officeDocument/2006/relationships/hyperlink" Target="https://podminky.urs.cz/item/CS_URS_2024_02/122552204" TargetMode="External"/><Relationship Id="rId6" Type="http://schemas.openxmlformats.org/officeDocument/2006/relationships/hyperlink" Target="https://podminky.urs.cz/item/CS_URS_2024_02/181951116" TargetMode="External"/><Relationship Id="rId5" Type="http://schemas.openxmlformats.org/officeDocument/2006/relationships/hyperlink" Target="https://podminky.urs.cz/item/CS_URS_2024_02/171251201" TargetMode="External"/><Relationship Id="rId4" Type="http://schemas.openxmlformats.org/officeDocument/2006/relationships/hyperlink" Target="https://podminky.urs.cz/item/CS_URS_2024_02/171201231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938908411" TargetMode="External"/><Relationship Id="rId2" Type="http://schemas.openxmlformats.org/officeDocument/2006/relationships/hyperlink" Target="https://podminky.urs.cz/item/CS_URS_2024_02/119003228" TargetMode="External"/><Relationship Id="rId1" Type="http://schemas.openxmlformats.org/officeDocument/2006/relationships/hyperlink" Target="https://podminky.urs.cz/item/CS_URS_2024_02/119003227" TargetMode="External"/><Relationship Id="rId6" Type="http://schemas.openxmlformats.org/officeDocument/2006/relationships/drawing" Target="../drawings/drawing4.xml"/><Relationship Id="rId5" Type="http://schemas.openxmlformats.org/officeDocument/2006/relationships/hyperlink" Target="https://podminky.urs.cz/item/CS_URS_2024_02/030001000" TargetMode="External"/><Relationship Id="rId4" Type="http://schemas.openxmlformats.org/officeDocument/2006/relationships/hyperlink" Target="https://podminky.urs.cz/item/CS_URS_2024_02/02000100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74" t="s">
        <v>14</v>
      </c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R5" s="20"/>
      <c r="BE5" s="271" t="s">
        <v>15</v>
      </c>
      <c r="BS5" s="17" t="s">
        <v>6</v>
      </c>
    </row>
    <row r="6" spans="1:74" ht="36.9" customHeight="1">
      <c r="B6" s="20"/>
      <c r="D6" s="26" t="s">
        <v>16</v>
      </c>
      <c r="K6" s="276" t="s">
        <v>17</v>
      </c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R6" s="20"/>
      <c r="BE6" s="272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72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72"/>
      <c r="BS8" s="17" t="s">
        <v>6</v>
      </c>
    </row>
    <row r="9" spans="1:74" ht="14.4" customHeight="1">
      <c r="B9" s="20"/>
      <c r="AR9" s="20"/>
      <c r="BE9" s="272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72"/>
      <c r="BS10" s="17" t="s">
        <v>6</v>
      </c>
    </row>
    <row r="11" spans="1:74" ht="18.45" customHeight="1">
      <c r="B11" s="20"/>
      <c r="E11" s="25" t="s">
        <v>27</v>
      </c>
      <c r="AK11" s="27" t="s">
        <v>28</v>
      </c>
      <c r="AN11" s="25" t="s">
        <v>19</v>
      </c>
      <c r="AR11" s="20"/>
      <c r="BE11" s="272"/>
      <c r="BS11" s="17" t="s">
        <v>6</v>
      </c>
    </row>
    <row r="12" spans="1:74" ht="6.9" customHeight="1">
      <c r="B12" s="20"/>
      <c r="AR12" s="20"/>
      <c r="BE12" s="272"/>
      <c r="BS12" s="17" t="s">
        <v>6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72"/>
      <c r="BS13" s="17" t="s">
        <v>6</v>
      </c>
    </row>
    <row r="14" spans="1:74" ht="13.2">
      <c r="B14" s="20"/>
      <c r="E14" s="277" t="s">
        <v>30</v>
      </c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" t="s">
        <v>28</v>
      </c>
      <c r="AN14" s="29" t="s">
        <v>30</v>
      </c>
      <c r="AR14" s="20"/>
      <c r="BE14" s="272"/>
      <c r="BS14" s="17" t="s">
        <v>6</v>
      </c>
    </row>
    <row r="15" spans="1:74" ht="6.9" customHeight="1">
      <c r="B15" s="20"/>
      <c r="AR15" s="20"/>
      <c r="BE15" s="272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19</v>
      </c>
      <c r="AR16" s="20"/>
      <c r="BE16" s="272"/>
      <c r="BS16" s="17" t="s">
        <v>4</v>
      </c>
    </row>
    <row r="17" spans="2:71" ht="18.45" customHeight="1">
      <c r="B17" s="20"/>
      <c r="E17" s="25" t="s">
        <v>32</v>
      </c>
      <c r="AK17" s="27" t="s">
        <v>28</v>
      </c>
      <c r="AN17" s="25" t="s">
        <v>19</v>
      </c>
      <c r="AR17" s="20"/>
      <c r="BE17" s="272"/>
      <c r="BS17" s="17" t="s">
        <v>33</v>
      </c>
    </row>
    <row r="18" spans="2:71" ht="6.9" customHeight="1">
      <c r="B18" s="20"/>
      <c r="AR18" s="20"/>
      <c r="BE18" s="272"/>
      <c r="BS18" s="17" t="s">
        <v>6</v>
      </c>
    </row>
    <row r="19" spans="2:71" ht="12" customHeight="1">
      <c r="B19" s="20"/>
      <c r="D19" s="27" t="s">
        <v>34</v>
      </c>
      <c r="AK19" s="27" t="s">
        <v>26</v>
      </c>
      <c r="AN19" s="25" t="s">
        <v>19</v>
      </c>
      <c r="AR19" s="20"/>
      <c r="BE19" s="272"/>
      <c r="BS19" s="17" t="s">
        <v>6</v>
      </c>
    </row>
    <row r="20" spans="2:71" ht="18.45" customHeight="1">
      <c r="B20" s="20"/>
      <c r="E20" s="25" t="s">
        <v>32</v>
      </c>
      <c r="AK20" s="27" t="s">
        <v>28</v>
      </c>
      <c r="AN20" s="25" t="s">
        <v>19</v>
      </c>
      <c r="AR20" s="20"/>
      <c r="BE20" s="272"/>
      <c r="BS20" s="17" t="s">
        <v>4</v>
      </c>
    </row>
    <row r="21" spans="2:71" ht="6.9" customHeight="1">
      <c r="B21" s="20"/>
      <c r="AR21" s="20"/>
      <c r="BE21" s="272"/>
    </row>
    <row r="22" spans="2:71" ht="12" customHeight="1">
      <c r="B22" s="20"/>
      <c r="D22" s="27" t="s">
        <v>35</v>
      </c>
      <c r="AR22" s="20"/>
      <c r="BE22" s="272"/>
    </row>
    <row r="23" spans="2:71" ht="47.25" customHeight="1">
      <c r="B23" s="20"/>
      <c r="E23" s="279" t="s">
        <v>36</v>
      </c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R23" s="20"/>
      <c r="BE23" s="272"/>
    </row>
    <row r="24" spans="2:71" ht="6.9" customHeight="1">
      <c r="B24" s="20"/>
      <c r="AR24" s="20"/>
      <c r="BE24" s="272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72"/>
    </row>
    <row r="26" spans="2:71" s="1" customFormat="1" ht="25.95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80">
        <f>ROUND(AG54,2)</f>
        <v>0</v>
      </c>
      <c r="AL26" s="281"/>
      <c r="AM26" s="281"/>
      <c r="AN26" s="281"/>
      <c r="AO26" s="281"/>
      <c r="AR26" s="32"/>
      <c r="BE26" s="272"/>
    </row>
    <row r="27" spans="2:71" s="1" customFormat="1" ht="6.9" customHeight="1">
      <c r="B27" s="32"/>
      <c r="AR27" s="32"/>
      <c r="BE27" s="272"/>
    </row>
    <row r="28" spans="2:71" s="1" customFormat="1" ht="13.2">
      <c r="B28" s="32"/>
      <c r="L28" s="282" t="s">
        <v>38</v>
      </c>
      <c r="M28" s="282"/>
      <c r="N28" s="282"/>
      <c r="O28" s="282"/>
      <c r="P28" s="282"/>
      <c r="W28" s="282" t="s">
        <v>39</v>
      </c>
      <c r="X28" s="282"/>
      <c r="Y28" s="282"/>
      <c r="Z28" s="282"/>
      <c r="AA28" s="282"/>
      <c r="AB28" s="282"/>
      <c r="AC28" s="282"/>
      <c r="AD28" s="282"/>
      <c r="AE28" s="282"/>
      <c r="AK28" s="282" t="s">
        <v>40</v>
      </c>
      <c r="AL28" s="282"/>
      <c r="AM28" s="282"/>
      <c r="AN28" s="282"/>
      <c r="AO28" s="282"/>
      <c r="AR28" s="32"/>
      <c r="BE28" s="272"/>
    </row>
    <row r="29" spans="2:71" s="2" customFormat="1" ht="14.4" customHeight="1">
      <c r="B29" s="36"/>
      <c r="D29" s="27" t="s">
        <v>41</v>
      </c>
      <c r="F29" s="27" t="s">
        <v>42</v>
      </c>
      <c r="L29" s="285">
        <v>0.21</v>
      </c>
      <c r="M29" s="284"/>
      <c r="N29" s="284"/>
      <c r="O29" s="284"/>
      <c r="P29" s="284"/>
      <c r="W29" s="283">
        <f>ROUND(AZ54, 2)</f>
        <v>0</v>
      </c>
      <c r="X29" s="284"/>
      <c r="Y29" s="284"/>
      <c r="Z29" s="284"/>
      <c r="AA29" s="284"/>
      <c r="AB29" s="284"/>
      <c r="AC29" s="284"/>
      <c r="AD29" s="284"/>
      <c r="AE29" s="284"/>
      <c r="AK29" s="283">
        <f>ROUND(AV54, 2)</f>
        <v>0</v>
      </c>
      <c r="AL29" s="284"/>
      <c r="AM29" s="284"/>
      <c r="AN29" s="284"/>
      <c r="AO29" s="284"/>
      <c r="AR29" s="36"/>
      <c r="BE29" s="273"/>
    </row>
    <row r="30" spans="2:71" s="2" customFormat="1" ht="14.4" customHeight="1">
      <c r="B30" s="36"/>
      <c r="F30" s="27" t="s">
        <v>43</v>
      </c>
      <c r="L30" s="285">
        <v>0.12</v>
      </c>
      <c r="M30" s="284"/>
      <c r="N30" s="284"/>
      <c r="O30" s="284"/>
      <c r="P30" s="284"/>
      <c r="W30" s="283">
        <f>ROUND(BA54, 2)</f>
        <v>0</v>
      </c>
      <c r="X30" s="284"/>
      <c r="Y30" s="284"/>
      <c r="Z30" s="284"/>
      <c r="AA30" s="284"/>
      <c r="AB30" s="284"/>
      <c r="AC30" s="284"/>
      <c r="AD30" s="284"/>
      <c r="AE30" s="284"/>
      <c r="AK30" s="283">
        <f>ROUND(AW54, 2)</f>
        <v>0</v>
      </c>
      <c r="AL30" s="284"/>
      <c r="AM30" s="284"/>
      <c r="AN30" s="284"/>
      <c r="AO30" s="284"/>
      <c r="AR30" s="36"/>
      <c r="BE30" s="273"/>
    </row>
    <row r="31" spans="2:71" s="2" customFormat="1" ht="14.4" hidden="1" customHeight="1">
      <c r="B31" s="36"/>
      <c r="F31" s="27" t="s">
        <v>44</v>
      </c>
      <c r="L31" s="285">
        <v>0.21</v>
      </c>
      <c r="M31" s="284"/>
      <c r="N31" s="284"/>
      <c r="O31" s="284"/>
      <c r="P31" s="284"/>
      <c r="W31" s="283">
        <f>ROUND(BB54, 2)</f>
        <v>0</v>
      </c>
      <c r="X31" s="284"/>
      <c r="Y31" s="284"/>
      <c r="Z31" s="284"/>
      <c r="AA31" s="284"/>
      <c r="AB31" s="284"/>
      <c r="AC31" s="284"/>
      <c r="AD31" s="284"/>
      <c r="AE31" s="284"/>
      <c r="AK31" s="283">
        <v>0</v>
      </c>
      <c r="AL31" s="284"/>
      <c r="AM31" s="284"/>
      <c r="AN31" s="284"/>
      <c r="AO31" s="284"/>
      <c r="AR31" s="36"/>
      <c r="BE31" s="273"/>
    </row>
    <row r="32" spans="2:71" s="2" customFormat="1" ht="14.4" hidden="1" customHeight="1">
      <c r="B32" s="36"/>
      <c r="F32" s="27" t="s">
        <v>45</v>
      </c>
      <c r="L32" s="285">
        <v>0.12</v>
      </c>
      <c r="M32" s="284"/>
      <c r="N32" s="284"/>
      <c r="O32" s="284"/>
      <c r="P32" s="284"/>
      <c r="W32" s="283">
        <f>ROUND(BC54, 2)</f>
        <v>0</v>
      </c>
      <c r="X32" s="284"/>
      <c r="Y32" s="284"/>
      <c r="Z32" s="284"/>
      <c r="AA32" s="284"/>
      <c r="AB32" s="284"/>
      <c r="AC32" s="284"/>
      <c r="AD32" s="284"/>
      <c r="AE32" s="284"/>
      <c r="AK32" s="283">
        <v>0</v>
      </c>
      <c r="AL32" s="284"/>
      <c r="AM32" s="284"/>
      <c r="AN32" s="284"/>
      <c r="AO32" s="284"/>
      <c r="AR32" s="36"/>
      <c r="BE32" s="273"/>
    </row>
    <row r="33" spans="2:44" s="2" customFormat="1" ht="14.4" hidden="1" customHeight="1">
      <c r="B33" s="36"/>
      <c r="F33" s="27" t="s">
        <v>46</v>
      </c>
      <c r="L33" s="285">
        <v>0</v>
      </c>
      <c r="M33" s="284"/>
      <c r="N33" s="284"/>
      <c r="O33" s="284"/>
      <c r="P33" s="284"/>
      <c r="W33" s="283">
        <f>ROUND(BD54, 2)</f>
        <v>0</v>
      </c>
      <c r="X33" s="284"/>
      <c r="Y33" s="284"/>
      <c r="Z33" s="284"/>
      <c r="AA33" s="284"/>
      <c r="AB33" s="284"/>
      <c r="AC33" s="284"/>
      <c r="AD33" s="284"/>
      <c r="AE33" s="284"/>
      <c r="AK33" s="283">
        <v>0</v>
      </c>
      <c r="AL33" s="284"/>
      <c r="AM33" s="284"/>
      <c r="AN33" s="284"/>
      <c r="AO33" s="284"/>
      <c r="AR33" s="36"/>
    </row>
    <row r="34" spans="2:44" s="1" customFormat="1" ht="6.9" customHeight="1">
      <c r="B34" s="32"/>
      <c r="AR34" s="32"/>
    </row>
    <row r="35" spans="2:44" s="1" customFormat="1" ht="25.95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86" t="s">
        <v>49</v>
      </c>
      <c r="Y35" s="287"/>
      <c r="Z35" s="287"/>
      <c r="AA35" s="287"/>
      <c r="AB35" s="287"/>
      <c r="AC35" s="39"/>
      <c r="AD35" s="39"/>
      <c r="AE35" s="39"/>
      <c r="AF35" s="39"/>
      <c r="AG35" s="39"/>
      <c r="AH35" s="39"/>
      <c r="AI35" s="39"/>
      <c r="AJ35" s="39"/>
      <c r="AK35" s="288">
        <f>SUM(AK26:AK33)</f>
        <v>0</v>
      </c>
      <c r="AL35" s="287"/>
      <c r="AM35" s="287"/>
      <c r="AN35" s="287"/>
      <c r="AO35" s="289"/>
      <c r="AP35" s="37"/>
      <c r="AQ35" s="37"/>
      <c r="AR35" s="32"/>
    </row>
    <row r="36" spans="2:44" s="1" customFormat="1" ht="6.9" customHeight="1">
      <c r="B36" s="32"/>
      <c r="AR36" s="32"/>
    </row>
    <row r="37" spans="2:44" s="1" customFormat="1" ht="6.9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" customHeight="1">
      <c r="B42" s="32"/>
      <c r="C42" s="21" t="s">
        <v>50</v>
      </c>
      <c r="AR42" s="32"/>
    </row>
    <row r="43" spans="2:44" s="1" customFormat="1" ht="6.9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268</v>
      </c>
      <c r="AR44" s="45"/>
    </row>
    <row r="45" spans="2:44" s="4" customFormat="1" ht="36.9" customHeight="1">
      <c r="B45" s="46"/>
      <c r="C45" s="47" t="s">
        <v>16</v>
      </c>
      <c r="L45" s="290" t="str">
        <f>K6</f>
        <v>Souvislá údržba vozovky ul. Kolonie, Olbramice</v>
      </c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R45" s="46"/>
    </row>
    <row r="46" spans="2:44" s="1" customFormat="1" ht="6.9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ul. Kolonie</v>
      </c>
      <c r="AI47" s="27" t="s">
        <v>23</v>
      </c>
      <c r="AM47" s="292" t="str">
        <f>IF(AN8= "","",AN8)</f>
        <v>26. 8. 2024</v>
      </c>
      <c r="AN47" s="292"/>
      <c r="AR47" s="32"/>
    </row>
    <row r="48" spans="2:44" s="1" customFormat="1" ht="6.9" customHeight="1">
      <c r="B48" s="32"/>
      <c r="AR48" s="32"/>
    </row>
    <row r="49" spans="1:91" s="1" customFormat="1" ht="15.15" customHeight="1">
      <c r="B49" s="32"/>
      <c r="C49" s="27" t="s">
        <v>25</v>
      </c>
      <c r="L49" s="3" t="str">
        <f>IF(E11= "","",E11)</f>
        <v>Obec Olbramice</v>
      </c>
      <c r="AI49" s="27" t="s">
        <v>31</v>
      </c>
      <c r="AM49" s="293" t="str">
        <f>IF(E17="","",E17)</f>
        <v xml:space="preserve"> </v>
      </c>
      <c r="AN49" s="294"/>
      <c r="AO49" s="294"/>
      <c r="AP49" s="294"/>
      <c r="AR49" s="32"/>
      <c r="AS49" s="295" t="s">
        <v>51</v>
      </c>
      <c r="AT49" s="296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15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293" t="str">
        <f>IF(E20="","",E20)</f>
        <v xml:space="preserve"> </v>
      </c>
      <c r="AN50" s="294"/>
      <c r="AO50" s="294"/>
      <c r="AP50" s="294"/>
      <c r="AR50" s="32"/>
      <c r="AS50" s="297"/>
      <c r="AT50" s="298"/>
      <c r="BD50" s="53"/>
    </row>
    <row r="51" spans="1:91" s="1" customFormat="1" ht="10.8" customHeight="1">
      <c r="B51" s="32"/>
      <c r="AR51" s="32"/>
      <c r="AS51" s="297"/>
      <c r="AT51" s="298"/>
      <c r="BD51" s="53"/>
    </row>
    <row r="52" spans="1:91" s="1" customFormat="1" ht="29.25" customHeight="1">
      <c r="B52" s="32"/>
      <c r="C52" s="299" t="s">
        <v>52</v>
      </c>
      <c r="D52" s="300"/>
      <c r="E52" s="300"/>
      <c r="F52" s="300"/>
      <c r="G52" s="300"/>
      <c r="H52" s="54"/>
      <c r="I52" s="301" t="s">
        <v>53</v>
      </c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2" t="s">
        <v>54</v>
      </c>
      <c r="AH52" s="300"/>
      <c r="AI52" s="300"/>
      <c r="AJ52" s="300"/>
      <c r="AK52" s="300"/>
      <c r="AL52" s="300"/>
      <c r="AM52" s="300"/>
      <c r="AN52" s="301" t="s">
        <v>55</v>
      </c>
      <c r="AO52" s="300"/>
      <c r="AP52" s="300"/>
      <c r="AQ52" s="55" t="s">
        <v>56</v>
      </c>
      <c r="AR52" s="32"/>
      <c r="AS52" s="56" t="s">
        <v>57</v>
      </c>
      <c r="AT52" s="57" t="s">
        <v>58</v>
      </c>
      <c r="AU52" s="57" t="s">
        <v>59</v>
      </c>
      <c r="AV52" s="57" t="s">
        <v>60</v>
      </c>
      <c r="AW52" s="57" t="s">
        <v>61</v>
      </c>
      <c r="AX52" s="57" t="s">
        <v>62</v>
      </c>
      <c r="AY52" s="57" t="s">
        <v>63</v>
      </c>
      <c r="AZ52" s="57" t="s">
        <v>64</v>
      </c>
      <c r="BA52" s="57" t="s">
        <v>65</v>
      </c>
      <c r="BB52" s="57" t="s">
        <v>66</v>
      </c>
      <c r="BC52" s="57" t="s">
        <v>67</v>
      </c>
      <c r="BD52" s="58" t="s">
        <v>68</v>
      </c>
    </row>
    <row r="53" spans="1:91" s="1" customFormat="1" ht="10.8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" customHeight="1">
      <c r="B54" s="60"/>
      <c r="C54" s="61" t="s">
        <v>69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306">
        <f>ROUND(SUM(AG55:AG57),2)</f>
        <v>0</v>
      </c>
      <c r="AH54" s="306"/>
      <c r="AI54" s="306"/>
      <c r="AJ54" s="306"/>
      <c r="AK54" s="306"/>
      <c r="AL54" s="306"/>
      <c r="AM54" s="306"/>
      <c r="AN54" s="307">
        <f>SUM(AG54,AT54)</f>
        <v>0</v>
      </c>
      <c r="AO54" s="307"/>
      <c r="AP54" s="307"/>
      <c r="AQ54" s="64" t="s">
        <v>19</v>
      </c>
      <c r="AR54" s="60"/>
      <c r="AS54" s="65">
        <f>ROUND(SUM(AS55:AS57),2)</f>
        <v>0</v>
      </c>
      <c r="AT54" s="66">
        <f>ROUND(SUM(AV54:AW54),2)</f>
        <v>0</v>
      </c>
      <c r="AU54" s="67">
        <f>ROUND(SUM(AU55:AU57),5)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ROUND(SUM(AZ55:AZ57),2)</f>
        <v>0</v>
      </c>
      <c r="BA54" s="66">
        <f>ROUND(SUM(BA55:BA57),2)</f>
        <v>0</v>
      </c>
      <c r="BB54" s="66">
        <f>ROUND(SUM(BB55:BB57),2)</f>
        <v>0</v>
      </c>
      <c r="BC54" s="66">
        <f>ROUND(SUM(BC55:BC57),2)</f>
        <v>0</v>
      </c>
      <c r="BD54" s="68">
        <f>ROUND(SUM(BD55:BD57),2)</f>
        <v>0</v>
      </c>
      <c r="BS54" s="69" t="s">
        <v>70</v>
      </c>
      <c r="BT54" s="69" t="s">
        <v>71</v>
      </c>
      <c r="BU54" s="70" t="s">
        <v>72</v>
      </c>
      <c r="BV54" s="69" t="s">
        <v>73</v>
      </c>
      <c r="BW54" s="69" t="s">
        <v>5</v>
      </c>
      <c r="BX54" s="69" t="s">
        <v>74</v>
      </c>
      <c r="CL54" s="69" t="s">
        <v>19</v>
      </c>
    </row>
    <row r="55" spans="1:91" s="6" customFormat="1" ht="16.5" customHeight="1">
      <c r="A55" s="71" t="s">
        <v>75</v>
      </c>
      <c r="B55" s="72"/>
      <c r="C55" s="73"/>
      <c r="D55" s="305" t="s">
        <v>76</v>
      </c>
      <c r="E55" s="305"/>
      <c r="F55" s="305"/>
      <c r="G55" s="305"/>
      <c r="H55" s="305"/>
      <c r="I55" s="74"/>
      <c r="J55" s="305" t="s">
        <v>77</v>
      </c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3">
        <f>'SO 101 - Zpevněné plochy'!J30</f>
        <v>0</v>
      </c>
      <c r="AH55" s="304"/>
      <c r="AI55" s="304"/>
      <c r="AJ55" s="304"/>
      <c r="AK55" s="304"/>
      <c r="AL55" s="304"/>
      <c r="AM55" s="304"/>
      <c r="AN55" s="303">
        <f>SUM(AG55,AT55)</f>
        <v>0</v>
      </c>
      <c r="AO55" s="304"/>
      <c r="AP55" s="304"/>
      <c r="AQ55" s="75" t="s">
        <v>78</v>
      </c>
      <c r="AR55" s="72"/>
      <c r="AS55" s="76">
        <v>0</v>
      </c>
      <c r="AT55" s="77">
        <f>ROUND(SUM(AV55:AW55),2)</f>
        <v>0</v>
      </c>
      <c r="AU55" s="78">
        <f>'SO 101 - Zpevněné plochy'!P88</f>
        <v>0</v>
      </c>
      <c r="AV55" s="77">
        <f>'SO 101 - Zpevněné plochy'!J33</f>
        <v>0</v>
      </c>
      <c r="AW55" s="77">
        <f>'SO 101 - Zpevněné plochy'!J34</f>
        <v>0</v>
      </c>
      <c r="AX55" s="77">
        <f>'SO 101 - Zpevněné plochy'!J35</f>
        <v>0</v>
      </c>
      <c r="AY55" s="77">
        <f>'SO 101 - Zpevněné plochy'!J36</f>
        <v>0</v>
      </c>
      <c r="AZ55" s="77">
        <f>'SO 101 - Zpevněné plochy'!F33</f>
        <v>0</v>
      </c>
      <c r="BA55" s="77">
        <f>'SO 101 - Zpevněné plochy'!F34</f>
        <v>0</v>
      </c>
      <c r="BB55" s="77">
        <f>'SO 101 - Zpevněné plochy'!F35</f>
        <v>0</v>
      </c>
      <c r="BC55" s="77">
        <f>'SO 101 - Zpevněné plochy'!F36</f>
        <v>0</v>
      </c>
      <c r="BD55" s="79">
        <f>'SO 101 - Zpevněné plochy'!F37</f>
        <v>0</v>
      </c>
      <c r="BT55" s="80" t="s">
        <v>79</v>
      </c>
      <c r="BV55" s="80" t="s">
        <v>73</v>
      </c>
      <c r="BW55" s="80" t="s">
        <v>80</v>
      </c>
      <c r="BX55" s="80" t="s">
        <v>5</v>
      </c>
      <c r="CL55" s="80" t="s">
        <v>19</v>
      </c>
      <c r="CM55" s="80" t="s">
        <v>81</v>
      </c>
    </row>
    <row r="56" spans="1:91" s="6" customFormat="1" ht="24.75" customHeight="1">
      <c r="A56" s="71" t="s">
        <v>75</v>
      </c>
      <c r="B56" s="72"/>
      <c r="C56" s="73"/>
      <c r="D56" s="305" t="s">
        <v>82</v>
      </c>
      <c r="E56" s="305"/>
      <c r="F56" s="305"/>
      <c r="G56" s="305"/>
      <c r="H56" s="305"/>
      <c r="I56" s="74"/>
      <c r="J56" s="305" t="s">
        <v>83</v>
      </c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  <c r="AF56" s="305"/>
      <c r="AG56" s="303">
        <f>'SO 101.1 - Zpevněné ploch...'!J30</f>
        <v>0</v>
      </c>
      <c r="AH56" s="304"/>
      <c r="AI56" s="304"/>
      <c r="AJ56" s="304"/>
      <c r="AK56" s="304"/>
      <c r="AL56" s="304"/>
      <c r="AM56" s="304"/>
      <c r="AN56" s="303">
        <f>SUM(AG56,AT56)</f>
        <v>0</v>
      </c>
      <c r="AO56" s="304"/>
      <c r="AP56" s="304"/>
      <c r="AQ56" s="75" t="s">
        <v>78</v>
      </c>
      <c r="AR56" s="72"/>
      <c r="AS56" s="76">
        <v>0</v>
      </c>
      <c r="AT56" s="77">
        <f>ROUND(SUM(AV56:AW56),2)</f>
        <v>0</v>
      </c>
      <c r="AU56" s="78">
        <f>'SO 101.1 - Zpevněné ploch...'!P83</f>
        <v>0</v>
      </c>
      <c r="AV56" s="77">
        <f>'SO 101.1 - Zpevněné ploch...'!J33</f>
        <v>0</v>
      </c>
      <c r="AW56" s="77">
        <f>'SO 101.1 - Zpevněné ploch...'!J34</f>
        <v>0</v>
      </c>
      <c r="AX56" s="77">
        <f>'SO 101.1 - Zpevněné ploch...'!J35</f>
        <v>0</v>
      </c>
      <c r="AY56" s="77">
        <f>'SO 101.1 - Zpevněné ploch...'!J36</f>
        <v>0</v>
      </c>
      <c r="AZ56" s="77">
        <f>'SO 101.1 - Zpevněné ploch...'!F33</f>
        <v>0</v>
      </c>
      <c r="BA56" s="77">
        <f>'SO 101.1 - Zpevněné ploch...'!F34</f>
        <v>0</v>
      </c>
      <c r="BB56" s="77">
        <f>'SO 101.1 - Zpevněné ploch...'!F35</f>
        <v>0</v>
      </c>
      <c r="BC56" s="77">
        <f>'SO 101.1 - Zpevněné ploch...'!F36</f>
        <v>0</v>
      </c>
      <c r="BD56" s="79">
        <f>'SO 101.1 - Zpevněné ploch...'!F37</f>
        <v>0</v>
      </c>
      <c r="BT56" s="80" t="s">
        <v>79</v>
      </c>
      <c r="BV56" s="80" t="s">
        <v>73</v>
      </c>
      <c r="BW56" s="80" t="s">
        <v>84</v>
      </c>
      <c r="BX56" s="80" t="s">
        <v>5</v>
      </c>
      <c r="CL56" s="80" t="s">
        <v>19</v>
      </c>
      <c r="CM56" s="80" t="s">
        <v>81</v>
      </c>
    </row>
    <row r="57" spans="1:91" s="6" customFormat="1" ht="16.5" customHeight="1">
      <c r="A57" s="71" t="s">
        <v>75</v>
      </c>
      <c r="B57" s="72"/>
      <c r="C57" s="73"/>
      <c r="D57" s="305" t="s">
        <v>85</v>
      </c>
      <c r="E57" s="305"/>
      <c r="F57" s="305"/>
      <c r="G57" s="305"/>
      <c r="H57" s="305"/>
      <c r="I57" s="74"/>
      <c r="J57" s="305" t="s">
        <v>86</v>
      </c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  <c r="Z57" s="305"/>
      <c r="AA57" s="305"/>
      <c r="AB57" s="305"/>
      <c r="AC57" s="305"/>
      <c r="AD57" s="305"/>
      <c r="AE57" s="305"/>
      <c r="AF57" s="305"/>
      <c r="AG57" s="303">
        <f>'VRN - Vedlejší rozpočtové...'!J30</f>
        <v>0</v>
      </c>
      <c r="AH57" s="304"/>
      <c r="AI57" s="304"/>
      <c r="AJ57" s="304"/>
      <c r="AK57" s="304"/>
      <c r="AL57" s="304"/>
      <c r="AM57" s="304"/>
      <c r="AN57" s="303">
        <f>SUM(AG57,AT57)</f>
        <v>0</v>
      </c>
      <c r="AO57" s="304"/>
      <c r="AP57" s="304"/>
      <c r="AQ57" s="75" t="s">
        <v>78</v>
      </c>
      <c r="AR57" s="72"/>
      <c r="AS57" s="81">
        <v>0</v>
      </c>
      <c r="AT57" s="82">
        <f>ROUND(SUM(AV57:AW57),2)</f>
        <v>0</v>
      </c>
      <c r="AU57" s="83">
        <f>'VRN - Vedlejší rozpočtové...'!P87</f>
        <v>0</v>
      </c>
      <c r="AV57" s="82">
        <f>'VRN - Vedlejší rozpočtové...'!J33</f>
        <v>0</v>
      </c>
      <c r="AW57" s="82">
        <f>'VRN - Vedlejší rozpočtové...'!J34</f>
        <v>0</v>
      </c>
      <c r="AX57" s="82">
        <f>'VRN - Vedlejší rozpočtové...'!J35</f>
        <v>0</v>
      </c>
      <c r="AY57" s="82">
        <f>'VRN - Vedlejší rozpočtové...'!J36</f>
        <v>0</v>
      </c>
      <c r="AZ57" s="82">
        <f>'VRN - Vedlejší rozpočtové...'!F33</f>
        <v>0</v>
      </c>
      <c r="BA57" s="82">
        <f>'VRN - Vedlejší rozpočtové...'!F34</f>
        <v>0</v>
      </c>
      <c r="BB57" s="82">
        <f>'VRN - Vedlejší rozpočtové...'!F35</f>
        <v>0</v>
      </c>
      <c r="BC57" s="82">
        <f>'VRN - Vedlejší rozpočtové...'!F36</f>
        <v>0</v>
      </c>
      <c r="BD57" s="84">
        <f>'VRN - Vedlejší rozpočtové...'!F37</f>
        <v>0</v>
      </c>
      <c r="BT57" s="80" t="s">
        <v>79</v>
      </c>
      <c r="BV57" s="80" t="s">
        <v>73</v>
      </c>
      <c r="BW57" s="80" t="s">
        <v>87</v>
      </c>
      <c r="BX57" s="80" t="s">
        <v>5</v>
      </c>
      <c r="CL57" s="80" t="s">
        <v>19</v>
      </c>
      <c r="CM57" s="80" t="s">
        <v>81</v>
      </c>
    </row>
    <row r="58" spans="1:91" s="1" customFormat="1" ht="30" customHeight="1">
      <c r="B58" s="32"/>
      <c r="AR58" s="32"/>
    </row>
    <row r="59" spans="1:91" s="1" customFormat="1" ht="6.9" customHeight="1"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32"/>
    </row>
  </sheetData>
  <sheetProtection algorithmName="SHA-512" hashValue="o4x7+K1IIkIgEmXY46mR9npgaSvHuFw/MRa+FHbz7iszAZx6oiLw8eHD1BSoLnsKT5DhGUQg0T1l1bbB6t8V+w==" saltValue="4IFbuWH+EcmqnEyRfsm0FPDPyZwGs9OwBhQKc+sCi53WB/naIFCQg86eyO3EA0FOLFhNrSnOF1h1HDW7qyQ0gw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101 - Zpevněné plochy'!C2" display="/" xr:uid="{00000000-0004-0000-0000-000000000000}"/>
    <hyperlink ref="A56" location="'SO 101.1 - Zpevněné ploch...'!C2" display="/" xr:uid="{00000000-0004-0000-0000-000001000000}"/>
    <hyperlink ref="A57" location="'VRN - Vedlejší rozpočtové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0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17" t="s">
        <v>80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customHeight="1">
      <c r="B4" s="20"/>
      <c r="D4" s="21" t="s">
        <v>88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8" t="str">
        <f>'Rekapitulace stavby'!K6</f>
        <v>Souvislá údržba vozovky ul. Kolonie, Olbramice</v>
      </c>
      <c r="F7" s="309"/>
      <c r="G7" s="309"/>
      <c r="H7" s="309"/>
      <c r="L7" s="20"/>
    </row>
    <row r="8" spans="2:46" s="1" customFormat="1" ht="12" customHeight="1">
      <c r="B8" s="32"/>
      <c r="D8" s="27" t="s">
        <v>89</v>
      </c>
      <c r="L8" s="32"/>
    </row>
    <row r="9" spans="2:46" s="1" customFormat="1" ht="16.5" customHeight="1">
      <c r="B9" s="32"/>
      <c r="E9" s="290" t="s">
        <v>90</v>
      </c>
      <c r="F9" s="310"/>
      <c r="G9" s="310"/>
      <c r="H9" s="310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26. 8. 2024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1" t="str">
        <f>'Rekapitulace stavby'!E14</f>
        <v>Vyplň údaj</v>
      </c>
      <c r="F18" s="274"/>
      <c r="G18" s="274"/>
      <c r="H18" s="274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28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71.25" customHeight="1">
      <c r="B27" s="86"/>
      <c r="E27" s="279" t="s">
        <v>36</v>
      </c>
      <c r="F27" s="279"/>
      <c r="G27" s="279"/>
      <c r="H27" s="279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37</v>
      </c>
      <c r="J30" s="63">
        <f>ROUND(J88,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2" t="s">
        <v>41</v>
      </c>
      <c r="E33" s="27" t="s">
        <v>42</v>
      </c>
      <c r="F33" s="88">
        <f>ROUND((SUM(BE88:BE307)),  2)</f>
        <v>0</v>
      </c>
      <c r="I33" s="89">
        <v>0.21</v>
      </c>
      <c r="J33" s="88">
        <f>ROUND(((SUM(BE88:BE307))*I33),  2)</f>
        <v>0</v>
      </c>
      <c r="L33" s="32"/>
    </row>
    <row r="34" spans="2:12" s="1" customFormat="1" ht="14.4" customHeight="1">
      <c r="B34" s="32"/>
      <c r="E34" s="27" t="s">
        <v>43</v>
      </c>
      <c r="F34" s="88">
        <f>ROUND((SUM(BF88:BF307)),  2)</f>
        <v>0</v>
      </c>
      <c r="I34" s="89">
        <v>0.12</v>
      </c>
      <c r="J34" s="88">
        <f>ROUND(((SUM(BF88:BF307))*I34),  2)</f>
        <v>0</v>
      </c>
      <c r="L34" s="32"/>
    </row>
    <row r="35" spans="2:12" s="1" customFormat="1" ht="14.4" hidden="1" customHeight="1">
      <c r="B35" s="32"/>
      <c r="E35" s="27" t="s">
        <v>44</v>
      </c>
      <c r="F35" s="88">
        <f>ROUND((SUM(BG88:BG307)),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88">
        <f>ROUND((SUM(BH88:BH307)),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88">
        <f>ROUND((SUM(BI88:BI307)),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47</v>
      </c>
      <c r="E39" s="54"/>
      <c r="F39" s="54"/>
      <c r="G39" s="92" t="s">
        <v>48</v>
      </c>
      <c r="H39" s="93" t="s">
        <v>49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91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8" t="str">
        <f>E7</f>
        <v>Souvislá údržba vozovky ul. Kolonie, Olbramice</v>
      </c>
      <c r="F48" s="309"/>
      <c r="G48" s="309"/>
      <c r="H48" s="309"/>
      <c r="L48" s="32"/>
    </row>
    <row r="49" spans="2:47" s="1" customFormat="1" ht="12" customHeight="1">
      <c r="B49" s="32"/>
      <c r="C49" s="27" t="s">
        <v>89</v>
      </c>
      <c r="L49" s="32"/>
    </row>
    <row r="50" spans="2:47" s="1" customFormat="1" ht="16.5" customHeight="1">
      <c r="B50" s="32"/>
      <c r="E50" s="290" t="str">
        <f>E9</f>
        <v>SO 101 - Zpevněné plochy</v>
      </c>
      <c r="F50" s="310"/>
      <c r="G50" s="310"/>
      <c r="H50" s="310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ul. Kolonie</v>
      </c>
      <c r="I52" s="27" t="s">
        <v>23</v>
      </c>
      <c r="J52" s="49" t="str">
        <f>IF(J12="","",J12)</f>
        <v>26. 8. 2024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>Obec Olbramice</v>
      </c>
      <c r="I54" s="27" t="s">
        <v>31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92</v>
      </c>
      <c r="D57" s="90"/>
      <c r="E57" s="90"/>
      <c r="F57" s="90"/>
      <c r="G57" s="90"/>
      <c r="H57" s="90"/>
      <c r="I57" s="90"/>
      <c r="J57" s="97" t="s">
        <v>93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69</v>
      </c>
      <c r="J59" s="63">
        <f>J88</f>
        <v>0</v>
      </c>
      <c r="L59" s="32"/>
      <c r="AU59" s="17" t="s">
        <v>94</v>
      </c>
    </row>
    <row r="60" spans="2:47" s="8" customFormat="1" ht="24.9" customHeight="1">
      <c r="B60" s="99"/>
      <c r="D60" s="100" t="s">
        <v>95</v>
      </c>
      <c r="E60" s="101"/>
      <c r="F60" s="101"/>
      <c r="G60" s="101"/>
      <c r="H60" s="101"/>
      <c r="I60" s="101"/>
      <c r="J60" s="102">
        <f>J89</f>
        <v>0</v>
      </c>
      <c r="L60" s="99"/>
    </row>
    <row r="61" spans="2:47" s="9" customFormat="1" ht="19.95" customHeight="1">
      <c r="B61" s="103"/>
      <c r="D61" s="104" t="s">
        <v>96</v>
      </c>
      <c r="E61" s="105"/>
      <c r="F61" s="105"/>
      <c r="G61" s="105"/>
      <c r="H61" s="105"/>
      <c r="I61" s="105"/>
      <c r="J61" s="106">
        <f>J90</f>
        <v>0</v>
      </c>
      <c r="L61" s="103"/>
    </row>
    <row r="62" spans="2:47" s="9" customFormat="1" ht="19.95" customHeight="1">
      <c r="B62" s="103"/>
      <c r="D62" s="104" t="s">
        <v>97</v>
      </c>
      <c r="E62" s="105"/>
      <c r="F62" s="105"/>
      <c r="G62" s="105"/>
      <c r="H62" s="105"/>
      <c r="I62" s="105"/>
      <c r="J62" s="106">
        <f>J162</f>
        <v>0</v>
      </c>
      <c r="L62" s="103"/>
    </row>
    <row r="63" spans="2:47" s="9" customFormat="1" ht="19.95" customHeight="1">
      <c r="B63" s="103"/>
      <c r="D63" s="104" t="s">
        <v>98</v>
      </c>
      <c r="E63" s="105"/>
      <c r="F63" s="105"/>
      <c r="G63" s="105"/>
      <c r="H63" s="105"/>
      <c r="I63" s="105"/>
      <c r="J63" s="106">
        <f>J166</f>
        <v>0</v>
      </c>
      <c r="L63" s="103"/>
    </row>
    <row r="64" spans="2:47" s="9" customFormat="1" ht="19.95" customHeight="1">
      <c r="B64" s="103"/>
      <c r="D64" s="104" t="s">
        <v>99</v>
      </c>
      <c r="E64" s="105"/>
      <c r="F64" s="105"/>
      <c r="G64" s="105"/>
      <c r="H64" s="105"/>
      <c r="I64" s="105"/>
      <c r="J64" s="106">
        <f>J181</f>
        <v>0</v>
      </c>
      <c r="L64" s="103"/>
    </row>
    <row r="65" spans="2:12" s="9" customFormat="1" ht="19.95" customHeight="1">
      <c r="B65" s="103"/>
      <c r="D65" s="104" t="s">
        <v>100</v>
      </c>
      <c r="E65" s="105"/>
      <c r="F65" s="105"/>
      <c r="G65" s="105"/>
      <c r="H65" s="105"/>
      <c r="I65" s="105"/>
      <c r="J65" s="106">
        <f>J203</f>
        <v>0</v>
      </c>
      <c r="L65" s="103"/>
    </row>
    <row r="66" spans="2:12" s="9" customFormat="1" ht="19.95" customHeight="1">
      <c r="B66" s="103"/>
      <c r="D66" s="104" t="s">
        <v>101</v>
      </c>
      <c r="E66" s="105"/>
      <c r="F66" s="105"/>
      <c r="G66" s="105"/>
      <c r="H66" s="105"/>
      <c r="I66" s="105"/>
      <c r="J66" s="106">
        <f>J259</f>
        <v>0</v>
      </c>
      <c r="L66" s="103"/>
    </row>
    <row r="67" spans="2:12" s="9" customFormat="1" ht="19.95" customHeight="1">
      <c r="B67" s="103"/>
      <c r="D67" s="104" t="s">
        <v>102</v>
      </c>
      <c r="E67" s="105"/>
      <c r="F67" s="105"/>
      <c r="G67" s="105"/>
      <c r="H67" s="105"/>
      <c r="I67" s="105"/>
      <c r="J67" s="106">
        <f>J292</f>
        <v>0</v>
      </c>
      <c r="L67" s="103"/>
    </row>
    <row r="68" spans="2:12" s="9" customFormat="1" ht="19.95" customHeight="1">
      <c r="B68" s="103"/>
      <c r="D68" s="104" t="s">
        <v>103</v>
      </c>
      <c r="E68" s="105"/>
      <c r="F68" s="105"/>
      <c r="G68" s="105"/>
      <c r="H68" s="105"/>
      <c r="I68" s="105"/>
      <c r="J68" s="106">
        <f>J305</f>
        <v>0</v>
      </c>
      <c r="L68" s="103"/>
    </row>
    <row r="69" spans="2:12" s="1" customFormat="1" ht="21.75" customHeight="1">
      <c r="B69" s="32"/>
      <c r="L69" s="32"/>
    </row>
    <row r="70" spans="2:12" s="1" customFormat="1" ht="6.9" customHeight="1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32"/>
    </row>
    <row r="74" spans="2:12" s="1" customFormat="1" ht="6.9" customHeight="1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2"/>
    </row>
    <row r="75" spans="2:12" s="1" customFormat="1" ht="24.9" customHeight="1">
      <c r="B75" s="32"/>
      <c r="C75" s="21" t="s">
        <v>104</v>
      </c>
      <c r="L75" s="32"/>
    </row>
    <row r="76" spans="2:12" s="1" customFormat="1" ht="6.9" customHeight="1">
      <c r="B76" s="32"/>
      <c r="L76" s="32"/>
    </row>
    <row r="77" spans="2:12" s="1" customFormat="1" ht="12" customHeight="1">
      <c r="B77" s="32"/>
      <c r="C77" s="27" t="s">
        <v>16</v>
      </c>
      <c r="L77" s="32"/>
    </row>
    <row r="78" spans="2:12" s="1" customFormat="1" ht="16.5" customHeight="1">
      <c r="B78" s="32"/>
      <c r="E78" s="308" t="str">
        <f>E7</f>
        <v>Souvislá údržba vozovky ul. Kolonie, Olbramice</v>
      </c>
      <c r="F78" s="309"/>
      <c r="G78" s="309"/>
      <c r="H78" s="309"/>
      <c r="L78" s="32"/>
    </row>
    <row r="79" spans="2:12" s="1" customFormat="1" ht="12" customHeight="1">
      <c r="B79" s="32"/>
      <c r="C79" s="27" t="s">
        <v>89</v>
      </c>
      <c r="L79" s="32"/>
    </row>
    <row r="80" spans="2:12" s="1" customFormat="1" ht="16.5" customHeight="1">
      <c r="B80" s="32"/>
      <c r="E80" s="290" t="str">
        <f>E9</f>
        <v>SO 101 - Zpevněné plochy</v>
      </c>
      <c r="F80" s="310"/>
      <c r="G80" s="310"/>
      <c r="H80" s="310"/>
      <c r="L80" s="32"/>
    </row>
    <row r="81" spans="2:65" s="1" customFormat="1" ht="6.9" customHeight="1">
      <c r="B81" s="32"/>
      <c r="L81" s="32"/>
    </row>
    <row r="82" spans="2:65" s="1" customFormat="1" ht="12" customHeight="1">
      <c r="B82" s="32"/>
      <c r="C82" s="27" t="s">
        <v>21</v>
      </c>
      <c r="F82" s="25" t="str">
        <f>F12</f>
        <v>ul. Kolonie</v>
      </c>
      <c r="I82" s="27" t="s">
        <v>23</v>
      </c>
      <c r="J82" s="49" t="str">
        <f>IF(J12="","",J12)</f>
        <v>26. 8. 2024</v>
      </c>
      <c r="L82" s="32"/>
    </row>
    <row r="83" spans="2:65" s="1" customFormat="1" ht="6.9" customHeight="1">
      <c r="B83" s="32"/>
      <c r="L83" s="32"/>
    </row>
    <row r="84" spans="2:65" s="1" customFormat="1" ht="15.15" customHeight="1">
      <c r="B84" s="32"/>
      <c r="C84" s="27" t="s">
        <v>25</v>
      </c>
      <c r="F84" s="25" t="str">
        <f>E15</f>
        <v>Obec Olbramice</v>
      </c>
      <c r="I84" s="27" t="s">
        <v>31</v>
      </c>
      <c r="J84" s="30" t="str">
        <f>E21</f>
        <v xml:space="preserve"> </v>
      </c>
      <c r="L84" s="32"/>
    </row>
    <row r="85" spans="2:65" s="1" customFormat="1" ht="15.15" customHeight="1">
      <c r="B85" s="32"/>
      <c r="C85" s="27" t="s">
        <v>29</v>
      </c>
      <c r="F85" s="25" t="str">
        <f>IF(E18="","",E18)</f>
        <v>Vyplň údaj</v>
      </c>
      <c r="I85" s="27" t="s">
        <v>34</v>
      </c>
      <c r="J85" s="30" t="str">
        <f>E24</f>
        <v xml:space="preserve"> </v>
      </c>
      <c r="L85" s="32"/>
    </row>
    <row r="86" spans="2:65" s="1" customFormat="1" ht="10.35" customHeight="1">
      <c r="B86" s="32"/>
      <c r="L86" s="32"/>
    </row>
    <row r="87" spans="2:65" s="10" customFormat="1" ht="29.25" customHeight="1">
      <c r="B87" s="107"/>
      <c r="C87" s="108" t="s">
        <v>105</v>
      </c>
      <c r="D87" s="109" t="s">
        <v>56</v>
      </c>
      <c r="E87" s="109" t="s">
        <v>52</v>
      </c>
      <c r="F87" s="109" t="s">
        <v>53</v>
      </c>
      <c r="G87" s="109" t="s">
        <v>106</v>
      </c>
      <c r="H87" s="109" t="s">
        <v>107</v>
      </c>
      <c r="I87" s="109" t="s">
        <v>108</v>
      </c>
      <c r="J87" s="109" t="s">
        <v>93</v>
      </c>
      <c r="K87" s="110" t="s">
        <v>109</v>
      </c>
      <c r="L87" s="107"/>
      <c r="M87" s="56" t="s">
        <v>19</v>
      </c>
      <c r="N87" s="57" t="s">
        <v>41</v>
      </c>
      <c r="O87" s="57" t="s">
        <v>110</v>
      </c>
      <c r="P87" s="57" t="s">
        <v>111</v>
      </c>
      <c r="Q87" s="57" t="s">
        <v>112</v>
      </c>
      <c r="R87" s="57" t="s">
        <v>113</v>
      </c>
      <c r="S87" s="57" t="s">
        <v>114</v>
      </c>
      <c r="T87" s="58" t="s">
        <v>115</v>
      </c>
    </row>
    <row r="88" spans="2:65" s="1" customFormat="1" ht="22.8" customHeight="1">
      <c r="B88" s="32"/>
      <c r="C88" s="61" t="s">
        <v>116</v>
      </c>
      <c r="J88" s="111">
        <f>BK88</f>
        <v>0</v>
      </c>
      <c r="L88" s="32"/>
      <c r="M88" s="59"/>
      <c r="N88" s="50"/>
      <c r="O88" s="50"/>
      <c r="P88" s="112">
        <f>P89</f>
        <v>0</v>
      </c>
      <c r="Q88" s="50"/>
      <c r="R88" s="112">
        <f>R89</f>
        <v>171.06409123999998</v>
      </c>
      <c r="S88" s="50"/>
      <c r="T88" s="113">
        <f>T89</f>
        <v>224.04000000000002</v>
      </c>
      <c r="AT88" s="17" t="s">
        <v>70</v>
      </c>
      <c r="AU88" s="17" t="s">
        <v>94</v>
      </c>
      <c r="BK88" s="114">
        <f>BK89</f>
        <v>0</v>
      </c>
    </row>
    <row r="89" spans="2:65" s="11" customFormat="1" ht="25.95" customHeight="1">
      <c r="B89" s="115"/>
      <c r="D89" s="116" t="s">
        <v>70</v>
      </c>
      <c r="E89" s="117" t="s">
        <v>117</v>
      </c>
      <c r="F89" s="117" t="s">
        <v>118</v>
      </c>
      <c r="I89" s="118"/>
      <c r="J89" s="119">
        <f>BK89</f>
        <v>0</v>
      </c>
      <c r="L89" s="115"/>
      <c r="M89" s="120"/>
      <c r="P89" s="121">
        <f>P90+P162+P166+P181+P203+P259+P292+P305</f>
        <v>0</v>
      </c>
      <c r="R89" s="121">
        <f>R90+R162+R166+R181+R203+R259+R292+R305</f>
        <v>171.06409123999998</v>
      </c>
      <c r="T89" s="122">
        <f>T90+T162+T166+T181+T203+T259+T292+T305</f>
        <v>224.04000000000002</v>
      </c>
      <c r="AR89" s="116" t="s">
        <v>79</v>
      </c>
      <c r="AT89" s="123" t="s">
        <v>70</v>
      </c>
      <c r="AU89" s="123" t="s">
        <v>71</v>
      </c>
      <c r="AY89" s="116" t="s">
        <v>119</v>
      </c>
      <c r="BK89" s="124">
        <f>BK90+BK162+BK166+BK181+BK203+BK259+BK292+BK305</f>
        <v>0</v>
      </c>
    </row>
    <row r="90" spans="2:65" s="11" customFormat="1" ht="22.8" customHeight="1">
      <c r="B90" s="115"/>
      <c r="D90" s="116" t="s">
        <v>70</v>
      </c>
      <c r="E90" s="125" t="s">
        <v>79</v>
      </c>
      <c r="F90" s="125" t="s">
        <v>120</v>
      </c>
      <c r="I90" s="118"/>
      <c r="J90" s="126">
        <f>BK90</f>
        <v>0</v>
      </c>
      <c r="L90" s="115"/>
      <c r="M90" s="120"/>
      <c r="P90" s="121">
        <f>SUM(P91:P161)</f>
        <v>0</v>
      </c>
      <c r="R90" s="121">
        <f>SUM(R91:R161)</f>
        <v>21.800148</v>
      </c>
      <c r="T90" s="122">
        <f>SUM(T91:T161)</f>
        <v>200.10000000000002</v>
      </c>
      <c r="AR90" s="116" t="s">
        <v>79</v>
      </c>
      <c r="AT90" s="123" t="s">
        <v>70</v>
      </c>
      <c r="AU90" s="123" t="s">
        <v>79</v>
      </c>
      <c r="AY90" s="116" t="s">
        <v>119</v>
      </c>
      <c r="BK90" s="124">
        <f>SUM(BK91:BK161)</f>
        <v>0</v>
      </c>
    </row>
    <row r="91" spans="2:65" s="1" customFormat="1" ht="44.25" customHeight="1">
      <c r="B91" s="32"/>
      <c r="C91" s="127" t="s">
        <v>79</v>
      </c>
      <c r="D91" s="127" t="s">
        <v>121</v>
      </c>
      <c r="E91" s="128" t="s">
        <v>122</v>
      </c>
      <c r="F91" s="129" t="s">
        <v>123</v>
      </c>
      <c r="G91" s="130" t="s">
        <v>124</v>
      </c>
      <c r="H91" s="131">
        <v>870</v>
      </c>
      <c r="I91" s="132"/>
      <c r="J91" s="133">
        <f>ROUND(I91*H91,2)</f>
        <v>0</v>
      </c>
      <c r="K91" s="129" t="s">
        <v>125</v>
      </c>
      <c r="L91" s="32"/>
      <c r="M91" s="134" t="s">
        <v>19</v>
      </c>
      <c r="N91" s="135" t="s">
        <v>42</v>
      </c>
      <c r="P91" s="136">
        <f>O91*H91</f>
        <v>0</v>
      </c>
      <c r="Q91" s="136">
        <v>3.0000000000000001E-5</v>
      </c>
      <c r="R91" s="136">
        <f>Q91*H91</f>
        <v>2.6100000000000002E-2</v>
      </c>
      <c r="S91" s="136">
        <v>0.23</v>
      </c>
      <c r="T91" s="137">
        <f>S91*H91</f>
        <v>200.10000000000002</v>
      </c>
      <c r="AR91" s="138" t="s">
        <v>126</v>
      </c>
      <c r="AT91" s="138" t="s">
        <v>121</v>
      </c>
      <c r="AU91" s="138" t="s">
        <v>81</v>
      </c>
      <c r="AY91" s="17" t="s">
        <v>119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79</v>
      </c>
      <c r="BK91" s="139">
        <f>ROUND(I91*H91,2)</f>
        <v>0</v>
      </c>
      <c r="BL91" s="17" t="s">
        <v>126</v>
      </c>
      <c r="BM91" s="138" t="s">
        <v>127</v>
      </c>
    </row>
    <row r="92" spans="2:65" s="1" customFormat="1" ht="10.199999999999999">
      <c r="B92" s="32"/>
      <c r="D92" s="140" t="s">
        <v>128</v>
      </c>
      <c r="F92" s="141" t="s">
        <v>129</v>
      </c>
      <c r="I92" s="142"/>
      <c r="L92" s="32"/>
      <c r="M92" s="143"/>
      <c r="T92" s="53"/>
      <c r="AT92" s="17" t="s">
        <v>128</v>
      </c>
      <c r="AU92" s="17" t="s">
        <v>81</v>
      </c>
    </row>
    <row r="93" spans="2:65" s="1" customFormat="1" ht="37.799999999999997" customHeight="1">
      <c r="B93" s="32"/>
      <c r="C93" s="127" t="s">
        <v>81</v>
      </c>
      <c r="D93" s="127" t="s">
        <v>121</v>
      </c>
      <c r="E93" s="128" t="s">
        <v>130</v>
      </c>
      <c r="F93" s="129" t="s">
        <v>131</v>
      </c>
      <c r="G93" s="130" t="s">
        <v>124</v>
      </c>
      <c r="H93" s="131">
        <v>686</v>
      </c>
      <c r="I93" s="132"/>
      <c r="J93" s="133">
        <f>ROUND(I93*H93,2)</f>
        <v>0</v>
      </c>
      <c r="K93" s="129" t="s">
        <v>125</v>
      </c>
      <c r="L93" s="32"/>
      <c r="M93" s="134" t="s">
        <v>19</v>
      </c>
      <c r="N93" s="135" t="s">
        <v>42</v>
      </c>
      <c r="P93" s="136">
        <f>O93*H93</f>
        <v>0</v>
      </c>
      <c r="Q93" s="136">
        <v>0</v>
      </c>
      <c r="R93" s="136">
        <f>Q93*H93</f>
        <v>0</v>
      </c>
      <c r="S93" s="136">
        <v>0</v>
      </c>
      <c r="T93" s="137">
        <f>S93*H93</f>
        <v>0</v>
      </c>
      <c r="AR93" s="138" t="s">
        <v>126</v>
      </c>
      <c r="AT93" s="138" t="s">
        <v>121</v>
      </c>
      <c r="AU93" s="138" t="s">
        <v>81</v>
      </c>
      <c r="AY93" s="17" t="s">
        <v>119</v>
      </c>
      <c r="BE93" s="139">
        <f>IF(N93="základní",J93,0)</f>
        <v>0</v>
      </c>
      <c r="BF93" s="139">
        <f>IF(N93="snížená",J93,0)</f>
        <v>0</v>
      </c>
      <c r="BG93" s="139">
        <f>IF(N93="zákl. přenesená",J93,0)</f>
        <v>0</v>
      </c>
      <c r="BH93" s="139">
        <f>IF(N93="sníž. přenesená",J93,0)</f>
        <v>0</v>
      </c>
      <c r="BI93" s="139">
        <f>IF(N93="nulová",J93,0)</f>
        <v>0</v>
      </c>
      <c r="BJ93" s="17" t="s">
        <v>79</v>
      </c>
      <c r="BK93" s="139">
        <f>ROUND(I93*H93,2)</f>
        <v>0</v>
      </c>
      <c r="BL93" s="17" t="s">
        <v>126</v>
      </c>
      <c r="BM93" s="138" t="s">
        <v>132</v>
      </c>
    </row>
    <row r="94" spans="2:65" s="1" customFormat="1" ht="10.199999999999999">
      <c r="B94" s="32"/>
      <c r="D94" s="140" t="s">
        <v>128</v>
      </c>
      <c r="F94" s="141" t="s">
        <v>133</v>
      </c>
      <c r="I94" s="142"/>
      <c r="L94" s="32"/>
      <c r="M94" s="143"/>
      <c r="T94" s="53"/>
      <c r="AT94" s="17" t="s">
        <v>128</v>
      </c>
      <c r="AU94" s="17" t="s">
        <v>81</v>
      </c>
    </row>
    <row r="95" spans="2:65" s="12" customFormat="1" ht="10.199999999999999">
      <c r="B95" s="144"/>
      <c r="D95" s="145" t="s">
        <v>134</v>
      </c>
      <c r="E95" s="146" t="s">
        <v>19</v>
      </c>
      <c r="F95" s="147" t="s">
        <v>135</v>
      </c>
      <c r="H95" s="148">
        <v>38</v>
      </c>
      <c r="I95" s="149"/>
      <c r="L95" s="144"/>
      <c r="M95" s="150"/>
      <c r="T95" s="151"/>
      <c r="AT95" s="146" t="s">
        <v>134</v>
      </c>
      <c r="AU95" s="146" t="s">
        <v>81</v>
      </c>
      <c r="AV95" s="12" t="s">
        <v>81</v>
      </c>
      <c r="AW95" s="12" t="s">
        <v>33</v>
      </c>
      <c r="AX95" s="12" t="s">
        <v>71</v>
      </c>
      <c r="AY95" s="146" t="s">
        <v>119</v>
      </c>
    </row>
    <row r="96" spans="2:65" s="12" customFormat="1" ht="10.199999999999999">
      <c r="B96" s="144"/>
      <c r="D96" s="145" t="s">
        <v>134</v>
      </c>
      <c r="E96" s="146" t="s">
        <v>19</v>
      </c>
      <c r="F96" s="147" t="s">
        <v>136</v>
      </c>
      <c r="H96" s="148">
        <v>270</v>
      </c>
      <c r="I96" s="149"/>
      <c r="L96" s="144"/>
      <c r="M96" s="150"/>
      <c r="T96" s="151"/>
      <c r="AT96" s="146" t="s">
        <v>134</v>
      </c>
      <c r="AU96" s="146" t="s">
        <v>81</v>
      </c>
      <c r="AV96" s="12" t="s">
        <v>81</v>
      </c>
      <c r="AW96" s="12" t="s">
        <v>33</v>
      </c>
      <c r="AX96" s="12" t="s">
        <v>71</v>
      </c>
      <c r="AY96" s="146" t="s">
        <v>119</v>
      </c>
    </row>
    <row r="97" spans="2:65" s="12" customFormat="1" ht="10.199999999999999">
      <c r="B97" s="144"/>
      <c r="D97" s="145" t="s">
        <v>134</v>
      </c>
      <c r="E97" s="146" t="s">
        <v>19</v>
      </c>
      <c r="F97" s="147" t="s">
        <v>137</v>
      </c>
      <c r="H97" s="148">
        <v>378</v>
      </c>
      <c r="I97" s="149"/>
      <c r="L97" s="144"/>
      <c r="M97" s="150"/>
      <c r="T97" s="151"/>
      <c r="AT97" s="146" t="s">
        <v>134</v>
      </c>
      <c r="AU97" s="146" t="s">
        <v>81</v>
      </c>
      <c r="AV97" s="12" t="s">
        <v>81</v>
      </c>
      <c r="AW97" s="12" t="s">
        <v>33</v>
      </c>
      <c r="AX97" s="12" t="s">
        <v>71</v>
      </c>
      <c r="AY97" s="146" t="s">
        <v>119</v>
      </c>
    </row>
    <row r="98" spans="2:65" s="13" customFormat="1" ht="10.199999999999999">
      <c r="B98" s="152"/>
      <c r="D98" s="145" t="s">
        <v>134</v>
      </c>
      <c r="E98" s="153" t="s">
        <v>19</v>
      </c>
      <c r="F98" s="154" t="s">
        <v>138</v>
      </c>
      <c r="H98" s="155">
        <v>686</v>
      </c>
      <c r="I98" s="156"/>
      <c r="L98" s="152"/>
      <c r="M98" s="157"/>
      <c r="T98" s="158"/>
      <c r="AT98" s="153" t="s">
        <v>134</v>
      </c>
      <c r="AU98" s="153" t="s">
        <v>81</v>
      </c>
      <c r="AV98" s="13" t="s">
        <v>126</v>
      </c>
      <c r="AW98" s="13" t="s">
        <v>33</v>
      </c>
      <c r="AX98" s="13" t="s">
        <v>79</v>
      </c>
      <c r="AY98" s="153" t="s">
        <v>119</v>
      </c>
    </row>
    <row r="99" spans="2:65" s="1" customFormat="1" ht="16.5" customHeight="1">
      <c r="B99" s="32"/>
      <c r="C99" s="159" t="s">
        <v>139</v>
      </c>
      <c r="D99" s="159" t="s">
        <v>140</v>
      </c>
      <c r="E99" s="160" t="s">
        <v>141</v>
      </c>
      <c r="F99" s="161" t="s">
        <v>142</v>
      </c>
      <c r="G99" s="162" t="s">
        <v>143</v>
      </c>
      <c r="H99" s="163">
        <v>34.299999999999997</v>
      </c>
      <c r="I99" s="164"/>
      <c r="J99" s="165">
        <f>ROUND(I99*H99,2)</f>
        <v>0</v>
      </c>
      <c r="K99" s="161" t="s">
        <v>125</v>
      </c>
      <c r="L99" s="166"/>
      <c r="M99" s="167" t="s">
        <v>19</v>
      </c>
      <c r="N99" s="168" t="s">
        <v>42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144</v>
      </c>
      <c r="AT99" s="138" t="s">
        <v>140</v>
      </c>
      <c r="AU99" s="138" t="s">
        <v>81</v>
      </c>
      <c r="AY99" s="17" t="s">
        <v>119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79</v>
      </c>
      <c r="BK99" s="139">
        <f>ROUND(I99*H99,2)</f>
        <v>0</v>
      </c>
      <c r="BL99" s="17" t="s">
        <v>126</v>
      </c>
      <c r="BM99" s="138" t="s">
        <v>145</v>
      </c>
    </row>
    <row r="100" spans="2:65" s="12" customFormat="1" ht="10.199999999999999">
      <c r="B100" s="144"/>
      <c r="D100" s="145" t="s">
        <v>134</v>
      </c>
      <c r="F100" s="147" t="s">
        <v>146</v>
      </c>
      <c r="H100" s="148">
        <v>34.299999999999997</v>
      </c>
      <c r="I100" s="149"/>
      <c r="L100" s="144"/>
      <c r="M100" s="150"/>
      <c r="T100" s="151"/>
      <c r="AT100" s="146" t="s">
        <v>134</v>
      </c>
      <c r="AU100" s="146" t="s">
        <v>81</v>
      </c>
      <c r="AV100" s="12" t="s">
        <v>81</v>
      </c>
      <c r="AW100" s="12" t="s">
        <v>4</v>
      </c>
      <c r="AX100" s="12" t="s">
        <v>79</v>
      </c>
      <c r="AY100" s="146" t="s">
        <v>119</v>
      </c>
    </row>
    <row r="101" spans="2:65" s="1" customFormat="1" ht="37.799999999999997" customHeight="1">
      <c r="B101" s="32"/>
      <c r="C101" s="127" t="s">
        <v>126</v>
      </c>
      <c r="D101" s="127" t="s">
        <v>121</v>
      </c>
      <c r="E101" s="128" t="s">
        <v>147</v>
      </c>
      <c r="F101" s="129" t="s">
        <v>148</v>
      </c>
      <c r="G101" s="130" t="s">
        <v>124</v>
      </c>
      <c r="H101" s="131">
        <v>686</v>
      </c>
      <c r="I101" s="132"/>
      <c r="J101" s="133">
        <f>ROUND(I101*H101,2)</f>
        <v>0</v>
      </c>
      <c r="K101" s="129" t="s">
        <v>125</v>
      </c>
      <c r="L101" s="32"/>
      <c r="M101" s="134" t="s">
        <v>19</v>
      </c>
      <c r="N101" s="135" t="s">
        <v>42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126</v>
      </c>
      <c r="AT101" s="138" t="s">
        <v>121</v>
      </c>
      <c r="AU101" s="138" t="s">
        <v>81</v>
      </c>
      <c r="AY101" s="17" t="s">
        <v>119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79</v>
      </c>
      <c r="BK101" s="139">
        <f>ROUND(I101*H101,2)</f>
        <v>0</v>
      </c>
      <c r="BL101" s="17" t="s">
        <v>126</v>
      </c>
      <c r="BM101" s="138" t="s">
        <v>149</v>
      </c>
    </row>
    <row r="102" spans="2:65" s="1" customFormat="1" ht="10.199999999999999">
      <c r="B102" s="32"/>
      <c r="D102" s="140" t="s">
        <v>128</v>
      </c>
      <c r="F102" s="141" t="s">
        <v>150</v>
      </c>
      <c r="I102" s="142"/>
      <c r="L102" s="32"/>
      <c r="M102" s="143"/>
      <c r="T102" s="53"/>
      <c r="AT102" s="17" t="s">
        <v>128</v>
      </c>
      <c r="AU102" s="17" t="s">
        <v>81</v>
      </c>
    </row>
    <row r="103" spans="2:65" s="1" customFormat="1" ht="16.5" customHeight="1">
      <c r="B103" s="32"/>
      <c r="C103" s="159" t="s">
        <v>151</v>
      </c>
      <c r="D103" s="159" t="s">
        <v>140</v>
      </c>
      <c r="E103" s="160" t="s">
        <v>152</v>
      </c>
      <c r="F103" s="161" t="s">
        <v>153</v>
      </c>
      <c r="G103" s="162" t="s">
        <v>154</v>
      </c>
      <c r="H103" s="163">
        <v>34.299999999999997</v>
      </c>
      <c r="I103" s="164"/>
      <c r="J103" s="165">
        <f>ROUND(I103*H103,2)</f>
        <v>0</v>
      </c>
      <c r="K103" s="161" t="s">
        <v>125</v>
      </c>
      <c r="L103" s="166"/>
      <c r="M103" s="167" t="s">
        <v>19</v>
      </c>
      <c r="N103" s="168" t="s">
        <v>42</v>
      </c>
      <c r="P103" s="136">
        <f>O103*H103</f>
        <v>0</v>
      </c>
      <c r="Q103" s="136">
        <v>0</v>
      </c>
      <c r="R103" s="136">
        <f>Q103*H103</f>
        <v>0</v>
      </c>
      <c r="S103" s="136">
        <v>0</v>
      </c>
      <c r="T103" s="137">
        <f>S103*H103</f>
        <v>0</v>
      </c>
      <c r="AR103" s="138" t="s">
        <v>144</v>
      </c>
      <c r="AT103" s="138" t="s">
        <v>140</v>
      </c>
      <c r="AU103" s="138" t="s">
        <v>81</v>
      </c>
      <c r="AY103" s="17" t="s">
        <v>119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7" t="s">
        <v>79</v>
      </c>
      <c r="BK103" s="139">
        <f>ROUND(I103*H103,2)</f>
        <v>0</v>
      </c>
      <c r="BL103" s="17" t="s">
        <v>126</v>
      </c>
      <c r="BM103" s="138" t="s">
        <v>155</v>
      </c>
    </row>
    <row r="104" spans="2:65" s="12" customFormat="1" ht="10.199999999999999">
      <c r="B104" s="144"/>
      <c r="D104" s="145" t="s">
        <v>134</v>
      </c>
      <c r="F104" s="147" t="s">
        <v>146</v>
      </c>
      <c r="H104" s="148">
        <v>34.299999999999997</v>
      </c>
      <c r="I104" s="149"/>
      <c r="L104" s="144"/>
      <c r="M104" s="150"/>
      <c r="T104" s="151"/>
      <c r="AT104" s="146" t="s">
        <v>134</v>
      </c>
      <c r="AU104" s="146" t="s">
        <v>81</v>
      </c>
      <c r="AV104" s="12" t="s">
        <v>81</v>
      </c>
      <c r="AW104" s="12" t="s">
        <v>4</v>
      </c>
      <c r="AX104" s="12" t="s">
        <v>79</v>
      </c>
      <c r="AY104" s="146" t="s">
        <v>119</v>
      </c>
    </row>
    <row r="105" spans="2:65" s="1" customFormat="1" ht="44.25" customHeight="1">
      <c r="B105" s="32"/>
      <c r="C105" s="127" t="s">
        <v>156</v>
      </c>
      <c r="D105" s="127" t="s">
        <v>121</v>
      </c>
      <c r="E105" s="128" t="s">
        <v>157</v>
      </c>
      <c r="F105" s="129" t="s">
        <v>158</v>
      </c>
      <c r="G105" s="130" t="s">
        <v>154</v>
      </c>
      <c r="H105" s="131">
        <v>7.2</v>
      </c>
      <c r="I105" s="132"/>
      <c r="J105" s="133">
        <f>ROUND(I105*H105,2)</f>
        <v>0</v>
      </c>
      <c r="K105" s="129" t="s">
        <v>125</v>
      </c>
      <c r="L105" s="32"/>
      <c r="M105" s="134" t="s">
        <v>19</v>
      </c>
      <c r="N105" s="135" t="s">
        <v>42</v>
      </c>
      <c r="P105" s="136">
        <f>O105*H105</f>
        <v>0</v>
      </c>
      <c r="Q105" s="136">
        <v>0</v>
      </c>
      <c r="R105" s="136">
        <f>Q105*H105</f>
        <v>0</v>
      </c>
      <c r="S105" s="136">
        <v>0</v>
      </c>
      <c r="T105" s="137">
        <f>S105*H105</f>
        <v>0</v>
      </c>
      <c r="AR105" s="138" t="s">
        <v>126</v>
      </c>
      <c r="AT105" s="138" t="s">
        <v>121</v>
      </c>
      <c r="AU105" s="138" t="s">
        <v>81</v>
      </c>
      <c r="AY105" s="17" t="s">
        <v>119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79</v>
      </c>
      <c r="BK105" s="139">
        <f>ROUND(I105*H105,2)</f>
        <v>0</v>
      </c>
      <c r="BL105" s="17" t="s">
        <v>126</v>
      </c>
      <c r="BM105" s="138" t="s">
        <v>159</v>
      </c>
    </row>
    <row r="106" spans="2:65" s="1" customFormat="1" ht="10.199999999999999">
      <c r="B106" s="32"/>
      <c r="D106" s="140" t="s">
        <v>128</v>
      </c>
      <c r="F106" s="141" t="s">
        <v>160</v>
      </c>
      <c r="I106" s="142"/>
      <c r="L106" s="32"/>
      <c r="M106" s="143"/>
      <c r="T106" s="53"/>
      <c r="AT106" s="17" t="s">
        <v>128</v>
      </c>
      <c r="AU106" s="17" t="s">
        <v>81</v>
      </c>
    </row>
    <row r="107" spans="2:65" s="12" customFormat="1" ht="10.199999999999999">
      <c r="B107" s="144"/>
      <c r="D107" s="145" t="s">
        <v>134</v>
      </c>
      <c r="E107" s="146" t="s">
        <v>19</v>
      </c>
      <c r="F107" s="147" t="s">
        <v>161</v>
      </c>
      <c r="H107" s="148">
        <v>7.2</v>
      </c>
      <c r="I107" s="149"/>
      <c r="L107" s="144"/>
      <c r="M107" s="150"/>
      <c r="T107" s="151"/>
      <c r="AT107" s="146" t="s">
        <v>134</v>
      </c>
      <c r="AU107" s="146" t="s">
        <v>81</v>
      </c>
      <c r="AV107" s="12" t="s">
        <v>81</v>
      </c>
      <c r="AW107" s="12" t="s">
        <v>33</v>
      </c>
      <c r="AX107" s="12" t="s">
        <v>79</v>
      </c>
      <c r="AY107" s="146" t="s">
        <v>119</v>
      </c>
    </row>
    <row r="108" spans="2:65" s="1" customFormat="1" ht="44.25" customHeight="1">
      <c r="B108" s="32"/>
      <c r="C108" s="127" t="s">
        <v>162</v>
      </c>
      <c r="D108" s="127" t="s">
        <v>121</v>
      </c>
      <c r="E108" s="128" t="s">
        <v>163</v>
      </c>
      <c r="F108" s="129" t="s">
        <v>164</v>
      </c>
      <c r="G108" s="130" t="s">
        <v>154</v>
      </c>
      <c r="H108" s="131">
        <v>24.96</v>
      </c>
      <c r="I108" s="132"/>
      <c r="J108" s="133">
        <f>ROUND(I108*H108,2)</f>
        <v>0</v>
      </c>
      <c r="K108" s="129" t="s">
        <v>125</v>
      </c>
      <c r="L108" s="32"/>
      <c r="M108" s="134" t="s">
        <v>19</v>
      </c>
      <c r="N108" s="135" t="s">
        <v>42</v>
      </c>
      <c r="P108" s="136">
        <f>O108*H108</f>
        <v>0</v>
      </c>
      <c r="Q108" s="136">
        <v>0</v>
      </c>
      <c r="R108" s="136">
        <f>Q108*H108</f>
        <v>0</v>
      </c>
      <c r="S108" s="136">
        <v>0</v>
      </c>
      <c r="T108" s="137">
        <f>S108*H108</f>
        <v>0</v>
      </c>
      <c r="AR108" s="138" t="s">
        <v>126</v>
      </c>
      <c r="AT108" s="138" t="s">
        <v>121</v>
      </c>
      <c r="AU108" s="138" t="s">
        <v>81</v>
      </c>
      <c r="AY108" s="17" t="s">
        <v>119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79</v>
      </c>
      <c r="BK108" s="139">
        <f>ROUND(I108*H108,2)</f>
        <v>0</v>
      </c>
      <c r="BL108" s="17" t="s">
        <v>126</v>
      </c>
      <c r="BM108" s="138" t="s">
        <v>165</v>
      </c>
    </row>
    <row r="109" spans="2:65" s="1" customFormat="1" ht="10.199999999999999">
      <c r="B109" s="32"/>
      <c r="D109" s="140" t="s">
        <v>128</v>
      </c>
      <c r="F109" s="141" t="s">
        <v>166</v>
      </c>
      <c r="I109" s="142"/>
      <c r="L109" s="32"/>
      <c r="M109" s="143"/>
      <c r="T109" s="53"/>
      <c r="AT109" s="17" t="s">
        <v>128</v>
      </c>
      <c r="AU109" s="17" t="s">
        <v>81</v>
      </c>
    </row>
    <row r="110" spans="2:65" s="12" customFormat="1" ht="10.199999999999999">
      <c r="B110" s="144"/>
      <c r="D110" s="145" t="s">
        <v>134</v>
      </c>
      <c r="E110" s="146" t="s">
        <v>19</v>
      </c>
      <c r="F110" s="147" t="s">
        <v>167</v>
      </c>
      <c r="H110" s="148">
        <v>24.96</v>
      </c>
      <c r="I110" s="149"/>
      <c r="L110" s="144"/>
      <c r="M110" s="150"/>
      <c r="T110" s="151"/>
      <c r="AT110" s="146" t="s">
        <v>134</v>
      </c>
      <c r="AU110" s="146" t="s">
        <v>81</v>
      </c>
      <c r="AV110" s="12" t="s">
        <v>81</v>
      </c>
      <c r="AW110" s="12" t="s">
        <v>33</v>
      </c>
      <c r="AX110" s="12" t="s">
        <v>79</v>
      </c>
      <c r="AY110" s="146" t="s">
        <v>119</v>
      </c>
    </row>
    <row r="111" spans="2:65" s="1" customFormat="1" ht="44.25" customHeight="1">
      <c r="B111" s="32"/>
      <c r="C111" s="127" t="s">
        <v>144</v>
      </c>
      <c r="D111" s="127" t="s">
        <v>121</v>
      </c>
      <c r="E111" s="128" t="s">
        <v>168</v>
      </c>
      <c r="F111" s="129" t="s">
        <v>169</v>
      </c>
      <c r="G111" s="130" t="s">
        <v>154</v>
      </c>
      <c r="H111" s="131">
        <v>48</v>
      </c>
      <c r="I111" s="132"/>
      <c r="J111" s="133">
        <f>ROUND(I111*H111,2)</f>
        <v>0</v>
      </c>
      <c r="K111" s="129" t="s">
        <v>125</v>
      </c>
      <c r="L111" s="32"/>
      <c r="M111" s="134" t="s">
        <v>19</v>
      </c>
      <c r="N111" s="135" t="s">
        <v>42</v>
      </c>
      <c r="P111" s="136">
        <f>O111*H111</f>
        <v>0</v>
      </c>
      <c r="Q111" s="136">
        <v>0</v>
      </c>
      <c r="R111" s="136">
        <f>Q111*H111</f>
        <v>0</v>
      </c>
      <c r="S111" s="136">
        <v>0</v>
      </c>
      <c r="T111" s="137">
        <f>S111*H111</f>
        <v>0</v>
      </c>
      <c r="AR111" s="138" t="s">
        <v>126</v>
      </c>
      <c r="AT111" s="138" t="s">
        <v>121</v>
      </c>
      <c r="AU111" s="138" t="s">
        <v>81</v>
      </c>
      <c r="AY111" s="17" t="s">
        <v>119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7" t="s">
        <v>79</v>
      </c>
      <c r="BK111" s="139">
        <f>ROUND(I111*H111,2)</f>
        <v>0</v>
      </c>
      <c r="BL111" s="17" t="s">
        <v>126</v>
      </c>
      <c r="BM111" s="138" t="s">
        <v>170</v>
      </c>
    </row>
    <row r="112" spans="2:65" s="1" customFormat="1" ht="10.199999999999999">
      <c r="B112" s="32"/>
      <c r="D112" s="140" t="s">
        <v>128</v>
      </c>
      <c r="F112" s="141" t="s">
        <v>171</v>
      </c>
      <c r="I112" s="142"/>
      <c r="L112" s="32"/>
      <c r="M112" s="143"/>
      <c r="T112" s="53"/>
      <c r="AT112" s="17" t="s">
        <v>128</v>
      </c>
      <c r="AU112" s="17" t="s">
        <v>81</v>
      </c>
    </row>
    <row r="113" spans="2:65" s="12" customFormat="1" ht="10.199999999999999">
      <c r="B113" s="144"/>
      <c r="D113" s="145" t="s">
        <v>134</v>
      </c>
      <c r="E113" s="146" t="s">
        <v>19</v>
      </c>
      <c r="F113" s="147" t="s">
        <v>172</v>
      </c>
      <c r="H113" s="148">
        <v>48</v>
      </c>
      <c r="I113" s="149"/>
      <c r="L113" s="144"/>
      <c r="M113" s="150"/>
      <c r="T113" s="151"/>
      <c r="AT113" s="146" t="s">
        <v>134</v>
      </c>
      <c r="AU113" s="146" t="s">
        <v>81</v>
      </c>
      <c r="AV113" s="12" t="s">
        <v>81</v>
      </c>
      <c r="AW113" s="12" t="s">
        <v>33</v>
      </c>
      <c r="AX113" s="12" t="s">
        <v>79</v>
      </c>
      <c r="AY113" s="146" t="s">
        <v>119</v>
      </c>
    </row>
    <row r="114" spans="2:65" s="1" customFormat="1" ht="37.799999999999997" customHeight="1">
      <c r="B114" s="32"/>
      <c r="C114" s="127" t="s">
        <v>173</v>
      </c>
      <c r="D114" s="127" t="s">
        <v>121</v>
      </c>
      <c r="E114" s="128" t="s">
        <v>174</v>
      </c>
      <c r="F114" s="129" t="s">
        <v>175</v>
      </c>
      <c r="G114" s="130" t="s">
        <v>124</v>
      </c>
      <c r="H114" s="131">
        <v>65.599999999999994</v>
      </c>
      <c r="I114" s="132"/>
      <c r="J114" s="133">
        <f>ROUND(I114*H114,2)</f>
        <v>0</v>
      </c>
      <c r="K114" s="129" t="s">
        <v>125</v>
      </c>
      <c r="L114" s="32"/>
      <c r="M114" s="134" t="s">
        <v>19</v>
      </c>
      <c r="N114" s="135" t="s">
        <v>42</v>
      </c>
      <c r="P114" s="136">
        <f>O114*H114</f>
        <v>0</v>
      </c>
      <c r="Q114" s="136">
        <v>5.8E-4</v>
      </c>
      <c r="R114" s="136">
        <f>Q114*H114</f>
        <v>3.8047999999999998E-2</v>
      </c>
      <c r="S114" s="136">
        <v>0</v>
      </c>
      <c r="T114" s="137">
        <f>S114*H114</f>
        <v>0</v>
      </c>
      <c r="AR114" s="138" t="s">
        <v>126</v>
      </c>
      <c r="AT114" s="138" t="s">
        <v>121</v>
      </c>
      <c r="AU114" s="138" t="s">
        <v>81</v>
      </c>
      <c r="AY114" s="17" t="s">
        <v>119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7" t="s">
        <v>79</v>
      </c>
      <c r="BK114" s="139">
        <f>ROUND(I114*H114,2)</f>
        <v>0</v>
      </c>
      <c r="BL114" s="17" t="s">
        <v>126</v>
      </c>
      <c r="BM114" s="138" t="s">
        <v>176</v>
      </c>
    </row>
    <row r="115" spans="2:65" s="1" customFormat="1" ht="10.199999999999999">
      <c r="B115" s="32"/>
      <c r="D115" s="140" t="s">
        <v>128</v>
      </c>
      <c r="F115" s="141" t="s">
        <v>177</v>
      </c>
      <c r="I115" s="142"/>
      <c r="L115" s="32"/>
      <c r="M115" s="143"/>
      <c r="T115" s="53"/>
      <c r="AT115" s="17" t="s">
        <v>128</v>
      </c>
      <c r="AU115" s="17" t="s">
        <v>81</v>
      </c>
    </row>
    <row r="116" spans="2:65" s="12" customFormat="1" ht="10.199999999999999">
      <c r="B116" s="144"/>
      <c r="D116" s="145" t="s">
        <v>134</v>
      </c>
      <c r="E116" s="146" t="s">
        <v>19</v>
      </c>
      <c r="F116" s="147" t="s">
        <v>178</v>
      </c>
      <c r="H116" s="148">
        <v>24</v>
      </c>
      <c r="I116" s="149"/>
      <c r="L116" s="144"/>
      <c r="M116" s="150"/>
      <c r="T116" s="151"/>
      <c r="AT116" s="146" t="s">
        <v>134</v>
      </c>
      <c r="AU116" s="146" t="s">
        <v>81</v>
      </c>
      <c r="AV116" s="12" t="s">
        <v>81</v>
      </c>
      <c r="AW116" s="12" t="s">
        <v>33</v>
      </c>
      <c r="AX116" s="12" t="s">
        <v>71</v>
      </c>
      <c r="AY116" s="146" t="s">
        <v>119</v>
      </c>
    </row>
    <row r="117" spans="2:65" s="12" customFormat="1" ht="10.199999999999999">
      <c r="B117" s="144"/>
      <c r="D117" s="145" t="s">
        <v>134</v>
      </c>
      <c r="E117" s="146" t="s">
        <v>19</v>
      </c>
      <c r="F117" s="147" t="s">
        <v>179</v>
      </c>
      <c r="H117" s="148">
        <v>41.6</v>
      </c>
      <c r="I117" s="149"/>
      <c r="L117" s="144"/>
      <c r="M117" s="150"/>
      <c r="T117" s="151"/>
      <c r="AT117" s="146" t="s">
        <v>134</v>
      </c>
      <c r="AU117" s="146" t="s">
        <v>81</v>
      </c>
      <c r="AV117" s="12" t="s">
        <v>81</v>
      </c>
      <c r="AW117" s="12" t="s">
        <v>33</v>
      </c>
      <c r="AX117" s="12" t="s">
        <v>71</v>
      </c>
      <c r="AY117" s="146" t="s">
        <v>119</v>
      </c>
    </row>
    <row r="118" spans="2:65" s="13" customFormat="1" ht="10.199999999999999">
      <c r="B118" s="152"/>
      <c r="D118" s="145" t="s">
        <v>134</v>
      </c>
      <c r="E118" s="153" t="s">
        <v>19</v>
      </c>
      <c r="F118" s="154" t="s">
        <v>138</v>
      </c>
      <c r="H118" s="155">
        <v>65.599999999999994</v>
      </c>
      <c r="I118" s="156"/>
      <c r="L118" s="152"/>
      <c r="M118" s="157"/>
      <c r="T118" s="158"/>
      <c r="AT118" s="153" t="s">
        <v>134</v>
      </c>
      <c r="AU118" s="153" t="s">
        <v>81</v>
      </c>
      <c r="AV118" s="13" t="s">
        <v>126</v>
      </c>
      <c r="AW118" s="13" t="s">
        <v>33</v>
      </c>
      <c r="AX118" s="13" t="s">
        <v>79</v>
      </c>
      <c r="AY118" s="153" t="s">
        <v>119</v>
      </c>
    </row>
    <row r="119" spans="2:65" s="1" customFormat="1" ht="37.799999999999997" customHeight="1">
      <c r="B119" s="32"/>
      <c r="C119" s="127" t="s">
        <v>180</v>
      </c>
      <c r="D119" s="127" t="s">
        <v>121</v>
      </c>
      <c r="E119" s="128" t="s">
        <v>181</v>
      </c>
      <c r="F119" s="129" t="s">
        <v>182</v>
      </c>
      <c r="G119" s="130" t="s">
        <v>124</v>
      </c>
      <c r="H119" s="131">
        <v>65.599999999999994</v>
      </c>
      <c r="I119" s="132"/>
      <c r="J119" s="133">
        <f>ROUND(I119*H119,2)</f>
        <v>0</v>
      </c>
      <c r="K119" s="129" t="s">
        <v>125</v>
      </c>
      <c r="L119" s="32"/>
      <c r="M119" s="134" t="s">
        <v>19</v>
      </c>
      <c r="N119" s="135" t="s">
        <v>42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AR119" s="138" t="s">
        <v>126</v>
      </c>
      <c r="AT119" s="138" t="s">
        <v>121</v>
      </c>
      <c r="AU119" s="138" t="s">
        <v>81</v>
      </c>
      <c r="AY119" s="17" t="s">
        <v>119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79</v>
      </c>
      <c r="BK119" s="139">
        <f>ROUND(I119*H119,2)</f>
        <v>0</v>
      </c>
      <c r="BL119" s="17" t="s">
        <v>126</v>
      </c>
      <c r="BM119" s="138" t="s">
        <v>183</v>
      </c>
    </row>
    <row r="120" spans="2:65" s="1" customFormat="1" ht="10.199999999999999">
      <c r="B120" s="32"/>
      <c r="D120" s="140" t="s">
        <v>128</v>
      </c>
      <c r="F120" s="141" t="s">
        <v>184</v>
      </c>
      <c r="I120" s="142"/>
      <c r="L120" s="32"/>
      <c r="M120" s="143"/>
      <c r="T120" s="53"/>
      <c r="AT120" s="17" t="s">
        <v>128</v>
      </c>
      <c r="AU120" s="17" t="s">
        <v>81</v>
      </c>
    </row>
    <row r="121" spans="2:65" s="1" customFormat="1" ht="62.7" customHeight="1">
      <c r="B121" s="32"/>
      <c r="C121" s="127" t="s">
        <v>185</v>
      </c>
      <c r="D121" s="127" t="s">
        <v>121</v>
      </c>
      <c r="E121" s="128" t="s">
        <v>186</v>
      </c>
      <c r="F121" s="129" t="s">
        <v>187</v>
      </c>
      <c r="G121" s="130" t="s">
        <v>154</v>
      </c>
      <c r="H121" s="131">
        <v>80.16</v>
      </c>
      <c r="I121" s="132"/>
      <c r="J121" s="133">
        <f>ROUND(I121*H121,2)</f>
        <v>0</v>
      </c>
      <c r="K121" s="129" t="s">
        <v>125</v>
      </c>
      <c r="L121" s="32"/>
      <c r="M121" s="134" t="s">
        <v>19</v>
      </c>
      <c r="N121" s="135" t="s">
        <v>42</v>
      </c>
      <c r="P121" s="136">
        <f>O121*H121</f>
        <v>0</v>
      </c>
      <c r="Q121" s="136">
        <v>0</v>
      </c>
      <c r="R121" s="136">
        <f>Q121*H121</f>
        <v>0</v>
      </c>
      <c r="S121" s="136">
        <v>0</v>
      </c>
      <c r="T121" s="137">
        <f>S121*H121</f>
        <v>0</v>
      </c>
      <c r="AR121" s="138" t="s">
        <v>126</v>
      </c>
      <c r="AT121" s="138" t="s">
        <v>121</v>
      </c>
      <c r="AU121" s="138" t="s">
        <v>81</v>
      </c>
      <c r="AY121" s="17" t="s">
        <v>119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7" t="s">
        <v>79</v>
      </c>
      <c r="BK121" s="139">
        <f>ROUND(I121*H121,2)</f>
        <v>0</v>
      </c>
      <c r="BL121" s="17" t="s">
        <v>126</v>
      </c>
      <c r="BM121" s="138" t="s">
        <v>188</v>
      </c>
    </row>
    <row r="122" spans="2:65" s="1" customFormat="1" ht="10.199999999999999">
      <c r="B122" s="32"/>
      <c r="D122" s="140" t="s">
        <v>128</v>
      </c>
      <c r="F122" s="141" t="s">
        <v>189</v>
      </c>
      <c r="I122" s="142"/>
      <c r="L122" s="32"/>
      <c r="M122" s="143"/>
      <c r="T122" s="53"/>
      <c r="AT122" s="17" t="s">
        <v>128</v>
      </c>
      <c r="AU122" s="17" t="s">
        <v>81</v>
      </c>
    </row>
    <row r="123" spans="2:65" s="1" customFormat="1" ht="19.2">
      <c r="B123" s="32"/>
      <c r="D123" s="145" t="s">
        <v>190</v>
      </c>
      <c r="F123" s="169" t="s">
        <v>191</v>
      </c>
      <c r="I123" s="142"/>
      <c r="L123" s="32"/>
      <c r="M123" s="143"/>
      <c r="T123" s="53"/>
      <c r="AT123" s="17" t="s">
        <v>190</v>
      </c>
      <c r="AU123" s="17" t="s">
        <v>81</v>
      </c>
    </row>
    <row r="124" spans="2:65" s="12" customFormat="1" ht="10.199999999999999">
      <c r="B124" s="144"/>
      <c r="D124" s="145" t="s">
        <v>134</v>
      </c>
      <c r="E124" s="146" t="s">
        <v>19</v>
      </c>
      <c r="F124" s="147" t="s">
        <v>161</v>
      </c>
      <c r="H124" s="148">
        <v>7.2</v>
      </c>
      <c r="I124" s="149"/>
      <c r="L124" s="144"/>
      <c r="M124" s="150"/>
      <c r="T124" s="151"/>
      <c r="AT124" s="146" t="s">
        <v>134</v>
      </c>
      <c r="AU124" s="146" t="s">
        <v>81</v>
      </c>
      <c r="AV124" s="12" t="s">
        <v>81</v>
      </c>
      <c r="AW124" s="12" t="s">
        <v>33</v>
      </c>
      <c r="AX124" s="12" t="s">
        <v>71</v>
      </c>
      <c r="AY124" s="146" t="s">
        <v>119</v>
      </c>
    </row>
    <row r="125" spans="2:65" s="12" customFormat="1" ht="10.199999999999999">
      <c r="B125" s="144"/>
      <c r="D125" s="145" t="s">
        <v>134</v>
      </c>
      <c r="E125" s="146" t="s">
        <v>19</v>
      </c>
      <c r="F125" s="147" t="s">
        <v>167</v>
      </c>
      <c r="H125" s="148">
        <v>24.96</v>
      </c>
      <c r="I125" s="149"/>
      <c r="L125" s="144"/>
      <c r="M125" s="150"/>
      <c r="T125" s="151"/>
      <c r="AT125" s="146" t="s">
        <v>134</v>
      </c>
      <c r="AU125" s="146" t="s">
        <v>81</v>
      </c>
      <c r="AV125" s="12" t="s">
        <v>81</v>
      </c>
      <c r="AW125" s="12" t="s">
        <v>33</v>
      </c>
      <c r="AX125" s="12" t="s">
        <v>71</v>
      </c>
      <c r="AY125" s="146" t="s">
        <v>119</v>
      </c>
    </row>
    <row r="126" spans="2:65" s="12" customFormat="1" ht="10.199999999999999">
      <c r="B126" s="144"/>
      <c r="D126" s="145" t="s">
        <v>134</v>
      </c>
      <c r="E126" s="146" t="s">
        <v>19</v>
      </c>
      <c r="F126" s="147" t="s">
        <v>172</v>
      </c>
      <c r="H126" s="148">
        <v>48</v>
      </c>
      <c r="I126" s="149"/>
      <c r="L126" s="144"/>
      <c r="M126" s="150"/>
      <c r="T126" s="151"/>
      <c r="AT126" s="146" t="s">
        <v>134</v>
      </c>
      <c r="AU126" s="146" t="s">
        <v>81</v>
      </c>
      <c r="AV126" s="12" t="s">
        <v>81</v>
      </c>
      <c r="AW126" s="12" t="s">
        <v>33</v>
      </c>
      <c r="AX126" s="12" t="s">
        <v>71</v>
      </c>
      <c r="AY126" s="146" t="s">
        <v>119</v>
      </c>
    </row>
    <row r="127" spans="2:65" s="13" customFormat="1" ht="10.199999999999999">
      <c r="B127" s="152"/>
      <c r="D127" s="145" t="s">
        <v>134</v>
      </c>
      <c r="E127" s="153" t="s">
        <v>19</v>
      </c>
      <c r="F127" s="154" t="s">
        <v>138</v>
      </c>
      <c r="H127" s="155">
        <v>80.16</v>
      </c>
      <c r="I127" s="156"/>
      <c r="L127" s="152"/>
      <c r="M127" s="157"/>
      <c r="T127" s="158"/>
      <c r="AT127" s="153" t="s">
        <v>134</v>
      </c>
      <c r="AU127" s="153" t="s">
        <v>81</v>
      </c>
      <c r="AV127" s="13" t="s">
        <v>126</v>
      </c>
      <c r="AW127" s="13" t="s">
        <v>33</v>
      </c>
      <c r="AX127" s="13" t="s">
        <v>79</v>
      </c>
      <c r="AY127" s="153" t="s">
        <v>119</v>
      </c>
    </row>
    <row r="128" spans="2:65" s="1" customFormat="1" ht="44.25" customHeight="1">
      <c r="B128" s="32"/>
      <c r="C128" s="127" t="s">
        <v>8</v>
      </c>
      <c r="D128" s="127" t="s">
        <v>121</v>
      </c>
      <c r="E128" s="128" t="s">
        <v>192</v>
      </c>
      <c r="F128" s="129" t="s">
        <v>193</v>
      </c>
      <c r="G128" s="130" t="s">
        <v>154</v>
      </c>
      <c r="H128" s="131">
        <v>80.16</v>
      </c>
      <c r="I128" s="132"/>
      <c r="J128" s="133">
        <f>ROUND(I128*H128,2)</f>
        <v>0</v>
      </c>
      <c r="K128" s="129" t="s">
        <v>125</v>
      </c>
      <c r="L128" s="32"/>
      <c r="M128" s="134" t="s">
        <v>19</v>
      </c>
      <c r="N128" s="135" t="s">
        <v>42</v>
      </c>
      <c r="P128" s="136">
        <f>O128*H128</f>
        <v>0</v>
      </c>
      <c r="Q128" s="136">
        <v>0</v>
      </c>
      <c r="R128" s="136">
        <f>Q128*H128</f>
        <v>0</v>
      </c>
      <c r="S128" s="136">
        <v>0</v>
      </c>
      <c r="T128" s="137">
        <f>S128*H128</f>
        <v>0</v>
      </c>
      <c r="AR128" s="138" t="s">
        <v>126</v>
      </c>
      <c r="AT128" s="138" t="s">
        <v>121</v>
      </c>
      <c r="AU128" s="138" t="s">
        <v>81</v>
      </c>
      <c r="AY128" s="17" t="s">
        <v>119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7" t="s">
        <v>79</v>
      </c>
      <c r="BK128" s="139">
        <f>ROUND(I128*H128,2)</f>
        <v>0</v>
      </c>
      <c r="BL128" s="17" t="s">
        <v>126</v>
      </c>
      <c r="BM128" s="138" t="s">
        <v>194</v>
      </c>
    </row>
    <row r="129" spans="2:65" s="1" customFormat="1" ht="10.199999999999999">
      <c r="B129" s="32"/>
      <c r="D129" s="140" t="s">
        <v>128</v>
      </c>
      <c r="F129" s="141" t="s">
        <v>195</v>
      </c>
      <c r="I129" s="142"/>
      <c r="L129" s="32"/>
      <c r="M129" s="143"/>
      <c r="T129" s="53"/>
      <c r="AT129" s="17" t="s">
        <v>128</v>
      </c>
      <c r="AU129" s="17" t="s">
        <v>81</v>
      </c>
    </row>
    <row r="130" spans="2:65" s="1" customFormat="1" ht="44.25" customHeight="1">
      <c r="B130" s="32"/>
      <c r="C130" s="127" t="s">
        <v>196</v>
      </c>
      <c r="D130" s="127" t="s">
        <v>121</v>
      </c>
      <c r="E130" s="128" t="s">
        <v>197</v>
      </c>
      <c r="F130" s="129" t="s">
        <v>198</v>
      </c>
      <c r="G130" s="130" t="s">
        <v>199</v>
      </c>
      <c r="H130" s="131">
        <v>152.304</v>
      </c>
      <c r="I130" s="132"/>
      <c r="J130" s="133">
        <f>ROUND(I130*H130,2)</f>
        <v>0</v>
      </c>
      <c r="K130" s="129" t="s">
        <v>125</v>
      </c>
      <c r="L130" s="32"/>
      <c r="M130" s="134" t="s">
        <v>19</v>
      </c>
      <c r="N130" s="135" t="s">
        <v>42</v>
      </c>
      <c r="P130" s="136">
        <f>O130*H130</f>
        <v>0</v>
      </c>
      <c r="Q130" s="136">
        <v>0</v>
      </c>
      <c r="R130" s="136">
        <f>Q130*H130</f>
        <v>0</v>
      </c>
      <c r="S130" s="136">
        <v>0</v>
      </c>
      <c r="T130" s="137">
        <f>S130*H130</f>
        <v>0</v>
      </c>
      <c r="AR130" s="138" t="s">
        <v>126</v>
      </c>
      <c r="AT130" s="138" t="s">
        <v>121</v>
      </c>
      <c r="AU130" s="138" t="s">
        <v>81</v>
      </c>
      <c r="AY130" s="17" t="s">
        <v>119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79</v>
      </c>
      <c r="BK130" s="139">
        <f>ROUND(I130*H130,2)</f>
        <v>0</v>
      </c>
      <c r="BL130" s="17" t="s">
        <v>126</v>
      </c>
      <c r="BM130" s="138" t="s">
        <v>200</v>
      </c>
    </row>
    <row r="131" spans="2:65" s="1" customFormat="1" ht="10.199999999999999">
      <c r="B131" s="32"/>
      <c r="D131" s="140" t="s">
        <v>128</v>
      </c>
      <c r="F131" s="141" t="s">
        <v>201</v>
      </c>
      <c r="I131" s="142"/>
      <c r="L131" s="32"/>
      <c r="M131" s="143"/>
      <c r="T131" s="53"/>
      <c r="AT131" s="17" t="s">
        <v>128</v>
      </c>
      <c r="AU131" s="17" t="s">
        <v>81</v>
      </c>
    </row>
    <row r="132" spans="2:65" s="1" customFormat="1" ht="19.2">
      <c r="B132" s="32"/>
      <c r="D132" s="145" t="s">
        <v>190</v>
      </c>
      <c r="F132" s="169" t="s">
        <v>202</v>
      </c>
      <c r="I132" s="142"/>
      <c r="L132" s="32"/>
      <c r="M132" s="143"/>
      <c r="T132" s="53"/>
      <c r="AT132" s="17" t="s">
        <v>190</v>
      </c>
      <c r="AU132" s="17" t="s">
        <v>81</v>
      </c>
    </row>
    <row r="133" spans="2:65" s="12" customFormat="1" ht="10.199999999999999">
      <c r="B133" s="144"/>
      <c r="D133" s="145" t="s">
        <v>134</v>
      </c>
      <c r="F133" s="147" t="s">
        <v>203</v>
      </c>
      <c r="H133" s="148">
        <v>152.304</v>
      </c>
      <c r="I133" s="149"/>
      <c r="L133" s="144"/>
      <c r="M133" s="150"/>
      <c r="T133" s="151"/>
      <c r="AT133" s="146" t="s">
        <v>134</v>
      </c>
      <c r="AU133" s="146" t="s">
        <v>81</v>
      </c>
      <c r="AV133" s="12" t="s">
        <v>81</v>
      </c>
      <c r="AW133" s="12" t="s">
        <v>4</v>
      </c>
      <c r="AX133" s="12" t="s">
        <v>79</v>
      </c>
      <c r="AY133" s="146" t="s">
        <v>119</v>
      </c>
    </row>
    <row r="134" spans="2:65" s="1" customFormat="1" ht="37.799999999999997" customHeight="1">
      <c r="B134" s="32"/>
      <c r="C134" s="127" t="s">
        <v>204</v>
      </c>
      <c r="D134" s="127" t="s">
        <v>121</v>
      </c>
      <c r="E134" s="128" t="s">
        <v>205</v>
      </c>
      <c r="F134" s="129" t="s">
        <v>206</v>
      </c>
      <c r="G134" s="130" t="s">
        <v>154</v>
      </c>
      <c r="H134" s="131">
        <v>80.16</v>
      </c>
      <c r="I134" s="132"/>
      <c r="J134" s="133">
        <f>ROUND(I134*H134,2)</f>
        <v>0</v>
      </c>
      <c r="K134" s="129" t="s">
        <v>125</v>
      </c>
      <c r="L134" s="32"/>
      <c r="M134" s="134" t="s">
        <v>19</v>
      </c>
      <c r="N134" s="135" t="s">
        <v>42</v>
      </c>
      <c r="P134" s="136">
        <f>O134*H134</f>
        <v>0</v>
      </c>
      <c r="Q134" s="136">
        <v>0</v>
      </c>
      <c r="R134" s="136">
        <f>Q134*H134</f>
        <v>0</v>
      </c>
      <c r="S134" s="136">
        <v>0</v>
      </c>
      <c r="T134" s="137">
        <f>S134*H134</f>
        <v>0</v>
      </c>
      <c r="AR134" s="138" t="s">
        <v>126</v>
      </c>
      <c r="AT134" s="138" t="s">
        <v>121</v>
      </c>
      <c r="AU134" s="138" t="s">
        <v>81</v>
      </c>
      <c r="AY134" s="17" t="s">
        <v>119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7" t="s">
        <v>79</v>
      </c>
      <c r="BK134" s="139">
        <f>ROUND(I134*H134,2)</f>
        <v>0</v>
      </c>
      <c r="BL134" s="17" t="s">
        <v>126</v>
      </c>
      <c r="BM134" s="138" t="s">
        <v>207</v>
      </c>
    </row>
    <row r="135" spans="2:65" s="1" customFormat="1" ht="10.199999999999999">
      <c r="B135" s="32"/>
      <c r="D135" s="140" t="s">
        <v>128</v>
      </c>
      <c r="F135" s="141" t="s">
        <v>208</v>
      </c>
      <c r="I135" s="142"/>
      <c r="L135" s="32"/>
      <c r="M135" s="143"/>
      <c r="T135" s="53"/>
      <c r="AT135" s="17" t="s">
        <v>128</v>
      </c>
      <c r="AU135" s="17" t="s">
        <v>81</v>
      </c>
    </row>
    <row r="136" spans="2:65" s="1" customFormat="1" ht="44.25" customHeight="1">
      <c r="B136" s="32"/>
      <c r="C136" s="127" t="s">
        <v>209</v>
      </c>
      <c r="D136" s="127" t="s">
        <v>121</v>
      </c>
      <c r="E136" s="128" t="s">
        <v>210</v>
      </c>
      <c r="F136" s="129" t="s">
        <v>211</v>
      </c>
      <c r="G136" s="130" t="s">
        <v>154</v>
      </c>
      <c r="H136" s="131">
        <v>36.378999999999998</v>
      </c>
      <c r="I136" s="132"/>
      <c r="J136" s="133">
        <f>ROUND(I136*H136,2)</f>
        <v>0</v>
      </c>
      <c r="K136" s="129" t="s">
        <v>125</v>
      </c>
      <c r="L136" s="32"/>
      <c r="M136" s="134" t="s">
        <v>19</v>
      </c>
      <c r="N136" s="135" t="s">
        <v>42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126</v>
      </c>
      <c r="AT136" s="138" t="s">
        <v>121</v>
      </c>
      <c r="AU136" s="138" t="s">
        <v>81</v>
      </c>
      <c r="AY136" s="17" t="s">
        <v>119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79</v>
      </c>
      <c r="BK136" s="139">
        <f>ROUND(I136*H136,2)</f>
        <v>0</v>
      </c>
      <c r="BL136" s="17" t="s">
        <v>126</v>
      </c>
      <c r="BM136" s="138" t="s">
        <v>212</v>
      </c>
    </row>
    <row r="137" spans="2:65" s="1" customFormat="1" ht="10.199999999999999">
      <c r="B137" s="32"/>
      <c r="D137" s="140" t="s">
        <v>128</v>
      </c>
      <c r="F137" s="141" t="s">
        <v>213</v>
      </c>
      <c r="I137" s="142"/>
      <c r="L137" s="32"/>
      <c r="M137" s="143"/>
      <c r="T137" s="53"/>
      <c r="AT137" s="17" t="s">
        <v>128</v>
      </c>
      <c r="AU137" s="17" t="s">
        <v>81</v>
      </c>
    </row>
    <row r="138" spans="2:65" s="14" customFormat="1" ht="10.199999999999999">
      <c r="B138" s="170"/>
      <c r="D138" s="145" t="s">
        <v>134</v>
      </c>
      <c r="E138" s="171" t="s">
        <v>19</v>
      </c>
      <c r="F138" s="172" t="s">
        <v>214</v>
      </c>
      <c r="H138" s="171" t="s">
        <v>19</v>
      </c>
      <c r="I138" s="173"/>
      <c r="L138" s="170"/>
      <c r="M138" s="174"/>
      <c r="T138" s="175"/>
      <c r="AT138" s="171" t="s">
        <v>134</v>
      </c>
      <c r="AU138" s="171" t="s">
        <v>81</v>
      </c>
      <c r="AV138" s="14" t="s">
        <v>79</v>
      </c>
      <c r="AW138" s="14" t="s">
        <v>33</v>
      </c>
      <c r="AX138" s="14" t="s">
        <v>71</v>
      </c>
      <c r="AY138" s="171" t="s">
        <v>119</v>
      </c>
    </row>
    <row r="139" spans="2:65" s="12" customFormat="1" ht="10.199999999999999">
      <c r="B139" s="144"/>
      <c r="D139" s="145" t="s">
        <v>134</v>
      </c>
      <c r="E139" s="146" t="s">
        <v>19</v>
      </c>
      <c r="F139" s="147" t="s">
        <v>161</v>
      </c>
      <c r="H139" s="148">
        <v>7.2</v>
      </c>
      <c r="I139" s="149"/>
      <c r="L139" s="144"/>
      <c r="M139" s="150"/>
      <c r="T139" s="151"/>
      <c r="AT139" s="146" t="s">
        <v>134</v>
      </c>
      <c r="AU139" s="146" t="s">
        <v>81</v>
      </c>
      <c r="AV139" s="12" t="s">
        <v>81</v>
      </c>
      <c r="AW139" s="12" t="s">
        <v>33</v>
      </c>
      <c r="AX139" s="12" t="s">
        <v>71</v>
      </c>
      <c r="AY139" s="146" t="s">
        <v>119</v>
      </c>
    </row>
    <row r="140" spans="2:65" s="12" customFormat="1" ht="10.199999999999999">
      <c r="B140" s="144"/>
      <c r="D140" s="145" t="s">
        <v>134</v>
      </c>
      <c r="E140" s="146" t="s">
        <v>19</v>
      </c>
      <c r="F140" s="147" t="s">
        <v>215</v>
      </c>
      <c r="H140" s="148">
        <v>41.6</v>
      </c>
      <c r="I140" s="149"/>
      <c r="L140" s="144"/>
      <c r="M140" s="150"/>
      <c r="T140" s="151"/>
      <c r="AT140" s="146" t="s">
        <v>134</v>
      </c>
      <c r="AU140" s="146" t="s">
        <v>81</v>
      </c>
      <c r="AV140" s="12" t="s">
        <v>81</v>
      </c>
      <c r="AW140" s="12" t="s">
        <v>33</v>
      </c>
      <c r="AX140" s="12" t="s">
        <v>71</v>
      </c>
      <c r="AY140" s="146" t="s">
        <v>119</v>
      </c>
    </row>
    <row r="141" spans="2:65" s="14" customFormat="1" ht="10.199999999999999">
      <c r="B141" s="170"/>
      <c r="D141" s="145" t="s">
        <v>134</v>
      </c>
      <c r="E141" s="171" t="s">
        <v>19</v>
      </c>
      <c r="F141" s="172" t="s">
        <v>216</v>
      </c>
      <c r="H141" s="171" t="s">
        <v>19</v>
      </c>
      <c r="I141" s="173"/>
      <c r="L141" s="170"/>
      <c r="M141" s="174"/>
      <c r="T141" s="175"/>
      <c r="AT141" s="171" t="s">
        <v>134</v>
      </c>
      <c r="AU141" s="171" t="s">
        <v>81</v>
      </c>
      <c r="AV141" s="14" t="s">
        <v>79</v>
      </c>
      <c r="AW141" s="14" t="s">
        <v>33</v>
      </c>
      <c r="AX141" s="14" t="s">
        <v>71</v>
      </c>
      <c r="AY141" s="171" t="s">
        <v>119</v>
      </c>
    </row>
    <row r="142" spans="2:65" s="12" customFormat="1" ht="10.199999999999999">
      <c r="B142" s="144"/>
      <c r="D142" s="145" t="s">
        <v>134</v>
      </c>
      <c r="E142" s="146" t="s">
        <v>19</v>
      </c>
      <c r="F142" s="147" t="s">
        <v>217</v>
      </c>
      <c r="H142" s="148">
        <v>-11.44</v>
      </c>
      <c r="I142" s="149"/>
      <c r="L142" s="144"/>
      <c r="M142" s="150"/>
      <c r="T142" s="151"/>
      <c r="AT142" s="146" t="s">
        <v>134</v>
      </c>
      <c r="AU142" s="146" t="s">
        <v>81</v>
      </c>
      <c r="AV142" s="12" t="s">
        <v>81</v>
      </c>
      <c r="AW142" s="12" t="s">
        <v>33</v>
      </c>
      <c r="AX142" s="12" t="s">
        <v>71</v>
      </c>
      <c r="AY142" s="146" t="s">
        <v>119</v>
      </c>
    </row>
    <row r="143" spans="2:65" s="14" customFormat="1" ht="10.199999999999999">
      <c r="B143" s="170"/>
      <c r="D143" s="145" t="s">
        <v>134</v>
      </c>
      <c r="E143" s="171" t="s">
        <v>19</v>
      </c>
      <c r="F143" s="172" t="s">
        <v>218</v>
      </c>
      <c r="H143" s="171" t="s">
        <v>19</v>
      </c>
      <c r="I143" s="173"/>
      <c r="L143" s="170"/>
      <c r="M143" s="174"/>
      <c r="T143" s="175"/>
      <c r="AT143" s="171" t="s">
        <v>134</v>
      </c>
      <c r="AU143" s="171" t="s">
        <v>81</v>
      </c>
      <c r="AV143" s="14" t="s">
        <v>79</v>
      </c>
      <c r="AW143" s="14" t="s">
        <v>33</v>
      </c>
      <c r="AX143" s="14" t="s">
        <v>71</v>
      </c>
      <c r="AY143" s="171" t="s">
        <v>119</v>
      </c>
    </row>
    <row r="144" spans="2:65" s="12" customFormat="1" ht="10.199999999999999">
      <c r="B144" s="144"/>
      <c r="D144" s="145" t="s">
        <v>134</v>
      </c>
      <c r="E144" s="146" t="s">
        <v>19</v>
      </c>
      <c r="F144" s="147" t="s">
        <v>219</v>
      </c>
      <c r="H144" s="148">
        <v>-0.98099999999999998</v>
      </c>
      <c r="I144" s="149"/>
      <c r="L144" s="144"/>
      <c r="M144" s="150"/>
      <c r="T144" s="151"/>
      <c r="AT144" s="146" t="s">
        <v>134</v>
      </c>
      <c r="AU144" s="146" t="s">
        <v>81</v>
      </c>
      <c r="AV144" s="12" t="s">
        <v>81</v>
      </c>
      <c r="AW144" s="12" t="s">
        <v>33</v>
      </c>
      <c r="AX144" s="12" t="s">
        <v>71</v>
      </c>
      <c r="AY144" s="146" t="s">
        <v>119</v>
      </c>
    </row>
    <row r="145" spans="2:65" s="13" customFormat="1" ht="10.199999999999999">
      <c r="B145" s="152"/>
      <c r="D145" s="145" t="s">
        <v>134</v>
      </c>
      <c r="E145" s="153" t="s">
        <v>19</v>
      </c>
      <c r="F145" s="154" t="s">
        <v>138</v>
      </c>
      <c r="H145" s="155">
        <v>36.378999999999998</v>
      </c>
      <c r="I145" s="156"/>
      <c r="L145" s="152"/>
      <c r="M145" s="157"/>
      <c r="T145" s="158"/>
      <c r="AT145" s="153" t="s">
        <v>134</v>
      </c>
      <c r="AU145" s="153" t="s">
        <v>81</v>
      </c>
      <c r="AV145" s="13" t="s">
        <v>126</v>
      </c>
      <c r="AW145" s="13" t="s">
        <v>33</v>
      </c>
      <c r="AX145" s="13" t="s">
        <v>79</v>
      </c>
      <c r="AY145" s="153" t="s">
        <v>119</v>
      </c>
    </row>
    <row r="146" spans="2:65" s="1" customFormat="1" ht="16.5" customHeight="1">
      <c r="B146" s="32"/>
      <c r="C146" s="159" t="s">
        <v>220</v>
      </c>
      <c r="D146" s="159" t="s">
        <v>140</v>
      </c>
      <c r="E146" s="160" t="s">
        <v>221</v>
      </c>
      <c r="F146" s="161" t="s">
        <v>222</v>
      </c>
      <c r="G146" s="162" t="s">
        <v>199</v>
      </c>
      <c r="H146" s="163">
        <v>69.12</v>
      </c>
      <c r="I146" s="164"/>
      <c r="J146" s="165">
        <f>ROUND(I146*H146,2)</f>
        <v>0</v>
      </c>
      <c r="K146" s="161" t="s">
        <v>125</v>
      </c>
      <c r="L146" s="166"/>
      <c r="M146" s="167" t="s">
        <v>19</v>
      </c>
      <c r="N146" s="168" t="s">
        <v>42</v>
      </c>
      <c r="P146" s="136">
        <f>O146*H146</f>
        <v>0</v>
      </c>
      <c r="Q146" s="136">
        <v>0</v>
      </c>
      <c r="R146" s="136">
        <f>Q146*H146</f>
        <v>0</v>
      </c>
      <c r="S146" s="136">
        <v>0</v>
      </c>
      <c r="T146" s="137">
        <f>S146*H146</f>
        <v>0</v>
      </c>
      <c r="AR146" s="138" t="s">
        <v>144</v>
      </c>
      <c r="AT146" s="138" t="s">
        <v>140</v>
      </c>
      <c r="AU146" s="138" t="s">
        <v>81</v>
      </c>
      <c r="AY146" s="17" t="s">
        <v>119</v>
      </c>
      <c r="BE146" s="139">
        <f>IF(N146="základní",J146,0)</f>
        <v>0</v>
      </c>
      <c r="BF146" s="139">
        <f>IF(N146="snížená",J146,0)</f>
        <v>0</v>
      </c>
      <c r="BG146" s="139">
        <f>IF(N146="zákl. přenesená",J146,0)</f>
        <v>0</v>
      </c>
      <c r="BH146" s="139">
        <f>IF(N146="sníž. přenesená",J146,0)</f>
        <v>0</v>
      </c>
      <c r="BI146" s="139">
        <f>IF(N146="nulová",J146,0)</f>
        <v>0</v>
      </c>
      <c r="BJ146" s="17" t="s">
        <v>79</v>
      </c>
      <c r="BK146" s="139">
        <f>ROUND(I146*H146,2)</f>
        <v>0</v>
      </c>
      <c r="BL146" s="17" t="s">
        <v>126</v>
      </c>
      <c r="BM146" s="138" t="s">
        <v>223</v>
      </c>
    </row>
    <row r="147" spans="2:65" s="1" customFormat="1" ht="38.4">
      <c r="B147" s="32"/>
      <c r="D147" s="145" t="s">
        <v>190</v>
      </c>
      <c r="F147" s="169" t="s">
        <v>224</v>
      </c>
      <c r="I147" s="142"/>
      <c r="L147" s="32"/>
      <c r="M147" s="143"/>
      <c r="T147" s="53"/>
      <c r="AT147" s="17" t="s">
        <v>190</v>
      </c>
      <c r="AU147" s="17" t="s">
        <v>81</v>
      </c>
    </row>
    <row r="148" spans="2:65" s="12" customFormat="1" ht="10.199999999999999">
      <c r="B148" s="144"/>
      <c r="D148" s="145" t="s">
        <v>134</v>
      </c>
      <c r="F148" s="147" t="s">
        <v>225</v>
      </c>
      <c r="H148" s="148">
        <v>69.12</v>
      </c>
      <c r="I148" s="149"/>
      <c r="L148" s="144"/>
      <c r="M148" s="150"/>
      <c r="T148" s="151"/>
      <c r="AT148" s="146" t="s">
        <v>134</v>
      </c>
      <c r="AU148" s="146" t="s">
        <v>81</v>
      </c>
      <c r="AV148" s="12" t="s">
        <v>81</v>
      </c>
      <c r="AW148" s="12" t="s">
        <v>4</v>
      </c>
      <c r="AX148" s="12" t="s">
        <v>79</v>
      </c>
      <c r="AY148" s="146" t="s">
        <v>119</v>
      </c>
    </row>
    <row r="149" spans="2:65" s="1" customFormat="1" ht="66.75" customHeight="1">
      <c r="B149" s="32"/>
      <c r="C149" s="127" t="s">
        <v>226</v>
      </c>
      <c r="D149" s="127" t="s">
        <v>121</v>
      </c>
      <c r="E149" s="128" t="s">
        <v>227</v>
      </c>
      <c r="F149" s="129" t="s">
        <v>228</v>
      </c>
      <c r="G149" s="130" t="s">
        <v>154</v>
      </c>
      <c r="H149" s="131">
        <v>11.44</v>
      </c>
      <c r="I149" s="132"/>
      <c r="J149" s="133">
        <f>ROUND(I149*H149,2)</f>
        <v>0</v>
      </c>
      <c r="K149" s="129" t="s">
        <v>125</v>
      </c>
      <c r="L149" s="32"/>
      <c r="M149" s="134" t="s">
        <v>19</v>
      </c>
      <c r="N149" s="135" t="s">
        <v>42</v>
      </c>
      <c r="P149" s="136">
        <f>O149*H149</f>
        <v>0</v>
      </c>
      <c r="Q149" s="136">
        <v>0</v>
      </c>
      <c r="R149" s="136">
        <f>Q149*H149</f>
        <v>0</v>
      </c>
      <c r="S149" s="136">
        <v>0</v>
      </c>
      <c r="T149" s="137">
        <f>S149*H149</f>
        <v>0</v>
      </c>
      <c r="AR149" s="138" t="s">
        <v>126</v>
      </c>
      <c r="AT149" s="138" t="s">
        <v>121</v>
      </c>
      <c r="AU149" s="138" t="s">
        <v>81</v>
      </c>
      <c r="AY149" s="17" t="s">
        <v>119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7" t="s">
        <v>79</v>
      </c>
      <c r="BK149" s="139">
        <f>ROUND(I149*H149,2)</f>
        <v>0</v>
      </c>
      <c r="BL149" s="17" t="s">
        <v>126</v>
      </c>
      <c r="BM149" s="138" t="s">
        <v>229</v>
      </c>
    </row>
    <row r="150" spans="2:65" s="1" customFormat="1" ht="10.199999999999999">
      <c r="B150" s="32"/>
      <c r="D150" s="140" t="s">
        <v>128</v>
      </c>
      <c r="F150" s="141" t="s">
        <v>230</v>
      </c>
      <c r="I150" s="142"/>
      <c r="L150" s="32"/>
      <c r="M150" s="143"/>
      <c r="T150" s="53"/>
      <c r="AT150" s="17" t="s">
        <v>128</v>
      </c>
      <c r="AU150" s="17" t="s">
        <v>81</v>
      </c>
    </row>
    <row r="151" spans="2:65" s="1" customFormat="1" ht="19.2">
      <c r="B151" s="32"/>
      <c r="D151" s="145" t="s">
        <v>190</v>
      </c>
      <c r="F151" s="169" t="s">
        <v>231</v>
      </c>
      <c r="I151" s="142"/>
      <c r="L151" s="32"/>
      <c r="M151" s="143"/>
      <c r="T151" s="53"/>
      <c r="AT151" s="17" t="s">
        <v>190</v>
      </c>
      <c r="AU151" s="17" t="s">
        <v>81</v>
      </c>
    </row>
    <row r="152" spans="2:65" s="12" customFormat="1" ht="10.199999999999999">
      <c r="B152" s="144"/>
      <c r="D152" s="145" t="s">
        <v>134</v>
      </c>
      <c r="E152" s="146" t="s">
        <v>19</v>
      </c>
      <c r="F152" s="147" t="s">
        <v>232</v>
      </c>
      <c r="H152" s="148">
        <v>11.44</v>
      </c>
      <c r="I152" s="149"/>
      <c r="L152" s="144"/>
      <c r="M152" s="150"/>
      <c r="T152" s="151"/>
      <c r="AT152" s="146" t="s">
        <v>134</v>
      </c>
      <c r="AU152" s="146" t="s">
        <v>81</v>
      </c>
      <c r="AV152" s="12" t="s">
        <v>81</v>
      </c>
      <c r="AW152" s="12" t="s">
        <v>33</v>
      </c>
      <c r="AX152" s="12" t="s">
        <v>79</v>
      </c>
      <c r="AY152" s="146" t="s">
        <v>119</v>
      </c>
    </row>
    <row r="153" spans="2:65" s="1" customFormat="1" ht="16.5" customHeight="1">
      <c r="B153" s="32"/>
      <c r="C153" s="159" t="s">
        <v>233</v>
      </c>
      <c r="D153" s="159" t="s">
        <v>140</v>
      </c>
      <c r="E153" s="160" t="s">
        <v>234</v>
      </c>
      <c r="F153" s="161" t="s">
        <v>235</v>
      </c>
      <c r="G153" s="162" t="s">
        <v>199</v>
      </c>
      <c r="H153" s="163">
        <v>21.736000000000001</v>
      </c>
      <c r="I153" s="164"/>
      <c r="J153" s="165">
        <f>ROUND(I153*H153,2)</f>
        <v>0</v>
      </c>
      <c r="K153" s="161" t="s">
        <v>125</v>
      </c>
      <c r="L153" s="166"/>
      <c r="M153" s="167" t="s">
        <v>19</v>
      </c>
      <c r="N153" s="168" t="s">
        <v>42</v>
      </c>
      <c r="P153" s="136">
        <f>O153*H153</f>
        <v>0</v>
      </c>
      <c r="Q153" s="136">
        <v>1</v>
      </c>
      <c r="R153" s="136">
        <f>Q153*H153</f>
        <v>21.736000000000001</v>
      </c>
      <c r="S153" s="136">
        <v>0</v>
      </c>
      <c r="T153" s="137">
        <f>S153*H153</f>
        <v>0</v>
      </c>
      <c r="AR153" s="138" t="s">
        <v>144</v>
      </c>
      <c r="AT153" s="138" t="s">
        <v>140</v>
      </c>
      <c r="AU153" s="138" t="s">
        <v>81</v>
      </c>
      <c r="AY153" s="17" t="s">
        <v>119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7" t="s">
        <v>79</v>
      </c>
      <c r="BK153" s="139">
        <f>ROUND(I153*H153,2)</f>
        <v>0</v>
      </c>
      <c r="BL153" s="17" t="s">
        <v>126</v>
      </c>
      <c r="BM153" s="138" t="s">
        <v>236</v>
      </c>
    </row>
    <row r="154" spans="2:65" s="1" customFormat="1" ht="38.4">
      <c r="B154" s="32"/>
      <c r="D154" s="145" t="s">
        <v>190</v>
      </c>
      <c r="F154" s="169" t="s">
        <v>237</v>
      </c>
      <c r="I154" s="142"/>
      <c r="L154" s="32"/>
      <c r="M154" s="143"/>
      <c r="T154" s="53"/>
      <c r="AT154" s="17" t="s">
        <v>190</v>
      </c>
      <c r="AU154" s="17" t="s">
        <v>81</v>
      </c>
    </row>
    <row r="155" spans="2:65" s="12" customFormat="1" ht="10.199999999999999">
      <c r="B155" s="144"/>
      <c r="D155" s="145" t="s">
        <v>134</v>
      </c>
      <c r="F155" s="147" t="s">
        <v>238</v>
      </c>
      <c r="H155" s="148">
        <v>21.736000000000001</v>
      </c>
      <c r="I155" s="149"/>
      <c r="L155" s="144"/>
      <c r="M155" s="150"/>
      <c r="T155" s="151"/>
      <c r="AT155" s="146" t="s">
        <v>134</v>
      </c>
      <c r="AU155" s="146" t="s">
        <v>81</v>
      </c>
      <c r="AV155" s="12" t="s">
        <v>81</v>
      </c>
      <c r="AW155" s="12" t="s">
        <v>4</v>
      </c>
      <c r="AX155" s="12" t="s">
        <v>79</v>
      </c>
      <c r="AY155" s="146" t="s">
        <v>119</v>
      </c>
    </row>
    <row r="156" spans="2:65" s="1" customFormat="1" ht="33" customHeight="1">
      <c r="B156" s="32"/>
      <c r="C156" s="127" t="s">
        <v>239</v>
      </c>
      <c r="D156" s="127" t="s">
        <v>121</v>
      </c>
      <c r="E156" s="128" t="s">
        <v>240</v>
      </c>
      <c r="F156" s="129" t="s">
        <v>241</v>
      </c>
      <c r="G156" s="130" t="s">
        <v>124</v>
      </c>
      <c r="H156" s="131">
        <v>760</v>
      </c>
      <c r="I156" s="132"/>
      <c r="J156" s="133">
        <f>ROUND(I156*H156,2)</f>
        <v>0</v>
      </c>
      <c r="K156" s="129" t="s">
        <v>125</v>
      </c>
      <c r="L156" s="32"/>
      <c r="M156" s="134" t="s">
        <v>19</v>
      </c>
      <c r="N156" s="135" t="s">
        <v>42</v>
      </c>
      <c r="P156" s="136">
        <f>O156*H156</f>
        <v>0</v>
      </c>
      <c r="Q156" s="136">
        <v>0</v>
      </c>
      <c r="R156" s="136">
        <f>Q156*H156</f>
        <v>0</v>
      </c>
      <c r="S156" s="136">
        <v>0</v>
      </c>
      <c r="T156" s="137">
        <f>S156*H156</f>
        <v>0</v>
      </c>
      <c r="AR156" s="138" t="s">
        <v>126</v>
      </c>
      <c r="AT156" s="138" t="s">
        <v>121</v>
      </c>
      <c r="AU156" s="138" t="s">
        <v>81</v>
      </c>
      <c r="AY156" s="17" t="s">
        <v>119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7" t="s">
        <v>79</v>
      </c>
      <c r="BK156" s="139">
        <f>ROUND(I156*H156,2)</f>
        <v>0</v>
      </c>
      <c r="BL156" s="17" t="s">
        <v>126</v>
      </c>
      <c r="BM156" s="138" t="s">
        <v>242</v>
      </c>
    </row>
    <row r="157" spans="2:65" s="1" customFormat="1" ht="10.199999999999999">
      <c r="B157" s="32"/>
      <c r="D157" s="140" t="s">
        <v>128</v>
      </c>
      <c r="F157" s="141" t="s">
        <v>243</v>
      </c>
      <c r="I157" s="142"/>
      <c r="L157" s="32"/>
      <c r="M157" s="143"/>
      <c r="T157" s="53"/>
      <c r="AT157" s="17" t="s">
        <v>128</v>
      </c>
      <c r="AU157" s="17" t="s">
        <v>81</v>
      </c>
    </row>
    <row r="158" spans="2:65" s="1" customFormat="1" ht="24.15" customHeight="1">
      <c r="B158" s="32"/>
      <c r="C158" s="127" t="s">
        <v>244</v>
      </c>
      <c r="D158" s="127" t="s">
        <v>121</v>
      </c>
      <c r="E158" s="128" t="s">
        <v>245</v>
      </c>
      <c r="F158" s="129" t="s">
        <v>246</v>
      </c>
      <c r="G158" s="130" t="s">
        <v>124</v>
      </c>
      <c r="H158" s="131">
        <v>686</v>
      </c>
      <c r="I158" s="132"/>
      <c r="J158" s="133">
        <f>ROUND(I158*H158,2)</f>
        <v>0</v>
      </c>
      <c r="K158" s="129" t="s">
        <v>125</v>
      </c>
      <c r="L158" s="32"/>
      <c r="M158" s="134" t="s">
        <v>19</v>
      </c>
      <c r="N158" s="135" t="s">
        <v>42</v>
      </c>
      <c r="P158" s="136">
        <f>O158*H158</f>
        <v>0</v>
      </c>
      <c r="Q158" s="136">
        <v>0</v>
      </c>
      <c r="R158" s="136">
        <f>Q158*H158</f>
        <v>0</v>
      </c>
      <c r="S158" s="136">
        <v>0</v>
      </c>
      <c r="T158" s="137">
        <f>S158*H158</f>
        <v>0</v>
      </c>
      <c r="AR158" s="138" t="s">
        <v>126</v>
      </c>
      <c r="AT158" s="138" t="s">
        <v>121</v>
      </c>
      <c r="AU158" s="138" t="s">
        <v>81</v>
      </c>
      <c r="AY158" s="17" t="s">
        <v>119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7" t="s">
        <v>79</v>
      </c>
      <c r="BK158" s="139">
        <f>ROUND(I158*H158,2)</f>
        <v>0</v>
      </c>
      <c r="BL158" s="17" t="s">
        <v>126</v>
      </c>
      <c r="BM158" s="138" t="s">
        <v>247</v>
      </c>
    </row>
    <row r="159" spans="2:65" s="1" customFormat="1" ht="10.199999999999999">
      <c r="B159" s="32"/>
      <c r="D159" s="140" t="s">
        <v>128</v>
      </c>
      <c r="F159" s="141" t="s">
        <v>248</v>
      </c>
      <c r="I159" s="142"/>
      <c r="L159" s="32"/>
      <c r="M159" s="143"/>
      <c r="T159" s="53"/>
      <c r="AT159" s="17" t="s">
        <v>128</v>
      </c>
      <c r="AU159" s="17" t="s">
        <v>81</v>
      </c>
    </row>
    <row r="160" spans="2:65" s="1" customFormat="1" ht="21.75" customHeight="1">
      <c r="B160" s="32"/>
      <c r="C160" s="127" t="s">
        <v>7</v>
      </c>
      <c r="D160" s="127" t="s">
        <v>121</v>
      </c>
      <c r="E160" s="128" t="s">
        <v>249</v>
      </c>
      <c r="F160" s="129" t="s">
        <v>250</v>
      </c>
      <c r="G160" s="130" t="s">
        <v>124</v>
      </c>
      <c r="H160" s="131">
        <v>686</v>
      </c>
      <c r="I160" s="132"/>
      <c r="J160" s="133">
        <f>ROUND(I160*H160,2)</f>
        <v>0</v>
      </c>
      <c r="K160" s="129" t="s">
        <v>125</v>
      </c>
      <c r="L160" s="32"/>
      <c r="M160" s="134" t="s">
        <v>19</v>
      </c>
      <c r="N160" s="135" t="s">
        <v>42</v>
      </c>
      <c r="P160" s="136">
        <f>O160*H160</f>
        <v>0</v>
      </c>
      <c r="Q160" s="136">
        <v>0</v>
      </c>
      <c r="R160" s="136">
        <f>Q160*H160</f>
        <v>0</v>
      </c>
      <c r="S160" s="136">
        <v>0</v>
      </c>
      <c r="T160" s="137">
        <f>S160*H160</f>
        <v>0</v>
      </c>
      <c r="AR160" s="138" t="s">
        <v>126</v>
      </c>
      <c r="AT160" s="138" t="s">
        <v>121</v>
      </c>
      <c r="AU160" s="138" t="s">
        <v>81</v>
      </c>
      <c r="AY160" s="17" t="s">
        <v>119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7" t="s">
        <v>79</v>
      </c>
      <c r="BK160" s="139">
        <f>ROUND(I160*H160,2)</f>
        <v>0</v>
      </c>
      <c r="BL160" s="17" t="s">
        <v>126</v>
      </c>
      <c r="BM160" s="138" t="s">
        <v>251</v>
      </c>
    </row>
    <row r="161" spans="2:65" s="1" customFormat="1" ht="10.199999999999999">
      <c r="B161" s="32"/>
      <c r="D161" s="140" t="s">
        <v>128</v>
      </c>
      <c r="F161" s="141" t="s">
        <v>252</v>
      </c>
      <c r="I161" s="142"/>
      <c r="L161" s="32"/>
      <c r="M161" s="143"/>
      <c r="T161" s="53"/>
      <c r="AT161" s="17" t="s">
        <v>128</v>
      </c>
      <c r="AU161" s="17" t="s">
        <v>81</v>
      </c>
    </row>
    <row r="162" spans="2:65" s="11" customFormat="1" ht="22.8" customHeight="1">
      <c r="B162" s="115"/>
      <c r="D162" s="116" t="s">
        <v>70</v>
      </c>
      <c r="E162" s="125" t="s">
        <v>81</v>
      </c>
      <c r="F162" s="125" t="s">
        <v>253</v>
      </c>
      <c r="I162" s="118"/>
      <c r="J162" s="126">
        <f>BK162</f>
        <v>0</v>
      </c>
      <c r="L162" s="115"/>
      <c r="M162" s="120"/>
      <c r="P162" s="121">
        <f>SUM(P163:P165)</f>
        <v>0</v>
      </c>
      <c r="R162" s="121">
        <f>SUM(R163:R165)</f>
        <v>27.411000000000001</v>
      </c>
      <c r="T162" s="122">
        <f>SUM(T163:T165)</f>
        <v>0</v>
      </c>
      <c r="AR162" s="116" t="s">
        <v>79</v>
      </c>
      <c r="AT162" s="123" t="s">
        <v>70</v>
      </c>
      <c r="AU162" s="123" t="s">
        <v>79</v>
      </c>
      <c r="AY162" s="116" t="s">
        <v>119</v>
      </c>
      <c r="BK162" s="124">
        <f>SUM(BK163:BK165)</f>
        <v>0</v>
      </c>
    </row>
    <row r="163" spans="2:65" s="1" customFormat="1" ht="55.5" customHeight="1">
      <c r="B163" s="32"/>
      <c r="C163" s="127" t="s">
        <v>254</v>
      </c>
      <c r="D163" s="127" t="s">
        <v>121</v>
      </c>
      <c r="E163" s="128" t="s">
        <v>255</v>
      </c>
      <c r="F163" s="129" t="s">
        <v>256</v>
      </c>
      <c r="G163" s="130" t="s">
        <v>257</v>
      </c>
      <c r="H163" s="131">
        <v>100</v>
      </c>
      <c r="I163" s="132"/>
      <c r="J163" s="133">
        <f>ROUND(I163*H163,2)</f>
        <v>0</v>
      </c>
      <c r="K163" s="129" t="s">
        <v>125</v>
      </c>
      <c r="L163" s="32"/>
      <c r="M163" s="134" t="s">
        <v>19</v>
      </c>
      <c r="N163" s="135" t="s">
        <v>42</v>
      </c>
      <c r="P163" s="136">
        <f>O163*H163</f>
        <v>0</v>
      </c>
      <c r="Q163" s="136">
        <v>0.27411000000000002</v>
      </c>
      <c r="R163" s="136">
        <f>Q163*H163</f>
        <v>27.411000000000001</v>
      </c>
      <c r="S163" s="136">
        <v>0</v>
      </c>
      <c r="T163" s="137">
        <f>S163*H163</f>
        <v>0</v>
      </c>
      <c r="AR163" s="138" t="s">
        <v>126</v>
      </c>
      <c r="AT163" s="138" t="s">
        <v>121</v>
      </c>
      <c r="AU163" s="138" t="s">
        <v>81</v>
      </c>
      <c r="AY163" s="17" t="s">
        <v>119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7" t="s">
        <v>79</v>
      </c>
      <c r="BK163" s="139">
        <f>ROUND(I163*H163,2)</f>
        <v>0</v>
      </c>
      <c r="BL163" s="17" t="s">
        <v>126</v>
      </c>
      <c r="BM163" s="138" t="s">
        <v>258</v>
      </c>
    </row>
    <row r="164" spans="2:65" s="1" customFormat="1" ht="10.199999999999999">
      <c r="B164" s="32"/>
      <c r="D164" s="140" t="s">
        <v>128</v>
      </c>
      <c r="F164" s="141" t="s">
        <v>259</v>
      </c>
      <c r="I164" s="142"/>
      <c r="L164" s="32"/>
      <c r="M164" s="143"/>
      <c r="T164" s="53"/>
      <c r="AT164" s="17" t="s">
        <v>128</v>
      </c>
      <c r="AU164" s="17" t="s">
        <v>81</v>
      </c>
    </row>
    <row r="165" spans="2:65" s="12" customFormat="1" ht="10.199999999999999">
      <c r="B165" s="144"/>
      <c r="D165" s="145" t="s">
        <v>134</v>
      </c>
      <c r="E165" s="146" t="s">
        <v>19</v>
      </c>
      <c r="F165" s="147" t="s">
        <v>260</v>
      </c>
      <c r="H165" s="148">
        <v>100</v>
      </c>
      <c r="I165" s="149"/>
      <c r="L165" s="144"/>
      <c r="M165" s="150"/>
      <c r="T165" s="151"/>
      <c r="AT165" s="146" t="s">
        <v>134</v>
      </c>
      <c r="AU165" s="146" t="s">
        <v>81</v>
      </c>
      <c r="AV165" s="12" t="s">
        <v>81</v>
      </c>
      <c r="AW165" s="12" t="s">
        <v>33</v>
      </c>
      <c r="AX165" s="12" t="s">
        <v>79</v>
      </c>
      <c r="AY165" s="146" t="s">
        <v>119</v>
      </c>
    </row>
    <row r="166" spans="2:65" s="11" customFormat="1" ht="22.8" customHeight="1">
      <c r="B166" s="115"/>
      <c r="D166" s="116" t="s">
        <v>70</v>
      </c>
      <c r="E166" s="125" t="s">
        <v>126</v>
      </c>
      <c r="F166" s="125" t="s">
        <v>261</v>
      </c>
      <c r="I166" s="118"/>
      <c r="J166" s="126">
        <f>BK166</f>
        <v>0</v>
      </c>
      <c r="L166" s="115"/>
      <c r="M166" s="120"/>
      <c r="P166" s="121">
        <f>SUM(P167:P180)</f>
        <v>0</v>
      </c>
      <c r="R166" s="121">
        <f>SUM(R167:R180)</f>
        <v>1.0206006399999998</v>
      </c>
      <c r="T166" s="122">
        <f>SUM(T167:T180)</f>
        <v>0</v>
      </c>
      <c r="AR166" s="116" t="s">
        <v>79</v>
      </c>
      <c r="AT166" s="123" t="s">
        <v>70</v>
      </c>
      <c r="AU166" s="123" t="s">
        <v>79</v>
      </c>
      <c r="AY166" s="116" t="s">
        <v>119</v>
      </c>
      <c r="BK166" s="124">
        <f>SUM(BK167:BK180)</f>
        <v>0</v>
      </c>
    </row>
    <row r="167" spans="2:65" s="1" customFormat="1" ht="33" customHeight="1">
      <c r="B167" s="32"/>
      <c r="C167" s="127" t="s">
        <v>262</v>
      </c>
      <c r="D167" s="127" t="s">
        <v>121</v>
      </c>
      <c r="E167" s="128" t="s">
        <v>263</v>
      </c>
      <c r="F167" s="129" t="s">
        <v>264</v>
      </c>
      <c r="G167" s="130" t="s">
        <v>154</v>
      </c>
      <c r="H167" s="131">
        <v>2.08</v>
      </c>
      <c r="I167" s="132"/>
      <c r="J167" s="133">
        <f>ROUND(I167*H167,2)</f>
        <v>0</v>
      </c>
      <c r="K167" s="129" t="s">
        <v>125</v>
      </c>
      <c r="L167" s="32"/>
      <c r="M167" s="134" t="s">
        <v>19</v>
      </c>
      <c r="N167" s="135" t="s">
        <v>42</v>
      </c>
      <c r="P167" s="136">
        <f>O167*H167</f>
        <v>0</v>
      </c>
      <c r="Q167" s="136">
        <v>0</v>
      </c>
      <c r="R167" s="136">
        <f>Q167*H167</f>
        <v>0</v>
      </c>
      <c r="S167" s="136">
        <v>0</v>
      </c>
      <c r="T167" s="137">
        <f>S167*H167</f>
        <v>0</v>
      </c>
      <c r="AR167" s="138" t="s">
        <v>126</v>
      </c>
      <c r="AT167" s="138" t="s">
        <v>121</v>
      </c>
      <c r="AU167" s="138" t="s">
        <v>81</v>
      </c>
      <c r="AY167" s="17" t="s">
        <v>119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7" t="s">
        <v>79</v>
      </c>
      <c r="BK167" s="139">
        <f>ROUND(I167*H167,2)</f>
        <v>0</v>
      </c>
      <c r="BL167" s="17" t="s">
        <v>126</v>
      </c>
      <c r="BM167" s="138" t="s">
        <v>265</v>
      </c>
    </row>
    <row r="168" spans="2:65" s="1" customFormat="1" ht="10.199999999999999">
      <c r="B168" s="32"/>
      <c r="D168" s="140" t="s">
        <v>128</v>
      </c>
      <c r="F168" s="141" t="s">
        <v>266</v>
      </c>
      <c r="I168" s="142"/>
      <c r="L168" s="32"/>
      <c r="M168" s="143"/>
      <c r="T168" s="53"/>
      <c r="AT168" s="17" t="s">
        <v>128</v>
      </c>
      <c r="AU168" s="17" t="s">
        <v>81</v>
      </c>
    </row>
    <row r="169" spans="2:65" s="12" customFormat="1" ht="10.199999999999999">
      <c r="B169" s="144"/>
      <c r="D169" s="145" t="s">
        <v>134</v>
      </c>
      <c r="E169" s="146" t="s">
        <v>19</v>
      </c>
      <c r="F169" s="147" t="s">
        <v>267</v>
      </c>
      <c r="H169" s="148">
        <v>2.08</v>
      </c>
      <c r="I169" s="149"/>
      <c r="L169" s="144"/>
      <c r="M169" s="150"/>
      <c r="T169" s="151"/>
      <c r="AT169" s="146" t="s">
        <v>134</v>
      </c>
      <c r="AU169" s="146" t="s">
        <v>81</v>
      </c>
      <c r="AV169" s="12" t="s">
        <v>81</v>
      </c>
      <c r="AW169" s="12" t="s">
        <v>33</v>
      </c>
      <c r="AX169" s="12" t="s">
        <v>79</v>
      </c>
      <c r="AY169" s="146" t="s">
        <v>119</v>
      </c>
    </row>
    <row r="170" spans="2:65" s="1" customFormat="1" ht="49.05" customHeight="1">
      <c r="B170" s="32"/>
      <c r="C170" s="127" t="s">
        <v>268</v>
      </c>
      <c r="D170" s="127" t="s">
        <v>121</v>
      </c>
      <c r="E170" s="128" t="s">
        <v>269</v>
      </c>
      <c r="F170" s="129" t="s">
        <v>270</v>
      </c>
      <c r="G170" s="130" t="s">
        <v>154</v>
      </c>
      <c r="H170" s="131">
        <v>0.432</v>
      </c>
      <c r="I170" s="132"/>
      <c r="J170" s="133">
        <f>ROUND(I170*H170,2)</f>
        <v>0</v>
      </c>
      <c r="K170" s="129" t="s">
        <v>125</v>
      </c>
      <c r="L170" s="32"/>
      <c r="M170" s="134" t="s">
        <v>19</v>
      </c>
      <c r="N170" s="135" t="s">
        <v>42</v>
      </c>
      <c r="P170" s="136">
        <f>O170*H170</f>
        <v>0</v>
      </c>
      <c r="Q170" s="136">
        <v>2.3010199999999998</v>
      </c>
      <c r="R170" s="136">
        <f>Q170*H170</f>
        <v>0.99404063999999992</v>
      </c>
      <c r="S170" s="136">
        <v>0</v>
      </c>
      <c r="T170" s="137">
        <f>S170*H170</f>
        <v>0</v>
      </c>
      <c r="AR170" s="138" t="s">
        <v>126</v>
      </c>
      <c r="AT170" s="138" t="s">
        <v>121</v>
      </c>
      <c r="AU170" s="138" t="s">
        <v>81</v>
      </c>
      <c r="AY170" s="17" t="s">
        <v>119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7" t="s">
        <v>79</v>
      </c>
      <c r="BK170" s="139">
        <f>ROUND(I170*H170,2)</f>
        <v>0</v>
      </c>
      <c r="BL170" s="17" t="s">
        <v>126</v>
      </c>
      <c r="BM170" s="138" t="s">
        <v>271</v>
      </c>
    </row>
    <row r="171" spans="2:65" s="1" customFormat="1" ht="10.199999999999999">
      <c r="B171" s="32"/>
      <c r="D171" s="140" t="s">
        <v>128</v>
      </c>
      <c r="F171" s="141" t="s">
        <v>272</v>
      </c>
      <c r="I171" s="142"/>
      <c r="L171" s="32"/>
      <c r="M171" s="143"/>
      <c r="T171" s="53"/>
      <c r="AT171" s="17" t="s">
        <v>128</v>
      </c>
      <c r="AU171" s="17" t="s">
        <v>81</v>
      </c>
    </row>
    <row r="172" spans="2:65" s="12" customFormat="1" ht="10.199999999999999">
      <c r="B172" s="144"/>
      <c r="D172" s="145" t="s">
        <v>134</v>
      </c>
      <c r="E172" s="146" t="s">
        <v>19</v>
      </c>
      <c r="F172" s="147" t="s">
        <v>273</v>
      </c>
      <c r="H172" s="148">
        <v>0.432</v>
      </c>
      <c r="I172" s="149"/>
      <c r="L172" s="144"/>
      <c r="M172" s="150"/>
      <c r="T172" s="151"/>
      <c r="AT172" s="146" t="s">
        <v>134</v>
      </c>
      <c r="AU172" s="146" t="s">
        <v>81</v>
      </c>
      <c r="AV172" s="12" t="s">
        <v>81</v>
      </c>
      <c r="AW172" s="12" t="s">
        <v>33</v>
      </c>
      <c r="AX172" s="12" t="s">
        <v>79</v>
      </c>
      <c r="AY172" s="146" t="s">
        <v>119</v>
      </c>
    </row>
    <row r="173" spans="2:65" s="1" customFormat="1" ht="44.25" customHeight="1">
      <c r="B173" s="32"/>
      <c r="C173" s="127" t="s">
        <v>274</v>
      </c>
      <c r="D173" s="127" t="s">
        <v>121</v>
      </c>
      <c r="E173" s="128" t="s">
        <v>275</v>
      </c>
      <c r="F173" s="129" t="s">
        <v>276</v>
      </c>
      <c r="G173" s="130" t="s">
        <v>154</v>
      </c>
      <c r="H173" s="131">
        <v>2</v>
      </c>
      <c r="I173" s="132"/>
      <c r="J173" s="133">
        <f>ROUND(I173*H173,2)</f>
        <v>0</v>
      </c>
      <c r="K173" s="129" t="s">
        <v>125</v>
      </c>
      <c r="L173" s="32"/>
      <c r="M173" s="134" t="s">
        <v>19</v>
      </c>
      <c r="N173" s="135" t="s">
        <v>42</v>
      </c>
      <c r="P173" s="136">
        <f>O173*H173</f>
        <v>0</v>
      </c>
      <c r="Q173" s="136">
        <v>0</v>
      </c>
      <c r="R173" s="136">
        <f>Q173*H173</f>
        <v>0</v>
      </c>
      <c r="S173" s="136">
        <v>0</v>
      </c>
      <c r="T173" s="137">
        <f>S173*H173</f>
        <v>0</v>
      </c>
      <c r="AR173" s="138" t="s">
        <v>126</v>
      </c>
      <c r="AT173" s="138" t="s">
        <v>121</v>
      </c>
      <c r="AU173" s="138" t="s">
        <v>81</v>
      </c>
      <c r="AY173" s="17" t="s">
        <v>119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7" t="s">
        <v>79</v>
      </c>
      <c r="BK173" s="139">
        <f>ROUND(I173*H173,2)</f>
        <v>0</v>
      </c>
      <c r="BL173" s="17" t="s">
        <v>126</v>
      </c>
      <c r="BM173" s="138" t="s">
        <v>277</v>
      </c>
    </row>
    <row r="174" spans="2:65" s="1" customFormat="1" ht="10.199999999999999">
      <c r="B174" s="32"/>
      <c r="D174" s="140" t="s">
        <v>128</v>
      </c>
      <c r="F174" s="141" t="s">
        <v>278</v>
      </c>
      <c r="I174" s="142"/>
      <c r="L174" s="32"/>
      <c r="M174" s="143"/>
      <c r="T174" s="53"/>
      <c r="AT174" s="17" t="s">
        <v>128</v>
      </c>
      <c r="AU174" s="17" t="s">
        <v>81</v>
      </c>
    </row>
    <row r="175" spans="2:65" s="14" customFormat="1" ht="10.199999999999999">
      <c r="B175" s="170"/>
      <c r="D175" s="145" t="s">
        <v>134</v>
      </c>
      <c r="E175" s="171" t="s">
        <v>19</v>
      </c>
      <c r="F175" s="172" t="s">
        <v>279</v>
      </c>
      <c r="H175" s="171" t="s">
        <v>19</v>
      </c>
      <c r="I175" s="173"/>
      <c r="L175" s="170"/>
      <c r="M175" s="174"/>
      <c r="T175" s="175"/>
      <c r="AT175" s="171" t="s">
        <v>134</v>
      </c>
      <c r="AU175" s="171" t="s">
        <v>81</v>
      </c>
      <c r="AV175" s="14" t="s">
        <v>79</v>
      </c>
      <c r="AW175" s="14" t="s">
        <v>33</v>
      </c>
      <c r="AX175" s="14" t="s">
        <v>71</v>
      </c>
      <c r="AY175" s="171" t="s">
        <v>119</v>
      </c>
    </row>
    <row r="176" spans="2:65" s="12" customFormat="1" ht="10.199999999999999">
      <c r="B176" s="144"/>
      <c r="D176" s="145" t="s">
        <v>134</v>
      </c>
      <c r="E176" s="146" t="s">
        <v>19</v>
      </c>
      <c r="F176" s="147" t="s">
        <v>280</v>
      </c>
      <c r="H176" s="148">
        <v>2</v>
      </c>
      <c r="I176" s="149"/>
      <c r="L176" s="144"/>
      <c r="M176" s="150"/>
      <c r="T176" s="151"/>
      <c r="AT176" s="146" t="s">
        <v>134</v>
      </c>
      <c r="AU176" s="146" t="s">
        <v>81</v>
      </c>
      <c r="AV176" s="12" t="s">
        <v>81</v>
      </c>
      <c r="AW176" s="12" t="s">
        <v>33</v>
      </c>
      <c r="AX176" s="12" t="s">
        <v>79</v>
      </c>
      <c r="AY176" s="146" t="s">
        <v>119</v>
      </c>
    </row>
    <row r="177" spans="2:65" s="1" customFormat="1" ht="24.15" customHeight="1">
      <c r="B177" s="32"/>
      <c r="C177" s="127" t="s">
        <v>281</v>
      </c>
      <c r="D177" s="127" t="s">
        <v>121</v>
      </c>
      <c r="E177" s="128" t="s">
        <v>282</v>
      </c>
      <c r="F177" s="129" t="s">
        <v>283</v>
      </c>
      <c r="G177" s="130" t="s">
        <v>124</v>
      </c>
      <c r="H177" s="131">
        <v>2</v>
      </c>
      <c r="I177" s="132"/>
      <c r="J177" s="133">
        <f>ROUND(I177*H177,2)</f>
        <v>0</v>
      </c>
      <c r="K177" s="129" t="s">
        <v>125</v>
      </c>
      <c r="L177" s="32"/>
      <c r="M177" s="134" t="s">
        <v>19</v>
      </c>
      <c r="N177" s="135" t="s">
        <v>42</v>
      </c>
      <c r="P177" s="136">
        <f>O177*H177</f>
        <v>0</v>
      </c>
      <c r="Q177" s="136">
        <v>1.328E-2</v>
      </c>
      <c r="R177" s="136">
        <f>Q177*H177</f>
        <v>2.656E-2</v>
      </c>
      <c r="S177" s="136">
        <v>0</v>
      </c>
      <c r="T177" s="137">
        <f>S177*H177</f>
        <v>0</v>
      </c>
      <c r="AR177" s="138" t="s">
        <v>126</v>
      </c>
      <c r="AT177" s="138" t="s">
        <v>121</v>
      </c>
      <c r="AU177" s="138" t="s">
        <v>81</v>
      </c>
      <c r="AY177" s="17" t="s">
        <v>119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7" t="s">
        <v>79</v>
      </c>
      <c r="BK177" s="139">
        <f>ROUND(I177*H177,2)</f>
        <v>0</v>
      </c>
      <c r="BL177" s="17" t="s">
        <v>126</v>
      </c>
      <c r="BM177" s="138" t="s">
        <v>284</v>
      </c>
    </row>
    <row r="178" spans="2:65" s="1" customFormat="1" ht="10.199999999999999">
      <c r="B178" s="32"/>
      <c r="D178" s="140" t="s">
        <v>128</v>
      </c>
      <c r="F178" s="141" t="s">
        <v>285</v>
      </c>
      <c r="I178" s="142"/>
      <c r="L178" s="32"/>
      <c r="M178" s="143"/>
      <c r="T178" s="53"/>
      <c r="AT178" s="17" t="s">
        <v>128</v>
      </c>
      <c r="AU178" s="17" t="s">
        <v>81</v>
      </c>
    </row>
    <row r="179" spans="2:65" s="1" customFormat="1" ht="24.15" customHeight="1">
      <c r="B179" s="32"/>
      <c r="C179" s="127" t="s">
        <v>286</v>
      </c>
      <c r="D179" s="127" t="s">
        <v>121</v>
      </c>
      <c r="E179" s="128" t="s">
        <v>287</v>
      </c>
      <c r="F179" s="129" t="s">
        <v>288</v>
      </c>
      <c r="G179" s="130" t="s">
        <v>124</v>
      </c>
      <c r="H179" s="131">
        <v>2</v>
      </c>
      <c r="I179" s="132"/>
      <c r="J179" s="133">
        <f>ROUND(I179*H179,2)</f>
        <v>0</v>
      </c>
      <c r="K179" s="129" t="s">
        <v>125</v>
      </c>
      <c r="L179" s="32"/>
      <c r="M179" s="134" t="s">
        <v>19</v>
      </c>
      <c r="N179" s="135" t="s">
        <v>42</v>
      </c>
      <c r="P179" s="136">
        <f>O179*H179</f>
        <v>0</v>
      </c>
      <c r="Q179" s="136">
        <v>0</v>
      </c>
      <c r="R179" s="136">
        <f>Q179*H179</f>
        <v>0</v>
      </c>
      <c r="S179" s="136">
        <v>0</v>
      </c>
      <c r="T179" s="137">
        <f>S179*H179</f>
        <v>0</v>
      </c>
      <c r="AR179" s="138" t="s">
        <v>126</v>
      </c>
      <c r="AT179" s="138" t="s">
        <v>121</v>
      </c>
      <c r="AU179" s="138" t="s">
        <v>81</v>
      </c>
      <c r="AY179" s="17" t="s">
        <v>119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79</v>
      </c>
      <c r="BK179" s="139">
        <f>ROUND(I179*H179,2)</f>
        <v>0</v>
      </c>
      <c r="BL179" s="17" t="s">
        <v>126</v>
      </c>
      <c r="BM179" s="138" t="s">
        <v>289</v>
      </c>
    </row>
    <row r="180" spans="2:65" s="1" customFormat="1" ht="10.199999999999999">
      <c r="B180" s="32"/>
      <c r="D180" s="140" t="s">
        <v>128</v>
      </c>
      <c r="F180" s="141" t="s">
        <v>290</v>
      </c>
      <c r="I180" s="142"/>
      <c r="L180" s="32"/>
      <c r="M180" s="143"/>
      <c r="T180" s="53"/>
      <c r="AT180" s="17" t="s">
        <v>128</v>
      </c>
      <c r="AU180" s="17" t="s">
        <v>81</v>
      </c>
    </row>
    <row r="181" spans="2:65" s="11" customFormat="1" ht="22.8" customHeight="1">
      <c r="B181" s="115"/>
      <c r="D181" s="116" t="s">
        <v>70</v>
      </c>
      <c r="E181" s="125" t="s">
        <v>151</v>
      </c>
      <c r="F181" s="125" t="s">
        <v>291</v>
      </c>
      <c r="I181" s="118"/>
      <c r="J181" s="126">
        <f>BK181</f>
        <v>0</v>
      </c>
      <c r="L181" s="115"/>
      <c r="M181" s="120"/>
      <c r="P181" s="121">
        <f>SUM(P182:P202)</f>
        <v>0</v>
      </c>
      <c r="R181" s="121">
        <f>SUM(R182:R202)</f>
        <v>105.29170000000001</v>
      </c>
      <c r="T181" s="122">
        <f>SUM(T182:T202)</f>
        <v>0</v>
      </c>
      <c r="AR181" s="116" t="s">
        <v>79</v>
      </c>
      <c r="AT181" s="123" t="s">
        <v>70</v>
      </c>
      <c r="AU181" s="123" t="s">
        <v>79</v>
      </c>
      <c r="AY181" s="116" t="s">
        <v>119</v>
      </c>
      <c r="BK181" s="124">
        <f>SUM(BK182:BK202)</f>
        <v>0</v>
      </c>
    </row>
    <row r="182" spans="2:65" s="1" customFormat="1" ht="37.799999999999997" customHeight="1">
      <c r="B182" s="32"/>
      <c r="C182" s="127" t="s">
        <v>292</v>
      </c>
      <c r="D182" s="127" t="s">
        <v>121</v>
      </c>
      <c r="E182" s="128" t="s">
        <v>293</v>
      </c>
      <c r="F182" s="129" t="s">
        <v>294</v>
      </c>
      <c r="G182" s="130" t="s">
        <v>124</v>
      </c>
      <c r="H182" s="131">
        <v>261</v>
      </c>
      <c r="I182" s="132"/>
      <c r="J182" s="133">
        <f>ROUND(I182*H182,2)</f>
        <v>0</v>
      </c>
      <c r="K182" s="129" t="s">
        <v>125</v>
      </c>
      <c r="L182" s="32"/>
      <c r="M182" s="134" t="s">
        <v>19</v>
      </c>
      <c r="N182" s="135" t="s">
        <v>42</v>
      </c>
      <c r="P182" s="136">
        <f>O182*H182</f>
        <v>0</v>
      </c>
      <c r="Q182" s="136">
        <v>0</v>
      </c>
      <c r="R182" s="136">
        <f>Q182*H182</f>
        <v>0</v>
      </c>
      <c r="S182" s="136">
        <v>0</v>
      </c>
      <c r="T182" s="137">
        <f>S182*H182</f>
        <v>0</v>
      </c>
      <c r="AR182" s="138" t="s">
        <v>126</v>
      </c>
      <c r="AT182" s="138" t="s">
        <v>121</v>
      </c>
      <c r="AU182" s="138" t="s">
        <v>81</v>
      </c>
      <c r="AY182" s="17" t="s">
        <v>119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7" t="s">
        <v>79</v>
      </c>
      <c r="BK182" s="139">
        <f>ROUND(I182*H182,2)</f>
        <v>0</v>
      </c>
      <c r="BL182" s="17" t="s">
        <v>126</v>
      </c>
      <c r="BM182" s="138" t="s">
        <v>295</v>
      </c>
    </row>
    <row r="183" spans="2:65" s="1" customFormat="1" ht="10.199999999999999">
      <c r="B183" s="32"/>
      <c r="D183" s="140" t="s">
        <v>128</v>
      </c>
      <c r="F183" s="141" t="s">
        <v>296</v>
      </c>
      <c r="I183" s="142"/>
      <c r="L183" s="32"/>
      <c r="M183" s="143"/>
      <c r="T183" s="53"/>
      <c r="AT183" s="17" t="s">
        <v>128</v>
      </c>
      <c r="AU183" s="17" t="s">
        <v>81</v>
      </c>
    </row>
    <row r="184" spans="2:65" s="12" customFormat="1" ht="10.199999999999999">
      <c r="B184" s="144"/>
      <c r="D184" s="145" t="s">
        <v>134</v>
      </c>
      <c r="E184" s="146" t="s">
        <v>19</v>
      </c>
      <c r="F184" s="147" t="s">
        <v>297</v>
      </c>
      <c r="H184" s="148">
        <v>261</v>
      </c>
      <c r="I184" s="149"/>
      <c r="L184" s="144"/>
      <c r="M184" s="150"/>
      <c r="T184" s="151"/>
      <c r="AT184" s="146" t="s">
        <v>134</v>
      </c>
      <c r="AU184" s="146" t="s">
        <v>81</v>
      </c>
      <c r="AV184" s="12" t="s">
        <v>81</v>
      </c>
      <c r="AW184" s="12" t="s">
        <v>33</v>
      </c>
      <c r="AX184" s="12" t="s">
        <v>79</v>
      </c>
      <c r="AY184" s="146" t="s">
        <v>119</v>
      </c>
    </row>
    <row r="185" spans="2:65" s="1" customFormat="1" ht="37.799999999999997" customHeight="1">
      <c r="B185" s="32"/>
      <c r="C185" s="127" t="s">
        <v>298</v>
      </c>
      <c r="D185" s="127" t="s">
        <v>121</v>
      </c>
      <c r="E185" s="128" t="s">
        <v>299</v>
      </c>
      <c r="F185" s="129" t="s">
        <v>300</v>
      </c>
      <c r="G185" s="130" t="s">
        <v>124</v>
      </c>
      <c r="H185" s="131">
        <v>380</v>
      </c>
      <c r="I185" s="132"/>
      <c r="J185" s="133">
        <f>ROUND(I185*H185,2)</f>
        <v>0</v>
      </c>
      <c r="K185" s="129" t="s">
        <v>125</v>
      </c>
      <c r="L185" s="32"/>
      <c r="M185" s="134" t="s">
        <v>19</v>
      </c>
      <c r="N185" s="135" t="s">
        <v>42</v>
      </c>
      <c r="P185" s="136">
        <f>O185*H185</f>
        <v>0</v>
      </c>
      <c r="Q185" s="136">
        <v>0.18464</v>
      </c>
      <c r="R185" s="136">
        <f>Q185*H185</f>
        <v>70.163200000000003</v>
      </c>
      <c r="S185" s="136">
        <v>0</v>
      </c>
      <c r="T185" s="137">
        <f>S185*H185</f>
        <v>0</v>
      </c>
      <c r="AR185" s="138" t="s">
        <v>126</v>
      </c>
      <c r="AT185" s="138" t="s">
        <v>121</v>
      </c>
      <c r="AU185" s="138" t="s">
        <v>81</v>
      </c>
      <c r="AY185" s="17" t="s">
        <v>119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7" t="s">
        <v>79</v>
      </c>
      <c r="BK185" s="139">
        <f>ROUND(I185*H185,2)</f>
        <v>0</v>
      </c>
      <c r="BL185" s="17" t="s">
        <v>126</v>
      </c>
      <c r="BM185" s="138" t="s">
        <v>301</v>
      </c>
    </row>
    <row r="186" spans="2:65" s="1" customFormat="1" ht="10.199999999999999">
      <c r="B186" s="32"/>
      <c r="D186" s="140" t="s">
        <v>128</v>
      </c>
      <c r="F186" s="141" t="s">
        <v>302</v>
      </c>
      <c r="I186" s="142"/>
      <c r="L186" s="32"/>
      <c r="M186" s="143"/>
      <c r="T186" s="53"/>
      <c r="AT186" s="17" t="s">
        <v>128</v>
      </c>
      <c r="AU186" s="17" t="s">
        <v>81</v>
      </c>
    </row>
    <row r="187" spans="2:65" s="1" customFormat="1" ht="19.2">
      <c r="B187" s="32"/>
      <c r="D187" s="145" t="s">
        <v>190</v>
      </c>
      <c r="F187" s="169" t="s">
        <v>303</v>
      </c>
      <c r="I187" s="142"/>
      <c r="L187" s="32"/>
      <c r="M187" s="143"/>
      <c r="T187" s="53"/>
      <c r="AT187" s="17" t="s">
        <v>190</v>
      </c>
      <c r="AU187" s="17" t="s">
        <v>81</v>
      </c>
    </row>
    <row r="188" spans="2:65" s="12" customFormat="1" ht="20.399999999999999">
      <c r="B188" s="144"/>
      <c r="D188" s="145" t="s">
        <v>134</v>
      </c>
      <c r="E188" s="146" t="s">
        <v>19</v>
      </c>
      <c r="F188" s="147" t="s">
        <v>304</v>
      </c>
      <c r="H188" s="148">
        <v>380</v>
      </c>
      <c r="I188" s="149"/>
      <c r="L188" s="144"/>
      <c r="M188" s="150"/>
      <c r="T188" s="151"/>
      <c r="AT188" s="146" t="s">
        <v>134</v>
      </c>
      <c r="AU188" s="146" t="s">
        <v>81</v>
      </c>
      <c r="AV188" s="12" t="s">
        <v>81</v>
      </c>
      <c r="AW188" s="12" t="s">
        <v>33</v>
      </c>
      <c r="AX188" s="12" t="s">
        <v>79</v>
      </c>
      <c r="AY188" s="146" t="s">
        <v>119</v>
      </c>
    </row>
    <row r="189" spans="2:65" s="1" customFormat="1" ht="44.25" customHeight="1">
      <c r="B189" s="32"/>
      <c r="C189" s="127" t="s">
        <v>305</v>
      </c>
      <c r="D189" s="127" t="s">
        <v>121</v>
      </c>
      <c r="E189" s="128" t="s">
        <v>306</v>
      </c>
      <c r="F189" s="129" t="s">
        <v>307</v>
      </c>
      <c r="G189" s="130" t="s">
        <v>124</v>
      </c>
      <c r="H189" s="131">
        <v>50</v>
      </c>
      <c r="I189" s="132"/>
      <c r="J189" s="133">
        <f>ROUND(I189*H189,2)</f>
        <v>0</v>
      </c>
      <c r="K189" s="129" t="s">
        <v>125</v>
      </c>
      <c r="L189" s="32"/>
      <c r="M189" s="134" t="s">
        <v>19</v>
      </c>
      <c r="N189" s="135" t="s">
        <v>42</v>
      </c>
      <c r="P189" s="136">
        <f>O189*H189</f>
        <v>0</v>
      </c>
      <c r="Q189" s="136">
        <v>0.34499999999999997</v>
      </c>
      <c r="R189" s="136">
        <f>Q189*H189</f>
        <v>17.25</v>
      </c>
      <c r="S189" s="136">
        <v>0</v>
      </c>
      <c r="T189" s="137">
        <f>S189*H189</f>
        <v>0</v>
      </c>
      <c r="AR189" s="138" t="s">
        <v>126</v>
      </c>
      <c r="AT189" s="138" t="s">
        <v>121</v>
      </c>
      <c r="AU189" s="138" t="s">
        <v>81</v>
      </c>
      <c r="AY189" s="17" t="s">
        <v>119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7" t="s">
        <v>79</v>
      </c>
      <c r="BK189" s="139">
        <f>ROUND(I189*H189,2)</f>
        <v>0</v>
      </c>
      <c r="BL189" s="17" t="s">
        <v>126</v>
      </c>
      <c r="BM189" s="138" t="s">
        <v>308</v>
      </c>
    </row>
    <row r="190" spans="2:65" s="1" customFormat="1" ht="10.199999999999999">
      <c r="B190" s="32"/>
      <c r="D190" s="140" t="s">
        <v>128</v>
      </c>
      <c r="F190" s="141" t="s">
        <v>309</v>
      </c>
      <c r="I190" s="142"/>
      <c r="L190" s="32"/>
      <c r="M190" s="143"/>
      <c r="T190" s="53"/>
      <c r="AT190" s="17" t="s">
        <v>128</v>
      </c>
      <c r="AU190" s="17" t="s">
        <v>81</v>
      </c>
    </row>
    <row r="191" spans="2:65" s="12" customFormat="1" ht="10.199999999999999">
      <c r="B191" s="144"/>
      <c r="D191" s="145" t="s">
        <v>134</v>
      </c>
      <c r="E191" s="146" t="s">
        <v>19</v>
      </c>
      <c r="F191" s="147" t="s">
        <v>310</v>
      </c>
      <c r="H191" s="148">
        <v>50</v>
      </c>
      <c r="I191" s="149"/>
      <c r="L191" s="144"/>
      <c r="M191" s="150"/>
      <c r="T191" s="151"/>
      <c r="AT191" s="146" t="s">
        <v>134</v>
      </c>
      <c r="AU191" s="146" t="s">
        <v>81</v>
      </c>
      <c r="AV191" s="12" t="s">
        <v>81</v>
      </c>
      <c r="AW191" s="12" t="s">
        <v>33</v>
      </c>
      <c r="AX191" s="12" t="s">
        <v>79</v>
      </c>
      <c r="AY191" s="146" t="s">
        <v>119</v>
      </c>
    </row>
    <row r="192" spans="2:65" s="1" customFormat="1" ht="62.7" customHeight="1">
      <c r="B192" s="32"/>
      <c r="C192" s="127" t="s">
        <v>311</v>
      </c>
      <c r="D192" s="127" t="s">
        <v>121</v>
      </c>
      <c r="E192" s="128" t="s">
        <v>312</v>
      </c>
      <c r="F192" s="129" t="s">
        <v>313</v>
      </c>
      <c r="G192" s="130" t="s">
        <v>124</v>
      </c>
      <c r="H192" s="131">
        <v>130.5</v>
      </c>
      <c r="I192" s="132"/>
      <c r="J192" s="133">
        <f>ROUND(I192*H192,2)</f>
        <v>0</v>
      </c>
      <c r="K192" s="129" t="s">
        <v>125</v>
      </c>
      <c r="L192" s="32"/>
      <c r="M192" s="134" t="s">
        <v>19</v>
      </c>
      <c r="N192" s="135" t="s">
        <v>42</v>
      </c>
      <c r="P192" s="136">
        <f>O192*H192</f>
        <v>0</v>
      </c>
      <c r="Q192" s="136">
        <v>0.13700000000000001</v>
      </c>
      <c r="R192" s="136">
        <f>Q192*H192</f>
        <v>17.878500000000003</v>
      </c>
      <c r="S192" s="136">
        <v>0</v>
      </c>
      <c r="T192" s="137">
        <f>S192*H192</f>
        <v>0</v>
      </c>
      <c r="AR192" s="138" t="s">
        <v>126</v>
      </c>
      <c r="AT192" s="138" t="s">
        <v>121</v>
      </c>
      <c r="AU192" s="138" t="s">
        <v>81</v>
      </c>
      <c r="AY192" s="17" t="s">
        <v>119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79</v>
      </c>
      <c r="BK192" s="139">
        <f>ROUND(I192*H192,2)</f>
        <v>0</v>
      </c>
      <c r="BL192" s="17" t="s">
        <v>126</v>
      </c>
      <c r="BM192" s="138" t="s">
        <v>314</v>
      </c>
    </row>
    <row r="193" spans="2:65" s="1" customFormat="1" ht="10.199999999999999">
      <c r="B193" s="32"/>
      <c r="D193" s="140" t="s">
        <v>128</v>
      </c>
      <c r="F193" s="141" t="s">
        <v>315</v>
      </c>
      <c r="I193" s="142"/>
      <c r="L193" s="32"/>
      <c r="M193" s="143"/>
      <c r="T193" s="53"/>
      <c r="AT193" s="17" t="s">
        <v>128</v>
      </c>
      <c r="AU193" s="17" t="s">
        <v>81</v>
      </c>
    </row>
    <row r="194" spans="2:65" s="1" customFormat="1" ht="19.2">
      <c r="B194" s="32"/>
      <c r="D194" s="145" t="s">
        <v>190</v>
      </c>
      <c r="F194" s="169" t="s">
        <v>316</v>
      </c>
      <c r="I194" s="142"/>
      <c r="L194" s="32"/>
      <c r="M194" s="143"/>
      <c r="T194" s="53"/>
      <c r="AT194" s="17" t="s">
        <v>190</v>
      </c>
      <c r="AU194" s="17" t="s">
        <v>81</v>
      </c>
    </row>
    <row r="195" spans="2:65" s="12" customFormat="1" ht="20.399999999999999">
      <c r="B195" s="144"/>
      <c r="D195" s="145" t="s">
        <v>134</v>
      </c>
      <c r="E195" s="146" t="s">
        <v>19</v>
      </c>
      <c r="F195" s="147" t="s">
        <v>317</v>
      </c>
      <c r="H195" s="148">
        <v>870</v>
      </c>
      <c r="I195" s="149"/>
      <c r="L195" s="144"/>
      <c r="M195" s="150"/>
      <c r="T195" s="151"/>
      <c r="AT195" s="146" t="s">
        <v>134</v>
      </c>
      <c r="AU195" s="146" t="s">
        <v>81</v>
      </c>
      <c r="AV195" s="12" t="s">
        <v>81</v>
      </c>
      <c r="AW195" s="12" t="s">
        <v>33</v>
      </c>
      <c r="AX195" s="12" t="s">
        <v>79</v>
      </c>
      <c r="AY195" s="146" t="s">
        <v>119</v>
      </c>
    </row>
    <row r="196" spans="2:65" s="12" customFormat="1" ht="10.199999999999999">
      <c r="B196" s="144"/>
      <c r="D196" s="145" t="s">
        <v>134</v>
      </c>
      <c r="F196" s="147" t="s">
        <v>318</v>
      </c>
      <c r="H196" s="148">
        <v>130.5</v>
      </c>
      <c r="I196" s="149"/>
      <c r="L196" s="144"/>
      <c r="M196" s="150"/>
      <c r="T196" s="151"/>
      <c r="AT196" s="146" t="s">
        <v>134</v>
      </c>
      <c r="AU196" s="146" t="s">
        <v>81</v>
      </c>
      <c r="AV196" s="12" t="s">
        <v>81</v>
      </c>
      <c r="AW196" s="12" t="s">
        <v>4</v>
      </c>
      <c r="AX196" s="12" t="s">
        <v>79</v>
      </c>
      <c r="AY196" s="146" t="s">
        <v>119</v>
      </c>
    </row>
    <row r="197" spans="2:65" s="1" customFormat="1" ht="24.15" customHeight="1">
      <c r="B197" s="32"/>
      <c r="C197" s="127" t="s">
        <v>319</v>
      </c>
      <c r="D197" s="127" t="s">
        <v>121</v>
      </c>
      <c r="E197" s="128" t="s">
        <v>320</v>
      </c>
      <c r="F197" s="129" t="s">
        <v>321</v>
      </c>
      <c r="G197" s="130" t="s">
        <v>124</v>
      </c>
      <c r="H197" s="131">
        <v>1740</v>
      </c>
      <c r="I197" s="132"/>
      <c r="J197" s="133">
        <f>ROUND(I197*H197,2)</f>
        <v>0</v>
      </c>
      <c r="K197" s="129" t="s">
        <v>125</v>
      </c>
      <c r="L197" s="32"/>
      <c r="M197" s="134" t="s">
        <v>19</v>
      </c>
      <c r="N197" s="135" t="s">
        <v>42</v>
      </c>
      <c r="P197" s="136">
        <f>O197*H197</f>
        <v>0</v>
      </c>
      <c r="Q197" s="136">
        <v>0</v>
      </c>
      <c r="R197" s="136">
        <f>Q197*H197</f>
        <v>0</v>
      </c>
      <c r="S197" s="136">
        <v>0</v>
      </c>
      <c r="T197" s="137">
        <f>S197*H197</f>
        <v>0</v>
      </c>
      <c r="AR197" s="138" t="s">
        <v>126</v>
      </c>
      <c r="AT197" s="138" t="s">
        <v>121</v>
      </c>
      <c r="AU197" s="138" t="s">
        <v>81</v>
      </c>
      <c r="AY197" s="17" t="s">
        <v>119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7" t="s">
        <v>79</v>
      </c>
      <c r="BK197" s="139">
        <f>ROUND(I197*H197,2)</f>
        <v>0</v>
      </c>
      <c r="BL197" s="17" t="s">
        <v>126</v>
      </c>
      <c r="BM197" s="138" t="s">
        <v>322</v>
      </c>
    </row>
    <row r="198" spans="2:65" s="1" customFormat="1" ht="10.199999999999999">
      <c r="B198" s="32"/>
      <c r="D198" s="140" t="s">
        <v>128</v>
      </c>
      <c r="F198" s="141" t="s">
        <v>323</v>
      </c>
      <c r="I198" s="142"/>
      <c r="L198" s="32"/>
      <c r="M198" s="143"/>
      <c r="T198" s="53"/>
      <c r="AT198" s="17" t="s">
        <v>128</v>
      </c>
      <c r="AU198" s="17" t="s">
        <v>81</v>
      </c>
    </row>
    <row r="199" spans="2:65" s="12" customFormat="1" ht="10.199999999999999">
      <c r="B199" s="144"/>
      <c r="D199" s="145" t="s">
        <v>134</v>
      </c>
      <c r="E199" s="146" t="s">
        <v>19</v>
      </c>
      <c r="F199" s="147" t="s">
        <v>324</v>
      </c>
      <c r="H199" s="148">
        <v>1740</v>
      </c>
      <c r="I199" s="149"/>
      <c r="L199" s="144"/>
      <c r="M199" s="150"/>
      <c r="T199" s="151"/>
      <c r="AT199" s="146" t="s">
        <v>134</v>
      </c>
      <c r="AU199" s="146" t="s">
        <v>81</v>
      </c>
      <c r="AV199" s="12" t="s">
        <v>81</v>
      </c>
      <c r="AW199" s="12" t="s">
        <v>33</v>
      </c>
      <c r="AX199" s="12" t="s">
        <v>79</v>
      </c>
      <c r="AY199" s="146" t="s">
        <v>119</v>
      </c>
    </row>
    <row r="200" spans="2:65" s="1" customFormat="1" ht="37.799999999999997" customHeight="1">
      <c r="B200" s="32"/>
      <c r="C200" s="127" t="s">
        <v>325</v>
      </c>
      <c r="D200" s="127" t="s">
        <v>121</v>
      </c>
      <c r="E200" s="128" t="s">
        <v>326</v>
      </c>
      <c r="F200" s="129" t="s">
        <v>327</v>
      </c>
      <c r="G200" s="130" t="s">
        <v>124</v>
      </c>
      <c r="H200" s="131">
        <v>870</v>
      </c>
      <c r="I200" s="132"/>
      <c r="J200" s="133">
        <f>ROUND(I200*H200,2)</f>
        <v>0</v>
      </c>
      <c r="K200" s="129" t="s">
        <v>125</v>
      </c>
      <c r="L200" s="32"/>
      <c r="M200" s="134" t="s">
        <v>19</v>
      </c>
      <c r="N200" s="135" t="s">
        <v>42</v>
      </c>
      <c r="P200" s="136">
        <f>O200*H200</f>
        <v>0</v>
      </c>
      <c r="Q200" s="136">
        <v>0</v>
      </c>
      <c r="R200" s="136">
        <f>Q200*H200</f>
        <v>0</v>
      </c>
      <c r="S200" s="136">
        <v>0</v>
      </c>
      <c r="T200" s="137">
        <f>S200*H200</f>
        <v>0</v>
      </c>
      <c r="AR200" s="138" t="s">
        <v>126</v>
      </c>
      <c r="AT200" s="138" t="s">
        <v>121</v>
      </c>
      <c r="AU200" s="138" t="s">
        <v>81</v>
      </c>
      <c r="AY200" s="17" t="s">
        <v>119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7" t="s">
        <v>79</v>
      </c>
      <c r="BK200" s="139">
        <f>ROUND(I200*H200,2)</f>
        <v>0</v>
      </c>
      <c r="BL200" s="17" t="s">
        <v>126</v>
      </c>
      <c r="BM200" s="138" t="s">
        <v>328</v>
      </c>
    </row>
    <row r="201" spans="2:65" s="1" customFormat="1" ht="10.199999999999999">
      <c r="B201" s="32"/>
      <c r="D201" s="140" t="s">
        <v>128</v>
      </c>
      <c r="F201" s="141" t="s">
        <v>329</v>
      </c>
      <c r="I201" s="142"/>
      <c r="L201" s="32"/>
      <c r="M201" s="143"/>
      <c r="T201" s="53"/>
      <c r="AT201" s="17" t="s">
        <v>128</v>
      </c>
      <c r="AU201" s="17" t="s">
        <v>81</v>
      </c>
    </row>
    <row r="202" spans="2:65" s="1" customFormat="1" ht="44.25" customHeight="1">
      <c r="B202" s="32"/>
      <c r="C202" s="127" t="s">
        <v>330</v>
      </c>
      <c r="D202" s="127" t="s">
        <v>121</v>
      </c>
      <c r="E202" s="128" t="s">
        <v>331</v>
      </c>
      <c r="F202" s="129" t="s">
        <v>332</v>
      </c>
      <c r="G202" s="130" t="s">
        <v>124</v>
      </c>
      <c r="H202" s="131">
        <v>870</v>
      </c>
      <c r="I202" s="132"/>
      <c r="J202" s="133">
        <f>ROUND(I202*H202,2)</f>
        <v>0</v>
      </c>
      <c r="K202" s="129" t="s">
        <v>333</v>
      </c>
      <c r="L202" s="32"/>
      <c r="M202" s="134" t="s">
        <v>19</v>
      </c>
      <c r="N202" s="135" t="s">
        <v>42</v>
      </c>
      <c r="P202" s="136">
        <f>O202*H202</f>
        <v>0</v>
      </c>
      <c r="Q202" s="136">
        <v>0</v>
      </c>
      <c r="R202" s="136">
        <f>Q202*H202</f>
        <v>0</v>
      </c>
      <c r="S202" s="136">
        <v>0</v>
      </c>
      <c r="T202" s="137">
        <f>S202*H202</f>
        <v>0</v>
      </c>
      <c r="AR202" s="138" t="s">
        <v>126</v>
      </c>
      <c r="AT202" s="138" t="s">
        <v>121</v>
      </c>
      <c r="AU202" s="138" t="s">
        <v>81</v>
      </c>
      <c r="AY202" s="17" t="s">
        <v>119</v>
      </c>
      <c r="BE202" s="139">
        <f>IF(N202="základní",J202,0)</f>
        <v>0</v>
      </c>
      <c r="BF202" s="139">
        <f>IF(N202="snížená",J202,0)</f>
        <v>0</v>
      </c>
      <c r="BG202" s="139">
        <f>IF(N202="zákl. přenesená",J202,0)</f>
        <v>0</v>
      </c>
      <c r="BH202" s="139">
        <f>IF(N202="sníž. přenesená",J202,0)</f>
        <v>0</v>
      </c>
      <c r="BI202" s="139">
        <f>IF(N202="nulová",J202,0)</f>
        <v>0</v>
      </c>
      <c r="BJ202" s="17" t="s">
        <v>79</v>
      </c>
      <c r="BK202" s="139">
        <f>ROUND(I202*H202,2)</f>
        <v>0</v>
      </c>
      <c r="BL202" s="17" t="s">
        <v>126</v>
      </c>
      <c r="BM202" s="138" t="s">
        <v>334</v>
      </c>
    </row>
    <row r="203" spans="2:65" s="11" customFormat="1" ht="22.8" customHeight="1">
      <c r="B203" s="115"/>
      <c r="D203" s="116" t="s">
        <v>70</v>
      </c>
      <c r="E203" s="125" t="s">
        <v>144</v>
      </c>
      <c r="F203" s="125" t="s">
        <v>335</v>
      </c>
      <c r="I203" s="118"/>
      <c r="J203" s="126">
        <f>BK203</f>
        <v>0</v>
      </c>
      <c r="L203" s="115"/>
      <c r="M203" s="120"/>
      <c r="P203" s="121">
        <f>SUM(P204:P258)</f>
        <v>0</v>
      </c>
      <c r="R203" s="121">
        <f>SUM(R204:R258)</f>
        <v>5.6559326000000008</v>
      </c>
      <c r="T203" s="122">
        <f>SUM(T204:T258)</f>
        <v>1.1400000000000001</v>
      </c>
      <c r="AR203" s="116" t="s">
        <v>79</v>
      </c>
      <c r="AT203" s="123" t="s">
        <v>70</v>
      </c>
      <c r="AU203" s="123" t="s">
        <v>79</v>
      </c>
      <c r="AY203" s="116" t="s">
        <v>119</v>
      </c>
      <c r="BK203" s="124">
        <f>SUM(BK204:BK258)</f>
        <v>0</v>
      </c>
    </row>
    <row r="204" spans="2:65" s="1" customFormat="1" ht="24.15" customHeight="1">
      <c r="B204" s="32"/>
      <c r="C204" s="127" t="s">
        <v>336</v>
      </c>
      <c r="D204" s="127" t="s">
        <v>121</v>
      </c>
      <c r="E204" s="128" t="s">
        <v>337</v>
      </c>
      <c r="F204" s="129" t="s">
        <v>338</v>
      </c>
      <c r="G204" s="130" t="s">
        <v>257</v>
      </c>
      <c r="H204" s="131">
        <v>26</v>
      </c>
      <c r="I204" s="132"/>
      <c r="J204" s="133">
        <f>ROUND(I204*H204,2)</f>
        <v>0</v>
      </c>
      <c r="K204" s="129" t="s">
        <v>125</v>
      </c>
      <c r="L204" s="32"/>
      <c r="M204" s="134" t="s">
        <v>19</v>
      </c>
      <c r="N204" s="135" t="s">
        <v>42</v>
      </c>
      <c r="P204" s="136">
        <f>O204*H204</f>
        <v>0</v>
      </c>
      <c r="Q204" s="136">
        <v>1.0000000000000001E-5</v>
      </c>
      <c r="R204" s="136">
        <f>Q204*H204</f>
        <v>2.6000000000000003E-4</v>
      </c>
      <c r="S204" s="136">
        <v>0</v>
      </c>
      <c r="T204" s="137">
        <f>S204*H204</f>
        <v>0</v>
      </c>
      <c r="AR204" s="138" t="s">
        <v>126</v>
      </c>
      <c r="AT204" s="138" t="s">
        <v>121</v>
      </c>
      <c r="AU204" s="138" t="s">
        <v>81</v>
      </c>
      <c r="AY204" s="17" t="s">
        <v>119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7" t="s">
        <v>79</v>
      </c>
      <c r="BK204" s="139">
        <f>ROUND(I204*H204,2)</f>
        <v>0</v>
      </c>
      <c r="BL204" s="17" t="s">
        <v>126</v>
      </c>
      <c r="BM204" s="138" t="s">
        <v>339</v>
      </c>
    </row>
    <row r="205" spans="2:65" s="1" customFormat="1" ht="10.199999999999999">
      <c r="B205" s="32"/>
      <c r="D205" s="140" t="s">
        <v>128</v>
      </c>
      <c r="F205" s="141" t="s">
        <v>340</v>
      </c>
      <c r="I205" s="142"/>
      <c r="L205" s="32"/>
      <c r="M205" s="143"/>
      <c r="T205" s="53"/>
      <c r="AT205" s="17" t="s">
        <v>128</v>
      </c>
      <c r="AU205" s="17" t="s">
        <v>81</v>
      </c>
    </row>
    <row r="206" spans="2:65" s="12" customFormat="1" ht="10.199999999999999">
      <c r="B206" s="144"/>
      <c r="D206" s="145" t="s">
        <v>134</v>
      </c>
      <c r="E206" s="146" t="s">
        <v>19</v>
      </c>
      <c r="F206" s="147" t="s">
        <v>341</v>
      </c>
      <c r="H206" s="148">
        <v>26</v>
      </c>
      <c r="I206" s="149"/>
      <c r="L206" s="144"/>
      <c r="M206" s="150"/>
      <c r="T206" s="151"/>
      <c r="AT206" s="146" t="s">
        <v>134</v>
      </c>
      <c r="AU206" s="146" t="s">
        <v>81</v>
      </c>
      <c r="AV206" s="12" t="s">
        <v>81</v>
      </c>
      <c r="AW206" s="12" t="s">
        <v>33</v>
      </c>
      <c r="AX206" s="12" t="s">
        <v>79</v>
      </c>
      <c r="AY206" s="146" t="s">
        <v>119</v>
      </c>
    </row>
    <row r="207" spans="2:65" s="1" customFormat="1" ht="24.15" customHeight="1">
      <c r="B207" s="32"/>
      <c r="C207" s="159" t="s">
        <v>342</v>
      </c>
      <c r="D207" s="159" t="s">
        <v>140</v>
      </c>
      <c r="E207" s="160" t="s">
        <v>343</v>
      </c>
      <c r="F207" s="161" t="s">
        <v>344</v>
      </c>
      <c r="G207" s="162" t="s">
        <v>257</v>
      </c>
      <c r="H207" s="163">
        <v>26.78</v>
      </c>
      <c r="I207" s="164"/>
      <c r="J207" s="165">
        <f>ROUND(I207*H207,2)</f>
        <v>0</v>
      </c>
      <c r="K207" s="161" t="s">
        <v>125</v>
      </c>
      <c r="L207" s="166"/>
      <c r="M207" s="167" t="s">
        <v>19</v>
      </c>
      <c r="N207" s="168" t="s">
        <v>42</v>
      </c>
      <c r="P207" s="136">
        <f>O207*H207</f>
        <v>0</v>
      </c>
      <c r="Q207" s="136">
        <v>2.6700000000000001E-3</v>
      </c>
      <c r="R207" s="136">
        <f>Q207*H207</f>
        <v>7.1502599999999999E-2</v>
      </c>
      <c r="S207" s="136">
        <v>0</v>
      </c>
      <c r="T207" s="137">
        <f>S207*H207</f>
        <v>0</v>
      </c>
      <c r="AR207" s="138" t="s">
        <v>144</v>
      </c>
      <c r="AT207" s="138" t="s">
        <v>140</v>
      </c>
      <c r="AU207" s="138" t="s">
        <v>81</v>
      </c>
      <c r="AY207" s="17" t="s">
        <v>119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7" t="s">
        <v>79</v>
      </c>
      <c r="BK207" s="139">
        <f>ROUND(I207*H207,2)</f>
        <v>0</v>
      </c>
      <c r="BL207" s="17" t="s">
        <v>126</v>
      </c>
      <c r="BM207" s="138" t="s">
        <v>345</v>
      </c>
    </row>
    <row r="208" spans="2:65" s="12" customFormat="1" ht="10.199999999999999">
      <c r="B208" s="144"/>
      <c r="D208" s="145" t="s">
        <v>134</v>
      </c>
      <c r="F208" s="147" t="s">
        <v>346</v>
      </c>
      <c r="H208" s="148">
        <v>26.78</v>
      </c>
      <c r="I208" s="149"/>
      <c r="L208" s="144"/>
      <c r="M208" s="150"/>
      <c r="T208" s="151"/>
      <c r="AT208" s="146" t="s">
        <v>134</v>
      </c>
      <c r="AU208" s="146" t="s">
        <v>81</v>
      </c>
      <c r="AV208" s="12" t="s">
        <v>81</v>
      </c>
      <c r="AW208" s="12" t="s">
        <v>4</v>
      </c>
      <c r="AX208" s="12" t="s">
        <v>79</v>
      </c>
      <c r="AY208" s="146" t="s">
        <v>119</v>
      </c>
    </row>
    <row r="209" spans="2:65" s="1" customFormat="1" ht="44.25" customHeight="1">
      <c r="B209" s="32"/>
      <c r="C209" s="127" t="s">
        <v>347</v>
      </c>
      <c r="D209" s="127" t="s">
        <v>121</v>
      </c>
      <c r="E209" s="128" t="s">
        <v>348</v>
      </c>
      <c r="F209" s="129" t="s">
        <v>349</v>
      </c>
      <c r="G209" s="130" t="s">
        <v>350</v>
      </c>
      <c r="H209" s="131">
        <v>12</v>
      </c>
      <c r="I209" s="132"/>
      <c r="J209" s="133">
        <f>ROUND(I209*H209,2)</f>
        <v>0</v>
      </c>
      <c r="K209" s="129" t="s">
        <v>125</v>
      </c>
      <c r="L209" s="32"/>
      <c r="M209" s="134" t="s">
        <v>19</v>
      </c>
      <c r="N209" s="135" t="s">
        <v>42</v>
      </c>
      <c r="P209" s="136">
        <f>O209*H209</f>
        <v>0</v>
      </c>
      <c r="Q209" s="136">
        <v>0</v>
      </c>
      <c r="R209" s="136">
        <f>Q209*H209</f>
        <v>0</v>
      </c>
      <c r="S209" s="136">
        <v>0</v>
      </c>
      <c r="T209" s="137">
        <f>S209*H209</f>
        <v>0</v>
      </c>
      <c r="AR209" s="138" t="s">
        <v>126</v>
      </c>
      <c r="AT209" s="138" t="s">
        <v>121</v>
      </c>
      <c r="AU209" s="138" t="s">
        <v>81</v>
      </c>
      <c r="AY209" s="17" t="s">
        <v>119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7" t="s">
        <v>79</v>
      </c>
      <c r="BK209" s="139">
        <f>ROUND(I209*H209,2)</f>
        <v>0</v>
      </c>
      <c r="BL209" s="17" t="s">
        <v>126</v>
      </c>
      <c r="BM209" s="138" t="s">
        <v>351</v>
      </c>
    </row>
    <row r="210" spans="2:65" s="1" customFormat="1" ht="10.199999999999999">
      <c r="B210" s="32"/>
      <c r="D210" s="140" t="s">
        <v>128</v>
      </c>
      <c r="F210" s="141" t="s">
        <v>352</v>
      </c>
      <c r="I210" s="142"/>
      <c r="L210" s="32"/>
      <c r="M210" s="143"/>
      <c r="T210" s="53"/>
      <c r="AT210" s="17" t="s">
        <v>128</v>
      </c>
      <c r="AU210" s="17" t="s">
        <v>81</v>
      </c>
    </row>
    <row r="211" spans="2:65" s="12" customFormat="1" ht="10.199999999999999">
      <c r="B211" s="144"/>
      <c r="D211" s="145" t="s">
        <v>134</v>
      </c>
      <c r="E211" s="146" t="s">
        <v>19</v>
      </c>
      <c r="F211" s="147" t="s">
        <v>353</v>
      </c>
      <c r="H211" s="148">
        <v>4</v>
      </c>
      <c r="I211" s="149"/>
      <c r="L211" s="144"/>
      <c r="M211" s="150"/>
      <c r="T211" s="151"/>
      <c r="AT211" s="146" t="s">
        <v>134</v>
      </c>
      <c r="AU211" s="146" t="s">
        <v>81</v>
      </c>
      <c r="AV211" s="12" t="s">
        <v>81</v>
      </c>
      <c r="AW211" s="12" t="s">
        <v>33</v>
      </c>
      <c r="AX211" s="12" t="s">
        <v>71</v>
      </c>
      <c r="AY211" s="146" t="s">
        <v>119</v>
      </c>
    </row>
    <row r="212" spans="2:65" s="12" customFormat="1" ht="10.199999999999999">
      <c r="B212" s="144"/>
      <c r="D212" s="145" t="s">
        <v>134</v>
      </c>
      <c r="E212" s="146" t="s">
        <v>19</v>
      </c>
      <c r="F212" s="147" t="s">
        <v>354</v>
      </c>
      <c r="H212" s="148">
        <v>4</v>
      </c>
      <c r="I212" s="149"/>
      <c r="L212" s="144"/>
      <c r="M212" s="150"/>
      <c r="T212" s="151"/>
      <c r="AT212" s="146" t="s">
        <v>134</v>
      </c>
      <c r="AU212" s="146" t="s">
        <v>81</v>
      </c>
      <c r="AV212" s="12" t="s">
        <v>81</v>
      </c>
      <c r="AW212" s="12" t="s">
        <v>33</v>
      </c>
      <c r="AX212" s="12" t="s">
        <v>71</v>
      </c>
      <c r="AY212" s="146" t="s">
        <v>119</v>
      </c>
    </row>
    <row r="213" spans="2:65" s="12" customFormat="1" ht="10.199999999999999">
      <c r="B213" s="144"/>
      <c r="D213" s="145" t="s">
        <v>134</v>
      </c>
      <c r="E213" s="146" t="s">
        <v>19</v>
      </c>
      <c r="F213" s="147" t="s">
        <v>355</v>
      </c>
      <c r="H213" s="148">
        <v>4</v>
      </c>
      <c r="I213" s="149"/>
      <c r="L213" s="144"/>
      <c r="M213" s="150"/>
      <c r="T213" s="151"/>
      <c r="AT213" s="146" t="s">
        <v>134</v>
      </c>
      <c r="AU213" s="146" t="s">
        <v>81</v>
      </c>
      <c r="AV213" s="12" t="s">
        <v>81</v>
      </c>
      <c r="AW213" s="12" t="s">
        <v>33</v>
      </c>
      <c r="AX213" s="12" t="s">
        <v>71</v>
      </c>
      <c r="AY213" s="146" t="s">
        <v>119</v>
      </c>
    </row>
    <row r="214" spans="2:65" s="13" customFormat="1" ht="10.199999999999999">
      <c r="B214" s="152"/>
      <c r="D214" s="145" t="s">
        <v>134</v>
      </c>
      <c r="E214" s="153" t="s">
        <v>19</v>
      </c>
      <c r="F214" s="154" t="s">
        <v>138</v>
      </c>
      <c r="H214" s="155">
        <v>12</v>
      </c>
      <c r="I214" s="156"/>
      <c r="L214" s="152"/>
      <c r="M214" s="157"/>
      <c r="T214" s="158"/>
      <c r="AT214" s="153" t="s">
        <v>134</v>
      </c>
      <c r="AU214" s="153" t="s">
        <v>81</v>
      </c>
      <c r="AV214" s="13" t="s">
        <v>126</v>
      </c>
      <c r="AW214" s="13" t="s">
        <v>33</v>
      </c>
      <c r="AX214" s="13" t="s">
        <v>79</v>
      </c>
      <c r="AY214" s="153" t="s">
        <v>119</v>
      </c>
    </row>
    <row r="215" spans="2:65" s="1" customFormat="1" ht="24.15" customHeight="1">
      <c r="B215" s="32"/>
      <c r="C215" s="159" t="s">
        <v>356</v>
      </c>
      <c r="D215" s="159" t="s">
        <v>140</v>
      </c>
      <c r="E215" s="160" t="s">
        <v>357</v>
      </c>
      <c r="F215" s="161" t="s">
        <v>358</v>
      </c>
      <c r="G215" s="162" t="s">
        <v>350</v>
      </c>
      <c r="H215" s="163">
        <v>4</v>
      </c>
      <c r="I215" s="164"/>
      <c r="J215" s="165">
        <f>ROUND(I215*H215,2)</f>
        <v>0</v>
      </c>
      <c r="K215" s="161" t="s">
        <v>125</v>
      </c>
      <c r="L215" s="166"/>
      <c r="M215" s="167" t="s">
        <v>19</v>
      </c>
      <c r="N215" s="168" t="s">
        <v>42</v>
      </c>
      <c r="P215" s="136">
        <f>O215*H215</f>
        <v>0</v>
      </c>
      <c r="Q215" s="136">
        <v>5.9999999999999995E-4</v>
      </c>
      <c r="R215" s="136">
        <f>Q215*H215</f>
        <v>2.3999999999999998E-3</v>
      </c>
      <c r="S215" s="136">
        <v>0</v>
      </c>
      <c r="T215" s="137">
        <f>S215*H215</f>
        <v>0</v>
      </c>
      <c r="AR215" s="138" t="s">
        <v>144</v>
      </c>
      <c r="AT215" s="138" t="s">
        <v>140</v>
      </c>
      <c r="AU215" s="138" t="s">
        <v>81</v>
      </c>
      <c r="AY215" s="17" t="s">
        <v>119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7" t="s">
        <v>79</v>
      </c>
      <c r="BK215" s="139">
        <f>ROUND(I215*H215,2)</f>
        <v>0</v>
      </c>
      <c r="BL215" s="17" t="s">
        <v>126</v>
      </c>
      <c r="BM215" s="138" t="s">
        <v>359</v>
      </c>
    </row>
    <row r="216" spans="2:65" s="1" customFormat="1" ht="24.15" customHeight="1">
      <c r="B216" s="32"/>
      <c r="C216" s="159" t="s">
        <v>360</v>
      </c>
      <c r="D216" s="159" t="s">
        <v>140</v>
      </c>
      <c r="E216" s="160" t="s">
        <v>361</v>
      </c>
      <c r="F216" s="161" t="s">
        <v>362</v>
      </c>
      <c r="G216" s="162" t="s">
        <v>350</v>
      </c>
      <c r="H216" s="163">
        <v>4</v>
      </c>
      <c r="I216" s="164"/>
      <c r="J216" s="165">
        <f>ROUND(I216*H216,2)</f>
        <v>0</v>
      </c>
      <c r="K216" s="161" t="s">
        <v>125</v>
      </c>
      <c r="L216" s="166"/>
      <c r="M216" s="167" t="s">
        <v>19</v>
      </c>
      <c r="N216" s="168" t="s">
        <v>42</v>
      </c>
      <c r="P216" s="136">
        <f>O216*H216</f>
        <v>0</v>
      </c>
      <c r="Q216" s="136">
        <v>2.9999999999999997E-4</v>
      </c>
      <c r="R216" s="136">
        <f>Q216*H216</f>
        <v>1.1999999999999999E-3</v>
      </c>
      <c r="S216" s="136">
        <v>0</v>
      </c>
      <c r="T216" s="137">
        <f>S216*H216</f>
        <v>0</v>
      </c>
      <c r="AR216" s="138" t="s">
        <v>144</v>
      </c>
      <c r="AT216" s="138" t="s">
        <v>140</v>
      </c>
      <c r="AU216" s="138" t="s">
        <v>81</v>
      </c>
      <c r="AY216" s="17" t="s">
        <v>119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7" t="s">
        <v>79</v>
      </c>
      <c r="BK216" s="139">
        <f>ROUND(I216*H216,2)</f>
        <v>0</v>
      </c>
      <c r="BL216" s="17" t="s">
        <v>126</v>
      </c>
      <c r="BM216" s="138" t="s">
        <v>363</v>
      </c>
    </row>
    <row r="217" spans="2:65" s="1" customFormat="1" ht="24.15" customHeight="1">
      <c r="B217" s="32"/>
      <c r="C217" s="159" t="s">
        <v>364</v>
      </c>
      <c r="D217" s="159" t="s">
        <v>140</v>
      </c>
      <c r="E217" s="160" t="s">
        <v>365</v>
      </c>
      <c r="F217" s="161" t="s">
        <v>366</v>
      </c>
      <c r="G217" s="162" t="s">
        <v>350</v>
      </c>
      <c r="H217" s="163">
        <v>4</v>
      </c>
      <c r="I217" s="164"/>
      <c r="J217" s="165">
        <f>ROUND(I217*H217,2)</f>
        <v>0</v>
      </c>
      <c r="K217" s="161" t="s">
        <v>125</v>
      </c>
      <c r="L217" s="166"/>
      <c r="M217" s="167" t="s">
        <v>19</v>
      </c>
      <c r="N217" s="168" t="s">
        <v>42</v>
      </c>
      <c r="P217" s="136">
        <f>O217*H217</f>
        <v>0</v>
      </c>
      <c r="Q217" s="136">
        <v>5.0000000000000001E-4</v>
      </c>
      <c r="R217" s="136">
        <f>Q217*H217</f>
        <v>2E-3</v>
      </c>
      <c r="S217" s="136">
        <v>0</v>
      </c>
      <c r="T217" s="137">
        <f>S217*H217</f>
        <v>0</v>
      </c>
      <c r="AR217" s="138" t="s">
        <v>144</v>
      </c>
      <c r="AT217" s="138" t="s">
        <v>140</v>
      </c>
      <c r="AU217" s="138" t="s">
        <v>81</v>
      </c>
      <c r="AY217" s="17" t="s">
        <v>119</v>
      </c>
      <c r="BE217" s="139">
        <f>IF(N217="základní",J217,0)</f>
        <v>0</v>
      </c>
      <c r="BF217" s="139">
        <f>IF(N217="snížená",J217,0)</f>
        <v>0</v>
      </c>
      <c r="BG217" s="139">
        <f>IF(N217="zákl. přenesená",J217,0)</f>
        <v>0</v>
      </c>
      <c r="BH217" s="139">
        <f>IF(N217="sníž. přenesená",J217,0)</f>
        <v>0</v>
      </c>
      <c r="BI217" s="139">
        <f>IF(N217="nulová",J217,0)</f>
        <v>0</v>
      </c>
      <c r="BJ217" s="17" t="s">
        <v>79</v>
      </c>
      <c r="BK217" s="139">
        <f>ROUND(I217*H217,2)</f>
        <v>0</v>
      </c>
      <c r="BL217" s="17" t="s">
        <v>126</v>
      </c>
      <c r="BM217" s="138" t="s">
        <v>367</v>
      </c>
    </row>
    <row r="218" spans="2:65" s="1" customFormat="1" ht="21.75" customHeight="1">
      <c r="B218" s="32"/>
      <c r="C218" s="127" t="s">
        <v>368</v>
      </c>
      <c r="D218" s="127" t="s">
        <v>121</v>
      </c>
      <c r="E218" s="128" t="s">
        <v>369</v>
      </c>
      <c r="F218" s="129" t="s">
        <v>370</v>
      </c>
      <c r="G218" s="130" t="s">
        <v>257</v>
      </c>
      <c r="H218" s="131">
        <v>26</v>
      </c>
      <c r="I218" s="132"/>
      <c r="J218" s="133">
        <f>ROUND(I218*H218,2)</f>
        <v>0</v>
      </c>
      <c r="K218" s="129" t="s">
        <v>125</v>
      </c>
      <c r="L218" s="32"/>
      <c r="M218" s="134" t="s">
        <v>19</v>
      </c>
      <c r="N218" s="135" t="s">
        <v>42</v>
      </c>
      <c r="P218" s="136">
        <f>O218*H218</f>
        <v>0</v>
      </c>
      <c r="Q218" s="136">
        <v>0</v>
      </c>
      <c r="R218" s="136">
        <f>Q218*H218</f>
        <v>0</v>
      </c>
      <c r="S218" s="136">
        <v>0</v>
      </c>
      <c r="T218" s="137">
        <f>S218*H218</f>
        <v>0</v>
      </c>
      <c r="AR218" s="138" t="s">
        <v>126</v>
      </c>
      <c r="AT218" s="138" t="s">
        <v>121</v>
      </c>
      <c r="AU218" s="138" t="s">
        <v>81</v>
      </c>
      <c r="AY218" s="17" t="s">
        <v>119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7" t="s">
        <v>79</v>
      </c>
      <c r="BK218" s="139">
        <f>ROUND(I218*H218,2)</f>
        <v>0</v>
      </c>
      <c r="BL218" s="17" t="s">
        <v>126</v>
      </c>
      <c r="BM218" s="138" t="s">
        <v>371</v>
      </c>
    </row>
    <row r="219" spans="2:65" s="1" customFormat="1" ht="10.199999999999999">
      <c r="B219" s="32"/>
      <c r="D219" s="140" t="s">
        <v>128</v>
      </c>
      <c r="F219" s="141" t="s">
        <v>372</v>
      </c>
      <c r="I219" s="142"/>
      <c r="L219" s="32"/>
      <c r="M219" s="143"/>
      <c r="T219" s="53"/>
      <c r="AT219" s="17" t="s">
        <v>128</v>
      </c>
      <c r="AU219" s="17" t="s">
        <v>81</v>
      </c>
    </row>
    <row r="220" spans="2:65" s="12" customFormat="1" ht="10.199999999999999">
      <c r="B220" s="144"/>
      <c r="D220" s="145" t="s">
        <v>134</v>
      </c>
      <c r="E220" s="146" t="s">
        <v>19</v>
      </c>
      <c r="F220" s="147" t="s">
        <v>373</v>
      </c>
      <c r="H220" s="148">
        <v>26</v>
      </c>
      <c r="I220" s="149"/>
      <c r="L220" s="144"/>
      <c r="M220" s="150"/>
      <c r="T220" s="151"/>
      <c r="AT220" s="146" t="s">
        <v>134</v>
      </c>
      <c r="AU220" s="146" t="s">
        <v>81</v>
      </c>
      <c r="AV220" s="12" t="s">
        <v>81</v>
      </c>
      <c r="AW220" s="12" t="s">
        <v>33</v>
      </c>
      <c r="AX220" s="12" t="s">
        <v>79</v>
      </c>
      <c r="AY220" s="146" t="s">
        <v>119</v>
      </c>
    </row>
    <row r="221" spans="2:65" s="1" customFormat="1" ht="24.15" customHeight="1">
      <c r="B221" s="32"/>
      <c r="C221" s="127" t="s">
        <v>374</v>
      </c>
      <c r="D221" s="127" t="s">
        <v>121</v>
      </c>
      <c r="E221" s="128" t="s">
        <v>375</v>
      </c>
      <c r="F221" s="129" t="s">
        <v>376</v>
      </c>
      <c r="G221" s="130" t="s">
        <v>350</v>
      </c>
      <c r="H221" s="131">
        <v>1</v>
      </c>
      <c r="I221" s="132"/>
      <c r="J221" s="133">
        <f>ROUND(I221*H221,2)</f>
        <v>0</v>
      </c>
      <c r="K221" s="129" t="s">
        <v>125</v>
      </c>
      <c r="L221" s="32"/>
      <c r="M221" s="134" t="s">
        <v>19</v>
      </c>
      <c r="N221" s="135" t="s">
        <v>42</v>
      </c>
      <c r="P221" s="136">
        <f>O221*H221</f>
        <v>0</v>
      </c>
      <c r="Q221" s="136">
        <v>2.8539999999999999E-2</v>
      </c>
      <c r="R221" s="136">
        <f>Q221*H221</f>
        <v>2.8539999999999999E-2</v>
      </c>
      <c r="S221" s="136">
        <v>0</v>
      </c>
      <c r="T221" s="137">
        <f>S221*H221</f>
        <v>0</v>
      </c>
      <c r="AR221" s="138" t="s">
        <v>126</v>
      </c>
      <c r="AT221" s="138" t="s">
        <v>121</v>
      </c>
      <c r="AU221" s="138" t="s">
        <v>81</v>
      </c>
      <c r="AY221" s="17" t="s">
        <v>119</v>
      </c>
      <c r="BE221" s="139">
        <f>IF(N221="základní",J221,0)</f>
        <v>0</v>
      </c>
      <c r="BF221" s="139">
        <f>IF(N221="snížená",J221,0)</f>
        <v>0</v>
      </c>
      <c r="BG221" s="139">
        <f>IF(N221="zákl. přenesená",J221,0)</f>
        <v>0</v>
      </c>
      <c r="BH221" s="139">
        <f>IF(N221="sníž. přenesená",J221,0)</f>
        <v>0</v>
      </c>
      <c r="BI221" s="139">
        <f>IF(N221="nulová",J221,0)</f>
        <v>0</v>
      </c>
      <c r="BJ221" s="17" t="s">
        <v>79</v>
      </c>
      <c r="BK221" s="139">
        <f>ROUND(I221*H221,2)</f>
        <v>0</v>
      </c>
      <c r="BL221" s="17" t="s">
        <v>126</v>
      </c>
      <c r="BM221" s="138" t="s">
        <v>377</v>
      </c>
    </row>
    <row r="222" spans="2:65" s="1" customFormat="1" ht="10.199999999999999">
      <c r="B222" s="32"/>
      <c r="D222" s="140" t="s">
        <v>128</v>
      </c>
      <c r="F222" s="141" t="s">
        <v>378</v>
      </c>
      <c r="I222" s="142"/>
      <c r="L222" s="32"/>
      <c r="M222" s="143"/>
      <c r="T222" s="53"/>
      <c r="AT222" s="17" t="s">
        <v>128</v>
      </c>
      <c r="AU222" s="17" t="s">
        <v>81</v>
      </c>
    </row>
    <row r="223" spans="2:65" s="12" customFormat="1" ht="10.199999999999999">
      <c r="B223" s="144"/>
      <c r="D223" s="145" t="s">
        <v>134</v>
      </c>
      <c r="E223" s="146" t="s">
        <v>19</v>
      </c>
      <c r="F223" s="147" t="s">
        <v>379</v>
      </c>
      <c r="H223" s="148">
        <v>1</v>
      </c>
      <c r="I223" s="149"/>
      <c r="L223" s="144"/>
      <c r="M223" s="150"/>
      <c r="T223" s="151"/>
      <c r="AT223" s="146" t="s">
        <v>134</v>
      </c>
      <c r="AU223" s="146" t="s">
        <v>81</v>
      </c>
      <c r="AV223" s="12" t="s">
        <v>81</v>
      </c>
      <c r="AW223" s="12" t="s">
        <v>33</v>
      </c>
      <c r="AX223" s="12" t="s">
        <v>79</v>
      </c>
      <c r="AY223" s="146" t="s">
        <v>119</v>
      </c>
    </row>
    <row r="224" spans="2:65" s="1" customFormat="1" ht="16.5" customHeight="1">
      <c r="B224" s="32"/>
      <c r="C224" s="159" t="s">
        <v>380</v>
      </c>
      <c r="D224" s="159" t="s">
        <v>140</v>
      </c>
      <c r="E224" s="160" t="s">
        <v>381</v>
      </c>
      <c r="F224" s="161" t="s">
        <v>382</v>
      </c>
      <c r="G224" s="162" t="s">
        <v>350</v>
      </c>
      <c r="H224" s="163">
        <v>1</v>
      </c>
      <c r="I224" s="164"/>
      <c r="J224" s="165">
        <f>ROUND(I224*H224,2)</f>
        <v>0</v>
      </c>
      <c r="K224" s="161" t="s">
        <v>125</v>
      </c>
      <c r="L224" s="166"/>
      <c r="M224" s="167" t="s">
        <v>19</v>
      </c>
      <c r="N224" s="168" t="s">
        <v>42</v>
      </c>
      <c r="P224" s="136">
        <f>O224*H224</f>
        <v>0</v>
      </c>
      <c r="Q224" s="136">
        <v>0.17499999999999999</v>
      </c>
      <c r="R224" s="136">
        <f>Q224*H224</f>
        <v>0.17499999999999999</v>
      </c>
      <c r="S224" s="136">
        <v>0</v>
      </c>
      <c r="T224" s="137">
        <f>S224*H224</f>
        <v>0</v>
      </c>
      <c r="AR224" s="138" t="s">
        <v>144</v>
      </c>
      <c r="AT224" s="138" t="s">
        <v>140</v>
      </c>
      <c r="AU224" s="138" t="s">
        <v>81</v>
      </c>
      <c r="AY224" s="17" t="s">
        <v>119</v>
      </c>
      <c r="BE224" s="139">
        <f>IF(N224="základní",J224,0)</f>
        <v>0</v>
      </c>
      <c r="BF224" s="139">
        <f>IF(N224="snížená",J224,0)</f>
        <v>0</v>
      </c>
      <c r="BG224" s="139">
        <f>IF(N224="zákl. přenesená",J224,0)</f>
        <v>0</v>
      </c>
      <c r="BH224" s="139">
        <f>IF(N224="sníž. přenesená",J224,0)</f>
        <v>0</v>
      </c>
      <c r="BI224" s="139">
        <f>IF(N224="nulová",J224,0)</f>
        <v>0</v>
      </c>
      <c r="BJ224" s="17" t="s">
        <v>79</v>
      </c>
      <c r="BK224" s="139">
        <f>ROUND(I224*H224,2)</f>
        <v>0</v>
      </c>
      <c r="BL224" s="17" t="s">
        <v>126</v>
      </c>
      <c r="BM224" s="138" t="s">
        <v>383</v>
      </c>
    </row>
    <row r="225" spans="2:65" s="1" customFormat="1" ht="24.15" customHeight="1">
      <c r="B225" s="32"/>
      <c r="C225" s="127" t="s">
        <v>384</v>
      </c>
      <c r="D225" s="127" t="s">
        <v>121</v>
      </c>
      <c r="E225" s="128" t="s">
        <v>385</v>
      </c>
      <c r="F225" s="129" t="s">
        <v>386</v>
      </c>
      <c r="G225" s="130" t="s">
        <v>350</v>
      </c>
      <c r="H225" s="131">
        <v>1</v>
      </c>
      <c r="I225" s="132"/>
      <c r="J225" s="133">
        <f>ROUND(I225*H225,2)</f>
        <v>0</v>
      </c>
      <c r="K225" s="129" t="s">
        <v>125</v>
      </c>
      <c r="L225" s="32"/>
      <c r="M225" s="134" t="s">
        <v>19</v>
      </c>
      <c r="N225" s="135" t="s">
        <v>42</v>
      </c>
      <c r="P225" s="136">
        <f>O225*H225</f>
        <v>0</v>
      </c>
      <c r="Q225" s="136">
        <v>0.45839999999999997</v>
      </c>
      <c r="R225" s="136">
        <f>Q225*H225</f>
        <v>0.45839999999999997</v>
      </c>
      <c r="S225" s="136">
        <v>0</v>
      </c>
      <c r="T225" s="137">
        <f>S225*H225</f>
        <v>0</v>
      </c>
      <c r="AR225" s="138" t="s">
        <v>126</v>
      </c>
      <c r="AT225" s="138" t="s">
        <v>121</v>
      </c>
      <c r="AU225" s="138" t="s">
        <v>81</v>
      </c>
      <c r="AY225" s="17" t="s">
        <v>119</v>
      </c>
      <c r="BE225" s="139">
        <f>IF(N225="základní",J225,0)</f>
        <v>0</v>
      </c>
      <c r="BF225" s="139">
        <f>IF(N225="snížená",J225,0)</f>
        <v>0</v>
      </c>
      <c r="BG225" s="139">
        <f>IF(N225="zákl. přenesená",J225,0)</f>
        <v>0</v>
      </c>
      <c r="BH225" s="139">
        <f>IF(N225="sníž. přenesená",J225,0)</f>
        <v>0</v>
      </c>
      <c r="BI225" s="139">
        <f>IF(N225="nulová",J225,0)</f>
        <v>0</v>
      </c>
      <c r="BJ225" s="17" t="s">
        <v>79</v>
      </c>
      <c r="BK225" s="139">
        <f>ROUND(I225*H225,2)</f>
        <v>0</v>
      </c>
      <c r="BL225" s="17" t="s">
        <v>126</v>
      </c>
      <c r="BM225" s="138" t="s">
        <v>387</v>
      </c>
    </row>
    <row r="226" spans="2:65" s="1" customFormat="1" ht="10.199999999999999">
      <c r="B226" s="32"/>
      <c r="D226" s="140" t="s">
        <v>128</v>
      </c>
      <c r="F226" s="141" t="s">
        <v>388</v>
      </c>
      <c r="I226" s="142"/>
      <c r="L226" s="32"/>
      <c r="M226" s="143"/>
      <c r="T226" s="53"/>
      <c r="AT226" s="17" t="s">
        <v>128</v>
      </c>
      <c r="AU226" s="17" t="s">
        <v>81</v>
      </c>
    </row>
    <row r="227" spans="2:65" s="1" customFormat="1" ht="16.5" customHeight="1">
      <c r="B227" s="32"/>
      <c r="C227" s="159" t="s">
        <v>389</v>
      </c>
      <c r="D227" s="159" t="s">
        <v>140</v>
      </c>
      <c r="E227" s="160" t="s">
        <v>390</v>
      </c>
      <c r="F227" s="161" t="s">
        <v>391</v>
      </c>
      <c r="G227" s="162" t="s">
        <v>350</v>
      </c>
      <c r="H227" s="163">
        <v>1</v>
      </c>
      <c r="I227" s="164"/>
      <c r="J227" s="165">
        <f>ROUND(I227*H227,2)</f>
        <v>0</v>
      </c>
      <c r="K227" s="161" t="s">
        <v>125</v>
      </c>
      <c r="L227" s="166"/>
      <c r="M227" s="167" t="s">
        <v>19</v>
      </c>
      <c r="N227" s="168" t="s">
        <v>42</v>
      </c>
      <c r="P227" s="136">
        <f>O227*H227</f>
        <v>0</v>
      </c>
      <c r="Q227" s="136">
        <v>2.2549999999999999</v>
      </c>
      <c r="R227" s="136">
        <f>Q227*H227</f>
        <v>2.2549999999999999</v>
      </c>
      <c r="S227" s="136">
        <v>0</v>
      </c>
      <c r="T227" s="137">
        <f>S227*H227</f>
        <v>0</v>
      </c>
      <c r="AR227" s="138" t="s">
        <v>144</v>
      </c>
      <c r="AT227" s="138" t="s">
        <v>140</v>
      </c>
      <c r="AU227" s="138" t="s">
        <v>81</v>
      </c>
      <c r="AY227" s="17" t="s">
        <v>119</v>
      </c>
      <c r="BE227" s="139">
        <f>IF(N227="základní",J227,0)</f>
        <v>0</v>
      </c>
      <c r="BF227" s="139">
        <f>IF(N227="snížená",J227,0)</f>
        <v>0</v>
      </c>
      <c r="BG227" s="139">
        <f>IF(N227="zákl. přenesená",J227,0)</f>
        <v>0</v>
      </c>
      <c r="BH227" s="139">
        <f>IF(N227="sníž. přenesená",J227,0)</f>
        <v>0</v>
      </c>
      <c r="BI227" s="139">
        <f>IF(N227="nulová",J227,0)</f>
        <v>0</v>
      </c>
      <c r="BJ227" s="17" t="s">
        <v>79</v>
      </c>
      <c r="BK227" s="139">
        <f>ROUND(I227*H227,2)</f>
        <v>0</v>
      </c>
      <c r="BL227" s="17" t="s">
        <v>126</v>
      </c>
      <c r="BM227" s="138" t="s">
        <v>392</v>
      </c>
    </row>
    <row r="228" spans="2:65" s="1" customFormat="1" ht="24.15" customHeight="1">
      <c r="B228" s="32"/>
      <c r="C228" s="159" t="s">
        <v>393</v>
      </c>
      <c r="D228" s="159" t="s">
        <v>140</v>
      </c>
      <c r="E228" s="160" t="s">
        <v>394</v>
      </c>
      <c r="F228" s="161" t="s">
        <v>395</v>
      </c>
      <c r="G228" s="162" t="s">
        <v>350</v>
      </c>
      <c r="H228" s="163">
        <v>1</v>
      </c>
      <c r="I228" s="164"/>
      <c r="J228" s="165">
        <f>ROUND(I228*H228,2)</f>
        <v>0</v>
      </c>
      <c r="K228" s="161" t="s">
        <v>125</v>
      </c>
      <c r="L228" s="166"/>
      <c r="M228" s="167" t="s">
        <v>19</v>
      </c>
      <c r="N228" s="168" t="s">
        <v>42</v>
      </c>
      <c r="P228" s="136">
        <f>O228*H228</f>
        <v>0</v>
      </c>
      <c r="Q228" s="136">
        <v>0.06</v>
      </c>
      <c r="R228" s="136">
        <f>Q228*H228</f>
        <v>0.06</v>
      </c>
      <c r="S228" s="136">
        <v>0</v>
      </c>
      <c r="T228" s="137">
        <f>S228*H228</f>
        <v>0</v>
      </c>
      <c r="AR228" s="138" t="s">
        <v>144</v>
      </c>
      <c r="AT228" s="138" t="s">
        <v>140</v>
      </c>
      <c r="AU228" s="138" t="s">
        <v>81</v>
      </c>
      <c r="AY228" s="17" t="s">
        <v>119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7" t="s">
        <v>79</v>
      </c>
      <c r="BK228" s="139">
        <f>ROUND(I228*H228,2)</f>
        <v>0</v>
      </c>
      <c r="BL228" s="17" t="s">
        <v>126</v>
      </c>
      <c r="BM228" s="138" t="s">
        <v>396</v>
      </c>
    </row>
    <row r="229" spans="2:65" s="1" customFormat="1" ht="24.15" customHeight="1">
      <c r="B229" s="32"/>
      <c r="C229" s="127" t="s">
        <v>397</v>
      </c>
      <c r="D229" s="127" t="s">
        <v>121</v>
      </c>
      <c r="E229" s="128" t="s">
        <v>398</v>
      </c>
      <c r="F229" s="129" t="s">
        <v>399</v>
      </c>
      <c r="G229" s="130" t="s">
        <v>350</v>
      </c>
      <c r="H229" s="131">
        <v>2</v>
      </c>
      <c r="I229" s="132"/>
      <c r="J229" s="133">
        <f>ROUND(I229*H229,2)</f>
        <v>0</v>
      </c>
      <c r="K229" s="129" t="s">
        <v>125</v>
      </c>
      <c r="L229" s="32"/>
      <c r="M229" s="134" t="s">
        <v>19</v>
      </c>
      <c r="N229" s="135" t="s">
        <v>42</v>
      </c>
      <c r="P229" s="136">
        <f>O229*H229</f>
        <v>0</v>
      </c>
      <c r="Q229" s="136">
        <v>3.0759999999999999E-2</v>
      </c>
      <c r="R229" s="136">
        <f>Q229*H229</f>
        <v>6.1519999999999998E-2</v>
      </c>
      <c r="S229" s="136">
        <v>0</v>
      </c>
      <c r="T229" s="137">
        <f>S229*H229</f>
        <v>0</v>
      </c>
      <c r="AR229" s="138" t="s">
        <v>126</v>
      </c>
      <c r="AT229" s="138" t="s">
        <v>121</v>
      </c>
      <c r="AU229" s="138" t="s">
        <v>81</v>
      </c>
      <c r="AY229" s="17" t="s">
        <v>119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7" t="s">
        <v>79</v>
      </c>
      <c r="BK229" s="139">
        <f>ROUND(I229*H229,2)</f>
        <v>0</v>
      </c>
      <c r="BL229" s="17" t="s">
        <v>126</v>
      </c>
      <c r="BM229" s="138" t="s">
        <v>400</v>
      </c>
    </row>
    <row r="230" spans="2:65" s="1" customFormat="1" ht="10.199999999999999">
      <c r="B230" s="32"/>
      <c r="D230" s="140" t="s">
        <v>128</v>
      </c>
      <c r="F230" s="141" t="s">
        <v>401</v>
      </c>
      <c r="I230" s="142"/>
      <c r="L230" s="32"/>
      <c r="M230" s="143"/>
      <c r="T230" s="53"/>
      <c r="AT230" s="17" t="s">
        <v>128</v>
      </c>
      <c r="AU230" s="17" t="s">
        <v>81</v>
      </c>
    </row>
    <row r="231" spans="2:65" s="12" customFormat="1" ht="10.199999999999999">
      <c r="B231" s="144"/>
      <c r="D231" s="145" t="s">
        <v>134</v>
      </c>
      <c r="E231" s="146" t="s">
        <v>19</v>
      </c>
      <c r="F231" s="147" t="s">
        <v>402</v>
      </c>
      <c r="H231" s="148">
        <v>1</v>
      </c>
      <c r="I231" s="149"/>
      <c r="L231" s="144"/>
      <c r="M231" s="150"/>
      <c r="T231" s="151"/>
      <c r="AT231" s="146" t="s">
        <v>134</v>
      </c>
      <c r="AU231" s="146" t="s">
        <v>81</v>
      </c>
      <c r="AV231" s="12" t="s">
        <v>81</v>
      </c>
      <c r="AW231" s="12" t="s">
        <v>33</v>
      </c>
      <c r="AX231" s="12" t="s">
        <v>71</v>
      </c>
      <c r="AY231" s="146" t="s">
        <v>119</v>
      </c>
    </row>
    <row r="232" spans="2:65" s="12" customFormat="1" ht="10.199999999999999">
      <c r="B232" s="144"/>
      <c r="D232" s="145" t="s">
        <v>134</v>
      </c>
      <c r="E232" s="146" t="s">
        <v>19</v>
      </c>
      <c r="F232" s="147" t="s">
        <v>403</v>
      </c>
      <c r="H232" s="148">
        <v>1</v>
      </c>
      <c r="I232" s="149"/>
      <c r="L232" s="144"/>
      <c r="M232" s="150"/>
      <c r="T232" s="151"/>
      <c r="AT232" s="146" t="s">
        <v>134</v>
      </c>
      <c r="AU232" s="146" t="s">
        <v>81</v>
      </c>
      <c r="AV232" s="12" t="s">
        <v>81</v>
      </c>
      <c r="AW232" s="12" t="s">
        <v>33</v>
      </c>
      <c r="AX232" s="12" t="s">
        <v>71</v>
      </c>
      <c r="AY232" s="146" t="s">
        <v>119</v>
      </c>
    </row>
    <row r="233" spans="2:65" s="13" customFormat="1" ht="10.199999999999999">
      <c r="B233" s="152"/>
      <c r="D233" s="145" t="s">
        <v>134</v>
      </c>
      <c r="E233" s="153" t="s">
        <v>19</v>
      </c>
      <c r="F233" s="154" t="s">
        <v>138</v>
      </c>
      <c r="H233" s="155">
        <v>2</v>
      </c>
      <c r="I233" s="156"/>
      <c r="L233" s="152"/>
      <c r="M233" s="157"/>
      <c r="T233" s="158"/>
      <c r="AT233" s="153" t="s">
        <v>134</v>
      </c>
      <c r="AU233" s="153" t="s">
        <v>81</v>
      </c>
      <c r="AV233" s="13" t="s">
        <v>126</v>
      </c>
      <c r="AW233" s="13" t="s">
        <v>33</v>
      </c>
      <c r="AX233" s="13" t="s">
        <v>79</v>
      </c>
      <c r="AY233" s="153" t="s">
        <v>119</v>
      </c>
    </row>
    <row r="234" spans="2:65" s="1" customFormat="1" ht="16.5" customHeight="1">
      <c r="B234" s="32"/>
      <c r="C234" s="159" t="s">
        <v>404</v>
      </c>
      <c r="D234" s="159" t="s">
        <v>140</v>
      </c>
      <c r="E234" s="160" t="s">
        <v>405</v>
      </c>
      <c r="F234" s="161" t="s">
        <v>406</v>
      </c>
      <c r="G234" s="162" t="s">
        <v>350</v>
      </c>
      <c r="H234" s="163">
        <v>1</v>
      </c>
      <c r="I234" s="164"/>
      <c r="J234" s="165">
        <f>ROUND(I234*H234,2)</f>
        <v>0</v>
      </c>
      <c r="K234" s="161" t="s">
        <v>125</v>
      </c>
      <c r="L234" s="166"/>
      <c r="M234" s="167" t="s">
        <v>19</v>
      </c>
      <c r="N234" s="168" t="s">
        <v>42</v>
      </c>
      <c r="P234" s="136">
        <f>O234*H234</f>
        <v>0</v>
      </c>
      <c r="Q234" s="136">
        <v>0.10299999999999999</v>
      </c>
      <c r="R234" s="136">
        <f>Q234*H234</f>
        <v>0.10299999999999999</v>
      </c>
      <c r="S234" s="136">
        <v>0</v>
      </c>
      <c r="T234" s="137">
        <f>S234*H234</f>
        <v>0</v>
      </c>
      <c r="AR234" s="138" t="s">
        <v>144</v>
      </c>
      <c r="AT234" s="138" t="s">
        <v>140</v>
      </c>
      <c r="AU234" s="138" t="s">
        <v>81</v>
      </c>
      <c r="AY234" s="17" t="s">
        <v>119</v>
      </c>
      <c r="BE234" s="139">
        <f>IF(N234="základní",J234,0)</f>
        <v>0</v>
      </c>
      <c r="BF234" s="139">
        <f>IF(N234="snížená",J234,0)</f>
        <v>0</v>
      </c>
      <c r="BG234" s="139">
        <f>IF(N234="zákl. přenesená",J234,0)</f>
        <v>0</v>
      </c>
      <c r="BH234" s="139">
        <f>IF(N234="sníž. přenesená",J234,0)</f>
        <v>0</v>
      </c>
      <c r="BI234" s="139">
        <f>IF(N234="nulová",J234,0)</f>
        <v>0</v>
      </c>
      <c r="BJ234" s="17" t="s">
        <v>79</v>
      </c>
      <c r="BK234" s="139">
        <f>ROUND(I234*H234,2)</f>
        <v>0</v>
      </c>
      <c r="BL234" s="17" t="s">
        <v>126</v>
      </c>
      <c r="BM234" s="138" t="s">
        <v>407</v>
      </c>
    </row>
    <row r="235" spans="2:65" s="1" customFormat="1" ht="24.15" customHeight="1">
      <c r="B235" s="32"/>
      <c r="C235" s="159" t="s">
        <v>408</v>
      </c>
      <c r="D235" s="159" t="s">
        <v>140</v>
      </c>
      <c r="E235" s="160" t="s">
        <v>409</v>
      </c>
      <c r="F235" s="161" t="s">
        <v>410</v>
      </c>
      <c r="G235" s="162" t="s">
        <v>350</v>
      </c>
      <c r="H235" s="163">
        <v>1</v>
      </c>
      <c r="I235" s="164"/>
      <c r="J235" s="165">
        <f>ROUND(I235*H235,2)</f>
        <v>0</v>
      </c>
      <c r="K235" s="161" t="s">
        <v>125</v>
      </c>
      <c r="L235" s="166"/>
      <c r="M235" s="167" t="s">
        <v>19</v>
      </c>
      <c r="N235" s="168" t="s">
        <v>42</v>
      </c>
      <c r="P235" s="136">
        <f>O235*H235</f>
        <v>0</v>
      </c>
      <c r="Q235" s="136">
        <v>2.7E-2</v>
      </c>
      <c r="R235" s="136">
        <f>Q235*H235</f>
        <v>2.7E-2</v>
      </c>
      <c r="S235" s="136">
        <v>0</v>
      </c>
      <c r="T235" s="137">
        <f>S235*H235</f>
        <v>0</v>
      </c>
      <c r="AR235" s="138" t="s">
        <v>144</v>
      </c>
      <c r="AT235" s="138" t="s">
        <v>140</v>
      </c>
      <c r="AU235" s="138" t="s">
        <v>81</v>
      </c>
      <c r="AY235" s="17" t="s">
        <v>119</v>
      </c>
      <c r="BE235" s="139">
        <f>IF(N235="základní",J235,0)</f>
        <v>0</v>
      </c>
      <c r="BF235" s="139">
        <f>IF(N235="snížená",J235,0)</f>
        <v>0</v>
      </c>
      <c r="BG235" s="139">
        <f>IF(N235="zákl. přenesená",J235,0)</f>
        <v>0</v>
      </c>
      <c r="BH235" s="139">
        <f>IF(N235="sníž. přenesená",J235,0)</f>
        <v>0</v>
      </c>
      <c r="BI235" s="139">
        <f>IF(N235="nulová",J235,0)</f>
        <v>0</v>
      </c>
      <c r="BJ235" s="17" t="s">
        <v>79</v>
      </c>
      <c r="BK235" s="139">
        <f>ROUND(I235*H235,2)</f>
        <v>0</v>
      </c>
      <c r="BL235" s="17" t="s">
        <v>126</v>
      </c>
      <c r="BM235" s="138" t="s">
        <v>411</v>
      </c>
    </row>
    <row r="236" spans="2:65" s="1" customFormat="1" ht="24.15" customHeight="1">
      <c r="B236" s="32"/>
      <c r="C236" s="127" t="s">
        <v>412</v>
      </c>
      <c r="D236" s="127" t="s">
        <v>121</v>
      </c>
      <c r="E236" s="128" t="s">
        <v>413</v>
      </c>
      <c r="F236" s="129" t="s">
        <v>414</v>
      </c>
      <c r="G236" s="130" t="s">
        <v>350</v>
      </c>
      <c r="H236" s="131">
        <v>1</v>
      </c>
      <c r="I236" s="132"/>
      <c r="J236" s="133">
        <f>ROUND(I236*H236,2)</f>
        <v>0</v>
      </c>
      <c r="K236" s="129" t="s">
        <v>125</v>
      </c>
      <c r="L236" s="32"/>
      <c r="M236" s="134" t="s">
        <v>19</v>
      </c>
      <c r="N236" s="135" t="s">
        <v>42</v>
      </c>
      <c r="P236" s="136">
        <f>O236*H236</f>
        <v>0</v>
      </c>
      <c r="Q236" s="136">
        <v>3.0759999999999999E-2</v>
      </c>
      <c r="R236" s="136">
        <f>Q236*H236</f>
        <v>3.0759999999999999E-2</v>
      </c>
      <c r="S236" s="136">
        <v>0</v>
      </c>
      <c r="T236" s="137">
        <f>S236*H236</f>
        <v>0</v>
      </c>
      <c r="AR236" s="138" t="s">
        <v>126</v>
      </c>
      <c r="AT236" s="138" t="s">
        <v>121</v>
      </c>
      <c r="AU236" s="138" t="s">
        <v>81</v>
      </c>
      <c r="AY236" s="17" t="s">
        <v>119</v>
      </c>
      <c r="BE236" s="139">
        <f>IF(N236="základní",J236,0)</f>
        <v>0</v>
      </c>
      <c r="BF236" s="139">
        <f>IF(N236="snížená",J236,0)</f>
        <v>0</v>
      </c>
      <c r="BG236" s="139">
        <f>IF(N236="zákl. přenesená",J236,0)</f>
        <v>0</v>
      </c>
      <c r="BH236" s="139">
        <f>IF(N236="sníž. přenesená",J236,0)</f>
        <v>0</v>
      </c>
      <c r="BI236" s="139">
        <f>IF(N236="nulová",J236,0)</f>
        <v>0</v>
      </c>
      <c r="BJ236" s="17" t="s">
        <v>79</v>
      </c>
      <c r="BK236" s="139">
        <f>ROUND(I236*H236,2)</f>
        <v>0</v>
      </c>
      <c r="BL236" s="17" t="s">
        <v>126</v>
      </c>
      <c r="BM236" s="138" t="s">
        <v>415</v>
      </c>
    </row>
    <row r="237" spans="2:65" s="1" customFormat="1" ht="10.199999999999999">
      <c r="B237" s="32"/>
      <c r="D237" s="140" t="s">
        <v>128</v>
      </c>
      <c r="F237" s="141" t="s">
        <v>416</v>
      </c>
      <c r="I237" s="142"/>
      <c r="L237" s="32"/>
      <c r="M237" s="143"/>
      <c r="T237" s="53"/>
      <c r="AT237" s="17" t="s">
        <v>128</v>
      </c>
      <c r="AU237" s="17" t="s">
        <v>81</v>
      </c>
    </row>
    <row r="238" spans="2:65" s="1" customFormat="1" ht="24.15" customHeight="1">
      <c r="B238" s="32"/>
      <c r="C238" s="159" t="s">
        <v>417</v>
      </c>
      <c r="D238" s="159" t="s">
        <v>140</v>
      </c>
      <c r="E238" s="160" t="s">
        <v>418</v>
      </c>
      <c r="F238" s="161" t="s">
        <v>419</v>
      </c>
      <c r="G238" s="162" t="s">
        <v>350</v>
      </c>
      <c r="H238" s="163">
        <v>1</v>
      </c>
      <c r="I238" s="164"/>
      <c r="J238" s="165">
        <f>ROUND(I238*H238,2)</f>
        <v>0</v>
      </c>
      <c r="K238" s="161" t="s">
        <v>125</v>
      </c>
      <c r="L238" s="166"/>
      <c r="M238" s="167" t="s">
        <v>19</v>
      </c>
      <c r="N238" s="168" t="s">
        <v>42</v>
      </c>
      <c r="P238" s="136">
        <f>O238*H238</f>
        <v>0</v>
      </c>
      <c r="Q238" s="136">
        <v>7.5999999999999998E-2</v>
      </c>
      <c r="R238" s="136">
        <f>Q238*H238</f>
        <v>7.5999999999999998E-2</v>
      </c>
      <c r="S238" s="136">
        <v>0</v>
      </c>
      <c r="T238" s="137">
        <f>S238*H238</f>
        <v>0</v>
      </c>
      <c r="AR238" s="138" t="s">
        <v>144</v>
      </c>
      <c r="AT238" s="138" t="s">
        <v>140</v>
      </c>
      <c r="AU238" s="138" t="s">
        <v>81</v>
      </c>
      <c r="AY238" s="17" t="s">
        <v>119</v>
      </c>
      <c r="BE238" s="139">
        <f>IF(N238="základní",J238,0)</f>
        <v>0</v>
      </c>
      <c r="BF238" s="139">
        <f>IF(N238="snížená",J238,0)</f>
        <v>0</v>
      </c>
      <c r="BG238" s="139">
        <f>IF(N238="zákl. přenesená",J238,0)</f>
        <v>0</v>
      </c>
      <c r="BH238" s="139">
        <f>IF(N238="sníž. přenesená",J238,0)</f>
        <v>0</v>
      </c>
      <c r="BI238" s="139">
        <f>IF(N238="nulová",J238,0)</f>
        <v>0</v>
      </c>
      <c r="BJ238" s="17" t="s">
        <v>79</v>
      </c>
      <c r="BK238" s="139">
        <f>ROUND(I238*H238,2)</f>
        <v>0</v>
      </c>
      <c r="BL238" s="17" t="s">
        <v>126</v>
      </c>
      <c r="BM238" s="138" t="s">
        <v>420</v>
      </c>
    </row>
    <row r="239" spans="2:65" s="1" customFormat="1" ht="24.15" customHeight="1">
      <c r="B239" s="32"/>
      <c r="C239" s="127" t="s">
        <v>421</v>
      </c>
      <c r="D239" s="127" t="s">
        <v>121</v>
      </c>
      <c r="E239" s="128" t="s">
        <v>422</v>
      </c>
      <c r="F239" s="129" t="s">
        <v>423</v>
      </c>
      <c r="G239" s="130" t="s">
        <v>350</v>
      </c>
      <c r="H239" s="131">
        <v>1</v>
      </c>
      <c r="I239" s="132"/>
      <c r="J239" s="133">
        <f>ROUND(I239*H239,2)</f>
        <v>0</v>
      </c>
      <c r="K239" s="129" t="s">
        <v>125</v>
      </c>
      <c r="L239" s="32"/>
      <c r="M239" s="134" t="s">
        <v>19</v>
      </c>
      <c r="N239" s="135" t="s">
        <v>42</v>
      </c>
      <c r="P239" s="136">
        <f>O239*H239</f>
        <v>0</v>
      </c>
      <c r="Q239" s="136">
        <v>3.0759999999999999E-2</v>
      </c>
      <c r="R239" s="136">
        <f>Q239*H239</f>
        <v>3.0759999999999999E-2</v>
      </c>
      <c r="S239" s="136">
        <v>0</v>
      </c>
      <c r="T239" s="137">
        <f>S239*H239</f>
        <v>0</v>
      </c>
      <c r="AR239" s="138" t="s">
        <v>126</v>
      </c>
      <c r="AT239" s="138" t="s">
        <v>121</v>
      </c>
      <c r="AU239" s="138" t="s">
        <v>81</v>
      </c>
      <c r="AY239" s="17" t="s">
        <v>119</v>
      </c>
      <c r="BE239" s="139">
        <f>IF(N239="základní",J239,0)</f>
        <v>0</v>
      </c>
      <c r="BF239" s="139">
        <f>IF(N239="snížená",J239,0)</f>
        <v>0</v>
      </c>
      <c r="BG239" s="139">
        <f>IF(N239="zákl. přenesená",J239,0)</f>
        <v>0</v>
      </c>
      <c r="BH239" s="139">
        <f>IF(N239="sníž. přenesená",J239,0)</f>
        <v>0</v>
      </c>
      <c r="BI239" s="139">
        <f>IF(N239="nulová",J239,0)</f>
        <v>0</v>
      </c>
      <c r="BJ239" s="17" t="s">
        <v>79</v>
      </c>
      <c r="BK239" s="139">
        <f>ROUND(I239*H239,2)</f>
        <v>0</v>
      </c>
      <c r="BL239" s="17" t="s">
        <v>126</v>
      </c>
      <c r="BM239" s="138" t="s">
        <v>424</v>
      </c>
    </row>
    <row r="240" spans="2:65" s="1" customFormat="1" ht="10.199999999999999">
      <c r="B240" s="32"/>
      <c r="D240" s="140" t="s">
        <v>128</v>
      </c>
      <c r="F240" s="141" t="s">
        <v>425</v>
      </c>
      <c r="I240" s="142"/>
      <c r="L240" s="32"/>
      <c r="M240" s="143"/>
      <c r="T240" s="53"/>
      <c r="AT240" s="17" t="s">
        <v>128</v>
      </c>
      <c r="AU240" s="17" t="s">
        <v>81</v>
      </c>
    </row>
    <row r="241" spans="2:65" s="1" customFormat="1" ht="24.15" customHeight="1">
      <c r="B241" s="32"/>
      <c r="C241" s="159" t="s">
        <v>426</v>
      </c>
      <c r="D241" s="159" t="s">
        <v>140</v>
      </c>
      <c r="E241" s="160" t="s">
        <v>427</v>
      </c>
      <c r="F241" s="161" t="s">
        <v>428</v>
      </c>
      <c r="G241" s="162" t="s">
        <v>350</v>
      </c>
      <c r="H241" s="163">
        <v>1</v>
      </c>
      <c r="I241" s="164"/>
      <c r="J241" s="165">
        <f>ROUND(I241*H241,2)</f>
        <v>0</v>
      </c>
      <c r="K241" s="161" t="s">
        <v>125</v>
      </c>
      <c r="L241" s="166"/>
      <c r="M241" s="167" t="s">
        <v>19</v>
      </c>
      <c r="N241" s="168" t="s">
        <v>42</v>
      </c>
      <c r="P241" s="136">
        <f>O241*H241</f>
        <v>0</v>
      </c>
      <c r="Q241" s="136">
        <v>0.155</v>
      </c>
      <c r="R241" s="136">
        <f>Q241*H241</f>
        <v>0.155</v>
      </c>
      <c r="S241" s="136">
        <v>0</v>
      </c>
      <c r="T241" s="137">
        <f>S241*H241</f>
        <v>0</v>
      </c>
      <c r="AR241" s="138" t="s">
        <v>144</v>
      </c>
      <c r="AT241" s="138" t="s">
        <v>140</v>
      </c>
      <c r="AU241" s="138" t="s">
        <v>81</v>
      </c>
      <c r="AY241" s="17" t="s">
        <v>119</v>
      </c>
      <c r="BE241" s="139">
        <f>IF(N241="základní",J241,0)</f>
        <v>0</v>
      </c>
      <c r="BF241" s="139">
        <f>IF(N241="snížená",J241,0)</f>
        <v>0</v>
      </c>
      <c r="BG241" s="139">
        <f>IF(N241="zákl. přenesená",J241,0)</f>
        <v>0</v>
      </c>
      <c r="BH241" s="139">
        <f>IF(N241="sníž. přenesená",J241,0)</f>
        <v>0</v>
      </c>
      <c r="BI241" s="139">
        <f>IF(N241="nulová",J241,0)</f>
        <v>0</v>
      </c>
      <c r="BJ241" s="17" t="s">
        <v>79</v>
      </c>
      <c r="BK241" s="139">
        <f>ROUND(I241*H241,2)</f>
        <v>0</v>
      </c>
      <c r="BL241" s="17" t="s">
        <v>126</v>
      </c>
      <c r="BM241" s="138" t="s">
        <v>429</v>
      </c>
    </row>
    <row r="242" spans="2:65" s="1" customFormat="1" ht="24.15" customHeight="1">
      <c r="B242" s="32"/>
      <c r="C242" s="127" t="s">
        <v>430</v>
      </c>
      <c r="D242" s="127" t="s">
        <v>121</v>
      </c>
      <c r="E242" s="128" t="s">
        <v>431</v>
      </c>
      <c r="F242" s="129" t="s">
        <v>432</v>
      </c>
      <c r="G242" s="130" t="s">
        <v>350</v>
      </c>
      <c r="H242" s="131">
        <v>1</v>
      </c>
      <c r="I242" s="132"/>
      <c r="J242" s="133">
        <f>ROUND(I242*H242,2)</f>
        <v>0</v>
      </c>
      <c r="K242" s="129" t="s">
        <v>125</v>
      </c>
      <c r="L242" s="32"/>
      <c r="M242" s="134" t="s">
        <v>19</v>
      </c>
      <c r="N242" s="135" t="s">
        <v>42</v>
      </c>
      <c r="P242" s="136">
        <f>O242*H242</f>
        <v>0</v>
      </c>
      <c r="Q242" s="136">
        <v>3.0759999999999999E-2</v>
      </c>
      <c r="R242" s="136">
        <f>Q242*H242</f>
        <v>3.0759999999999999E-2</v>
      </c>
      <c r="S242" s="136">
        <v>0</v>
      </c>
      <c r="T242" s="137">
        <f>S242*H242</f>
        <v>0</v>
      </c>
      <c r="AR242" s="138" t="s">
        <v>126</v>
      </c>
      <c r="AT242" s="138" t="s">
        <v>121</v>
      </c>
      <c r="AU242" s="138" t="s">
        <v>81</v>
      </c>
      <c r="AY242" s="17" t="s">
        <v>119</v>
      </c>
      <c r="BE242" s="139">
        <f>IF(N242="základní",J242,0)</f>
        <v>0</v>
      </c>
      <c r="BF242" s="139">
        <f>IF(N242="snížená",J242,0)</f>
        <v>0</v>
      </c>
      <c r="BG242" s="139">
        <f>IF(N242="zákl. přenesená",J242,0)</f>
        <v>0</v>
      </c>
      <c r="BH242" s="139">
        <f>IF(N242="sníž. přenesená",J242,0)</f>
        <v>0</v>
      </c>
      <c r="BI242" s="139">
        <f>IF(N242="nulová",J242,0)</f>
        <v>0</v>
      </c>
      <c r="BJ242" s="17" t="s">
        <v>79</v>
      </c>
      <c r="BK242" s="139">
        <f>ROUND(I242*H242,2)</f>
        <v>0</v>
      </c>
      <c r="BL242" s="17" t="s">
        <v>126</v>
      </c>
      <c r="BM242" s="138" t="s">
        <v>433</v>
      </c>
    </row>
    <row r="243" spans="2:65" s="1" customFormat="1" ht="10.199999999999999">
      <c r="B243" s="32"/>
      <c r="D243" s="140" t="s">
        <v>128</v>
      </c>
      <c r="F243" s="141" t="s">
        <v>434</v>
      </c>
      <c r="I243" s="142"/>
      <c r="L243" s="32"/>
      <c r="M243" s="143"/>
      <c r="T243" s="53"/>
      <c r="AT243" s="17" t="s">
        <v>128</v>
      </c>
      <c r="AU243" s="17" t="s">
        <v>81</v>
      </c>
    </row>
    <row r="244" spans="2:65" s="1" customFormat="1" ht="33" customHeight="1">
      <c r="B244" s="32"/>
      <c r="C244" s="159" t="s">
        <v>435</v>
      </c>
      <c r="D244" s="159" t="s">
        <v>140</v>
      </c>
      <c r="E244" s="160" t="s">
        <v>436</v>
      </c>
      <c r="F244" s="161" t="s">
        <v>437</v>
      </c>
      <c r="G244" s="162" t="s">
        <v>350</v>
      </c>
      <c r="H244" s="163">
        <v>1</v>
      </c>
      <c r="I244" s="164"/>
      <c r="J244" s="165">
        <f>ROUND(I244*H244,2)</f>
        <v>0</v>
      </c>
      <c r="K244" s="161" t="s">
        <v>125</v>
      </c>
      <c r="L244" s="166"/>
      <c r="M244" s="167" t="s">
        <v>19</v>
      </c>
      <c r="N244" s="168" t="s">
        <v>42</v>
      </c>
      <c r="P244" s="136">
        <f>O244*H244</f>
        <v>0</v>
      </c>
      <c r="Q244" s="136">
        <v>0.17</v>
      </c>
      <c r="R244" s="136">
        <f>Q244*H244</f>
        <v>0.17</v>
      </c>
      <c r="S244" s="136">
        <v>0</v>
      </c>
      <c r="T244" s="137">
        <f>S244*H244</f>
        <v>0</v>
      </c>
      <c r="AR244" s="138" t="s">
        <v>144</v>
      </c>
      <c r="AT244" s="138" t="s">
        <v>140</v>
      </c>
      <c r="AU244" s="138" t="s">
        <v>81</v>
      </c>
      <c r="AY244" s="17" t="s">
        <v>119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7" t="s">
        <v>79</v>
      </c>
      <c r="BK244" s="139">
        <f>ROUND(I244*H244,2)</f>
        <v>0</v>
      </c>
      <c r="BL244" s="17" t="s">
        <v>126</v>
      </c>
      <c r="BM244" s="138" t="s">
        <v>438</v>
      </c>
    </row>
    <row r="245" spans="2:65" s="1" customFormat="1" ht="37.799999999999997" customHeight="1">
      <c r="B245" s="32"/>
      <c r="C245" s="127" t="s">
        <v>439</v>
      </c>
      <c r="D245" s="127" t="s">
        <v>121</v>
      </c>
      <c r="E245" s="128" t="s">
        <v>440</v>
      </c>
      <c r="F245" s="129" t="s">
        <v>441</v>
      </c>
      <c r="G245" s="130" t="s">
        <v>350</v>
      </c>
      <c r="H245" s="131">
        <v>1</v>
      </c>
      <c r="I245" s="132"/>
      <c r="J245" s="133">
        <f>ROUND(I245*H245,2)</f>
        <v>0</v>
      </c>
      <c r="K245" s="129" t="s">
        <v>125</v>
      </c>
      <c r="L245" s="32"/>
      <c r="M245" s="134" t="s">
        <v>19</v>
      </c>
      <c r="N245" s="135" t="s">
        <v>42</v>
      </c>
      <c r="P245" s="136">
        <f>O245*H245</f>
        <v>0</v>
      </c>
      <c r="Q245" s="136">
        <v>0.74048000000000003</v>
      </c>
      <c r="R245" s="136">
        <f>Q245*H245</f>
        <v>0.74048000000000003</v>
      </c>
      <c r="S245" s="136">
        <v>0.74</v>
      </c>
      <c r="T245" s="137">
        <f>S245*H245</f>
        <v>0.74</v>
      </c>
      <c r="AR245" s="138" t="s">
        <v>126</v>
      </c>
      <c r="AT245" s="138" t="s">
        <v>121</v>
      </c>
      <c r="AU245" s="138" t="s">
        <v>81</v>
      </c>
      <c r="AY245" s="17" t="s">
        <v>119</v>
      </c>
      <c r="BE245" s="139">
        <f>IF(N245="základní",J245,0)</f>
        <v>0</v>
      </c>
      <c r="BF245" s="139">
        <f>IF(N245="snížená",J245,0)</f>
        <v>0</v>
      </c>
      <c r="BG245" s="139">
        <f>IF(N245="zákl. přenesená",J245,0)</f>
        <v>0</v>
      </c>
      <c r="BH245" s="139">
        <f>IF(N245="sníž. přenesená",J245,0)</f>
        <v>0</v>
      </c>
      <c r="BI245" s="139">
        <f>IF(N245="nulová",J245,0)</f>
        <v>0</v>
      </c>
      <c r="BJ245" s="17" t="s">
        <v>79</v>
      </c>
      <c r="BK245" s="139">
        <f>ROUND(I245*H245,2)</f>
        <v>0</v>
      </c>
      <c r="BL245" s="17" t="s">
        <v>126</v>
      </c>
      <c r="BM245" s="138" t="s">
        <v>442</v>
      </c>
    </row>
    <row r="246" spans="2:65" s="1" customFormat="1" ht="10.199999999999999">
      <c r="B246" s="32"/>
      <c r="D246" s="140" t="s">
        <v>128</v>
      </c>
      <c r="F246" s="141" t="s">
        <v>443</v>
      </c>
      <c r="I246" s="142"/>
      <c r="L246" s="32"/>
      <c r="M246" s="143"/>
      <c r="T246" s="53"/>
      <c r="AT246" s="17" t="s">
        <v>128</v>
      </c>
      <c r="AU246" s="17" t="s">
        <v>81</v>
      </c>
    </row>
    <row r="247" spans="2:65" s="12" customFormat="1" ht="10.199999999999999">
      <c r="B247" s="144"/>
      <c r="D247" s="145" t="s">
        <v>134</v>
      </c>
      <c r="E247" s="146" t="s">
        <v>19</v>
      </c>
      <c r="F247" s="147" t="s">
        <v>444</v>
      </c>
      <c r="H247" s="148">
        <v>1</v>
      </c>
      <c r="I247" s="149"/>
      <c r="L247" s="144"/>
      <c r="M247" s="150"/>
      <c r="T247" s="151"/>
      <c r="AT247" s="146" t="s">
        <v>134</v>
      </c>
      <c r="AU247" s="146" t="s">
        <v>81</v>
      </c>
      <c r="AV247" s="12" t="s">
        <v>81</v>
      </c>
      <c r="AW247" s="12" t="s">
        <v>33</v>
      </c>
      <c r="AX247" s="12" t="s">
        <v>79</v>
      </c>
      <c r="AY247" s="146" t="s">
        <v>119</v>
      </c>
    </row>
    <row r="248" spans="2:65" s="1" customFormat="1" ht="24.15" customHeight="1">
      <c r="B248" s="32"/>
      <c r="C248" s="159" t="s">
        <v>445</v>
      </c>
      <c r="D248" s="159" t="s">
        <v>140</v>
      </c>
      <c r="E248" s="160" t="s">
        <v>446</v>
      </c>
      <c r="F248" s="161" t="s">
        <v>447</v>
      </c>
      <c r="G248" s="162" t="s">
        <v>350</v>
      </c>
      <c r="H248" s="163">
        <v>1</v>
      </c>
      <c r="I248" s="164"/>
      <c r="J248" s="165">
        <f>ROUND(I248*H248,2)</f>
        <v>0</v>
      </c>
      <c r="K248" s="161" t="s">
        <v>125</v>
      </c>
      <c r="L248" s="166"/>
      <c r="M248" s="167" t="s">
        <v>19</v>
      </c>
      <c r="N248" s="168" t="s">
        <v>42</v>
      </c>
      <c r="P248" s="136">
        <f>O248*H248</f>
        <v>0</v>
      </c>
      <c r="Q248" s="136">
        <v>7.9000000000000001E-2</v>
      </c>
      <c r="R248" s="136">
        <f>Q248*H248</f>
        <v>7.9000000000000001E-2</v>
      </c>
      <c r="S248" s="136">
        <v>0</v>
      </c>
      <c r="T248" s="137">
        <f>S248*H248</f>
        <v>0</v>
      </c>
      <c r="AR248" s="138" t="s">
        <v>144</v>
      </c>
      <c r="AT248" s="138" t="s">
        <v>140</v>
      </c>
      <c r="AU248" s="138" t="s">
        <v>81</v>
      </c>
      <c r="AY248" s="17" t="s">
        <v>119</v>
      </c>
      <c r="BE248" s="139">
        <f>IF(N248="základní",J248,0)</f>
        <v>0</v>
      </c>
      <c r="BF248" s="139">
        <f>IF(N248="snížená",J248,0)</f>
        <v>0</v>
      </c>
      <c r="BG248" s="139">
        <f>IF(N248="zákl. přenesená",J248,0)</f>
        <v>0</v>
      </c>
      <c r="BH248" s="139">
        <f>IF(N248="sníž. přenesená",J248,0)</f>
        <v>0</v>
      </c>
      <c r="BI248" s="139">
        <f>IF(N248="nulová",J248,0)</f>
        <v>0</v>
      </c>
      <c r="BJ248" s="17" t="s">
        <v>79</v>
      </c>
      <c r="BK248" s="139">
        <f>ROUND(I248*H248,2)</f>
        <v>0</v>
      </c>
      <c r="BL248" s="17" t="s">
        <v>126</v>
      </c>
      <c r="BM248" s="138" t="s">
        <v>448</v>
      </c>
    </row>
    <row r="249" spans="2:65" s="1" customFormat="1" ht="24.15" customHeight="1">
      <c r="B249" s="32"/>
      <c r="C249" s="127" t="s">
        <v>449</v>
      </c>
      <c r="D249" s="127" t="s">
        <v>121</v>
      </c>
      <c r="E249" s="128" t="s">
        <v>450</v>
      </c>
      <c r="F249" s="129" t="s">
        <v>451</v>
      </c>
      <c r="G249" s="130" t="s">
        <v>350</v>
      </c>
      <c r="H249" s="131">
        <v>4</v>
      </c>
      <c r="I249" s="132"/>
      <c r="J249" s="133">
        <f>ROUND(I249*H249,2)</f>
        <v>0</v>
      </c>
      <c r="K249" s="129" t="s">
        <v>125</v>
      </c>
      <c r="L249" s="32"/>
      <c r="M249" s="134" t="s">
        <v>19</v>
      </c>
      <c r="N249" s="135" t="s">
        <v>42</v>
      </c>
      <c r="P249" s="136">
        <f>O249*H249</f>
        <v>0</v>
      </c>
      <c r="Q249" s="136">
        <v>0.10037</v>
      </c>
      <c r="R249" s="136">
        <f>Q249*H249</f>
        <v>0.40148</v>
      </c>
      <c r="S249" s="136">
        <v>0.1</v>
      </c>
      <c r="T249" s="137">
        <f>S249*H249</f>
        <v>0.4</v>
      </c>
      <c r="AR249" s="138" t="s">
        <v>126</v>
      </c>
      <c r="AT249" s="138" t="s">
        <v>121</v>
      </c>
      <c r="AU249" s="138" t="s">
        <v>81</v>
      </c>
      <c r="AY249" s="17" t="s">
        <v>119</v>
      </c>
      <c r="BE249" s="139">
        <f>IF(N249="základní",J249,0)</f>
        <v>0</v>
      </c>
      <c r="BF249" s="139">
        <f>IF(N249="snížená",J249,0)</f>
        <v>0</v>
      </c>
      <c r="BG249" s="139">
        <f>IF(N249="zákl. přenesená",J249,0)</f>
        <v>0</v>
      </c>
      <c r="BH249" s="139">
        <f>IF(N249="sníž. přenesená",J249,0)</f>
        <v>0</v>
      </c>
      <c r="BI249" s="139">
        <f>IF(N249="nulová",J249,0)</f>
        <v>0</v>
      </c>
      <c r="BJ249" s="17" t="s">
        <v>79</v>
      </c>
      <c r="BK249" s="139">
        <f>ROUND(I249*H249,2)</f>
        <v>0</v>
      </c>
      <c r="BL249" s="17" t="s">
        <v>126</v>
      </c>
      <c r="BM249" s="138" t="s">
        <v>452</v>
      </c>
    </row>
    <row r="250" spans="2:65" s="1" customFormat="1" ht="10.199999999999999">
      <c r="B250" s="32"/>
      <c r="D250" s="140" t="s">
        <v>128</v>
      </c>
      <c r="F250" s="141" t="s">
        <v>453</v>
      </c>
      <c r="I250" s="142"/>
      <c r="L250" s="32"/>
      <c r="M250" s="143"/>
      <c r="T250" s="53"/>
      <c r="AT250" s="17" t="s">
        <v>128</v>
      </c>
      <c r="AU250" s="17" t="s">
        <v>81</v>
      </c>
    </row>
    <row r="251" spans="2:65" s="12" customFormat="1" ht="10.199999999999999">
      <c r="B251" s="144"/>
      <c r="D251" s="145" t="s">
        <v>134</v>
      </c>
      <c r="E251" s="146" t="s">
        <v>19</v>
      </c>
      <c r="F251" s="147" t="s">
        <v>454</v>
      </c>
      <c r="H251" s="148">
        <v>4</v>
      </c>
      <c r="I251" s="149"/>
      <c r="L251" s="144"/>
      <c r="M251" s="150"/>
      <c r="T251" s="151"/>
      <c r="AT251" s="146" t="s">
        <v>134</v>
      </c>
      <c r="AU251" s="146" t="s">
        <v>81</v>
      </c>
      <c r="AV251" s="12" t="s">
        <v>81</v>
      </c>
      <c r="AW251" s="12" t="s">
        <v>33</v>
      </c>
      <c r="AX251" s="12" t="s">
        <v>79</v>
      </c>
      <c r="AY251" s="146" t="s">
        <v>119</v>
      </c>
    </row>
    <row r="252" spans="2:65" s="1" customFormat="1" ht="24.15" customHeight="1">
      <c r="B252" s="32"/>
      <c r="C252" s="159" t="s">
        <v>455</v>
      </c>
      <c r="D252" s="159" t="s">
        <v>140</v>
      </c>
      <c r="E252" s="160" t="s">
        <v>456</v>
      </c>
      <c r="F252" s="161" t="s">
        <v>457</v>
      </c>
      <c r="G252" s="162" t="s">
        <v>350</v>
      </c>
      <c r="H252" s="163">
        <v>4</v>
      </c>
      <c r="I252" s="164"/>
      <c r="J252" s="165">
        <f>ROUND(I252*H252,2)</f>
        <v>0</v>
      </c>
      <c r="K252" s="161" t="s">
        <v>125</v>
      </c>
      <c r="L252" s="166"/>
      <c r="M252" s="167" t="s">
        <v>19</v>
      </c>
      <c r="N252" s="168" t="s">
        <v>42</v>
      </c>
      <c r="P252" s="136">
        <f>O252*H252</f>
        <v>0</v>
      </c>
      <c r="Q252" s="136">
        <v>1.11E-2</v>
      </c>
      <c r="R252" s="136">
        <f>Q252*H252</f>
        <v>4.4400000000000002E-2</v>
      </c>
      <c r="S252" s="136">
        <v>0</v>
      </c>
      <c r="T252" s="137">
        <f>S252*H252</f>
        <v>0</v>
      </c>
      <c r="AR252" s="138" t="s">
        <v>144</v>
      </c>
      <c r="AT252" s="138" t="s">
        <v>140</v>
      </c>
      <c r="AU252" s="138" t="s">
        <v>81</v>
      </c>
      <c r="AY252" s="17" t="s">
        <v>119</v>
      </c>
      <c r="BE252" s="139">
        <f>IF(N252="základní",J252,0)</f>
        <v>0</v>
      </c>
      <c r="BF252" s="139">
        <f>IF(N252="snížená",J252,0)</f>
        <v>0</v>
      </c>
      <c r="BG252" s="139">
        <f>IF(N252="zákl. přenesená",J252,0)</f>
        <v>0</v>
      </c>
      <c r="BH252" s="139">
        <f>IF(N252="sníž. přenesená",J252,0)</f>
        <v>0</v>
      </c>
      <c r="BI252" s="139">
        <f>IF(N252="nulová",J252,0)</f>
        <v>0</v>
      </c>
      <c r="BJ252" s="17" t="s">
        <v>79</v>
      </c>
      <c r="BK252" s="139">
        <f>ROUND(I252*H252,2)</f>
        <v>0</v>
      </c>
      <c r="BL252" s="17" t="s">
        <v>126</v>
      </c>
      <c r="BM252" s="138" t="s">
        <v>458</v>
      </c>
    </row>
    <row r="253" spans="2:65" s="1" customFormat="1" ht="24.15" customHeight="1">
      <c r="B253" s="32"/>
      <c r="C253" s="127" t="s">
        <v>459</v>
      </c>
      <c r="D253" s="127" t="s">
        <v>121</v>
      </c>
      <c r="E253" s="128" t="s">
        <v>460</v>
      </c>
      <c r="F253" s="129" t="s">
        <v>461</v>
      </c>
      <c r="G253" s="130" t="s">
        <v>350</v>
      </c>
      <c r="H253" s="131">
        <v>2</v>
      </c>
      <c r="I253" s="132"/>
      <c r="J253" s="133">
        <f>ROUND(I253*H253,2)</f>
        <v>0</v>
      </c>
      <c r="K253" s="129" t="s">
        <v>125</v>
      </c>
      <c r="L253" s="32"/>
      <c r="M253" s="134" t="s">
        <v>19</v>
      </c>
      <c r="N253" s="135" t="s">
        <v>42</v>
      </c>
      <c r="P253" s="136">
        <f>O253*H253</f>
        <v>0</v>
      </c>
      <c r="Q253" s="136">
        <v>0.21734000000000001</v>
      </c>
      <c r="R253" s="136">
        <f>Q253*H253</f>
        <v>0.43468000000000001</v>
      </c>
      <c r="S253" s="136">
        <v>0</v>
      </c>
      <c r="T253" s="137">
        <f>S253*H253</f>
        <v>0</v>
      </c>
      <c r="AR253" s="138" t="s">
        <v>126</v>
      </c>
      <c r="AT253" s="138" t="s">
        <v>121</v>
      </c>
      <c r="AU253" s="138" t="s">
        <v>81</v>
      </c>
      <c r="AY253" s="17" t="s">
        <v>119</v>
      </c>
      <c r="BE253" s="139">
        <f>IF(N253="základní",J253,0)</f>
        <v>0</v>
      </c>
      <c r="BF253" s="139">
        <f>IF(N253="snížená",J253,0)</f>
        <v>0</v>
      </c>
      <c r="BG253" s="139">
        <f>IF(N253="zákl. přenesená",J253,0)</f>
        <v>0</v>
      </c>
      <c r="BH253" s="139">
        <f>IF(N253="sníž. přenesená",J253,0)</f>
        <v>0</v>
      </c>
      <c r="BI253" s="139">
        <f>IF(N253="nulová",J253,0)</f>
        <v>0</v>
      </c>
      <c r="BJ253" s="17" t="s">
        <v>79</v>
      </c>
      <c r="BK253" s="139">
        <f>ROUND(I253*H253,2)</f>
        <v>0</v>
      </c>
      <c r="BL253" s="17" t="s">
        <v>126</v>
      </c>
      <c r="BM253" s="138" t="s">
        <v>462</v>
      </c>
    </row>
    <row r="254" spans="2:65" s="1" customFormat="1" ht="10.199999999999999">
      <c r="B254" s="32"/>
      <c r="D254" s="140" t="s">
        <v>128</v>
      </c>
      <c r="F254" s="141" t="s">
        <v>463</v>
      </c>
      <c r="I254" s="142"/>
      <c r="L254" s="32"/>
      <c r="M254" s="143"/>
      <c r="T254" s="53"/>
      <c r="AT254" s="17" t="s">
        <v>128</v>
      </c>
      <c r="AU254" s="17" t="s">
        <v>81</v>
      </c>
    </row>
    <row r="255" spans="2:65" s="1" customFormat="1" ht="24.15" customHeight="1">
      <c r="B255" s="32"/>
      <c r="C255" s="159" t="s">
        <v>464</v>
      </c>
      <c r="D255" s="159" t="s">
        <v>140</v>
      </c>
      <c r="E255" s="160" t="s">
        <v>465</v>
      </c>
      <c r="F255" s="161" t="s">
        <v>466</v>
      </c>
      <c r="G255" s="162" t="s">
        <v>350</v>
      </c>
      <c r="H255" s="163">
        <v>2</v>
      </c>
      <c r="I255" s="164"/>
      <c r="J255" s="165">
        <f>ROUND(I255*H255,2)</f>
        <v>0</v>
      </c>
      <c r="K255" s="161" t="s">
        <v>125</v>
      </c>
      <c r="L255" s="166"/>
      <c r="M255" s="167" t="s">
        <v>19</v>
      </c>
      <c r="N255" s="168" t="s">
        <v>42</v>
      </c>
      <c r="P255" s="136">
        <f>O255*H255</f>
        <v>0</v>
      </c>
      <c r="Q255" s="136">
        <v>9.5799999999999996E-2</v>
      </c>
      <c r="R255" s="136">
        <f>Q255*H255</f>
        <v>0.19159999999999999</v>
      </c>
      <c r="S255" s="136">
        <v>0</v>
      </c>
      <c r="T255" s="137">
        <f>S255*H255</f>
        <v>0</v>
      </c>
      <c r="AR255" s="138" t="s">
        <v>144</v>
      </c>
      <c r="AT255" s="138" t="s">
        <v>140</v>
      </c>
      <c r="AU255" s="138" t="s">
        <v>81</v>
      </c>
      <c r="AY255" s="17" t="s">
        <v>119</v>
      </c>
      <c r="BE255" s="139">
        <f>IF(N255="základní",J255,0)</f>
        <v>0</v>
      </c>
      <c r="BF255" s="139">
        <f>IF(N255="snížená",J255,0)</f>
        <v>0</v>
      </c>
      <c r="BG255" s="139">
        <f>IF(N255="zákl. přenesená",J255,0)</f>
        <v>0</v>
      </c>
      <c r="BH255" s="139">
        <f>IF(N255="sníž. přenesená",J255,0)</f>
        <v>0</v>
      </c>
      <c r="BI255" s="139">
        <f>IF(N255="nulová",J255,0)</f>
        <v>0</v>
      </c>
      <c r="BJ255" s="17" t="s">
        <v>79</v>
      </c>
      <c r="BK255" s="139">
        <f>ROUND(I255*H255,2)</f>
        <v>0</v>
      </c>
      <c r="BL255" s="17" t="s">
        <v>126</v>
      </c>
      <c r="BM255" s="138" t="s">
        <v>467</v>
      </c>
    </row>
    <row r="256" spans="2:65" s="1" customFormat="1" ht="21.75" customHeight="1">
      <c r="B256" s="32"/>
      <c r="C256" s="159" t="s">
        <v>468</v>
      </c>
      <c r="D256" s="159" t="s">
        <v>140</v>
      </c>
      <c r="E256" s="160" t="s">
        <v>469</v>
      </c>
      <c r="F256" s="161" t="s">
        <v>470</v>
      </c>
      <c r="G256" s="162" t="s">
        <v>350</v>
      </c>
      <c r="H256" s="163">
        <v>2</v>
      </c>
      <c r="I256" s="164"/>
      <c r="J256" s="165">
        <f>ROUND(I256*H256,2)</f>
        <v>0</v>
      </c>
      <c r="K256" s="161" t="s">
        <v>125</v>
      </c>
      <c r="L256" s="166"/>
      <c r="M256" s="167" t="s">
        <v>19</v>
      </c>
      <c r="N256" s="168" t="s">
        <v>42</v>
      </c>
      <c r="P256" s="136">
        <f>O256*H256</f>
        <v>0</v>
      </c>
      <c r="Q256" s="136">
        <v>8.5000000000000006E-3</v>
      </c>
      <c r="R256" s="136">
        <f>Q256*H256</f>
        <v>1.7000000000000001E-2</v>
      </c>
      <c r="S256" s="136">
        <v>0</v>
      </c>
      <c r="T256" s="137">
        <f>S256*H256</f>
        <v>0</v>
      </c>
      <c r="AR256" s="138" t="s">
        <v>144</v>
      </c>
      <c r="AT256" s="138" t="s">
        <v>140</v>
      </c>
      <c r="AU256" s="138" t="s">
        <v>81</v>
      </c>
      <c r="AY256" s="17" t="s">
        <v>119</v>
      </c>
      <c r="BE256" s="139">
        <f>IF(N256="základní",J256,0)</f>
        <v>0</v>
      </c>
      <c r="BF256" s="139">
        <f>IF(N256="snížená",J256,0)</f>
        <v>0</v>
      </c>
      <c r="BG256" s="139">
        <f>IF(N256="zákl. přenesená",J256,0)</f>
        <v>0</v>
      </c>
      <c r="BH256" s="139">
        <f>IF(N256="sníž. přenesená",J256,0)</f>
        <v>0</v>
      </c>
      <c r="BI256" s="139">
        <f>IF(N256="nulová",J256,0)</f>
        <v>0</v>
      </c>
      <c r="BJ256" s="17" t="s">
        <v>79</v>
      </c>
      <c r="BK256" s="139">
        <f>ROUND(I256*H256,2)</f>
        <v>0</v>
      </c>
      <c r="BL256" s="17" t="s">
        <v>126</v>
      </c>
      <c r="BM256" s="138" t="s">
        <v>471</v>
      </c>
    </row>
    <row r="257" spans="2:65" s="1" customFormat="1" ht="24.15" customHeight="1">
      <c r="B257" s="32"/>
      <c r="C257" s="127" t="s">
        <v>472</v>
      </c>
      <c r="D257" s="127" t="s">
        <v>121</v>
      </c>
      <c r="E257" s="128" t="s">
        <v>473</v>
      </c>
      <c r="F257" s="129" t="s">
        <v>474</v>
      </c>
      <c r="G257" s="130" t="s">
        <v>257</v>
      </c>
      <c r="H257" s="131">
        <v>63</v>
      </c>
      <c r="I257" s="132"/>
      <c r="J257" s="133">
        <f>ROUND(I257*H257,2)</f>
        <v>0</v>
      </c>
      <c r="K257" s="129" t="s">
        <v>125</v>
      </c>
      <c r="L257" s="32"/>
      <c r="M257" s="134" t="s">
        <v>19</v>
      </c>
      <c r="N257" s="135" t="s">
        <v>42</v>
      </c>
      <c r="P257" s="136">
        <f>O257*H257</f>
        <v>0</v>
      </c>
      <c r="Q257" s="136">
        <v>1.2999999999999999E-4</v>
      </c>
      <c r="R257" s="136">
        <f>Q257*H257</f>
        <v>8.1899999999999994E-3</v>
      </c>
      <c r="S257" s="136">
        <v>0</v>
      </c>
      <c r="T257" s="137">
        <f>S257*H257</f>
        <v>0</v>
      </c>
      <c r="AR257" s="138" t="s">
        <v>126</v>
      </c>
      <c r="AT257" s="138" t="s">
        <v>121</v>
      </c>
      <c r="AU257" s="138" t="s">
        <v>81</v>
      </c>
      <c r="AY257" s="17" t="s">
        <v>119</v>
      </c>
      <c r="BE257" s="139">
        <f>IF(N257="základní",J257,0)</f>
        <v>0</v>
      </c>
      <c r="BF257" s="139">
        <f>IF(N257="snížená",J257,0)</f>
        <v>0</v>
      </c>
      <c r="BG257" s="139">
        <f>IF(N257="zákl. přenesená",J257,0)</f>
        <v>0</v>
      </c>
      <c r="BH257" s="139">
        <f>IF(N257="sníž. přenesená",J257,0)</f>
        <v>0</v>
      </c>
      <c r="BI257" s="139">
        <f>IF(N257="nulová",J257,0)</f>
        <v>0</v>
      </c>
      <c r="BJ257" s="17" t="s">
        <v>79</v>
      </c>
      <c r="BK257" s="139">
        <f>ROUND(I257*H257,2)</f>
        <v>0</v>
      </c>
      <c r="BL257" s="17" t="s">
        <v>126</v>
      </c>
      <c r="BM257" s="138" t="s">
        <v>475</v>
      </c>
    </row>
    <row r="258" spans="2:65" s="1" customFormat="1" ht="10.199999999999999">
      <c r="B258" s="32"/>
      <c r="D258" s="140" t="s">
        <v>128</v>
      </c>
      <c r="F258" s="141" t="s">
        <v>476</v>
      </c>
      <c r="I258" s="142"/>
      <c r="L258" s="32"/>
      <c r="M258" s="143"/>
      <c r="T258" s="53"/>
      <c r="AT258" s="17" t="s">
        <v>128</v>
      </c>
      <c r="AU258" s="17" t="s">
        <v>81</v>
      </c>
    </row>
    <row r="259" spans="2:65" s="11" customFormat="1" ht="22.8" customHeight="1">
      <c r="B259" s="115"/>
      <c r="D259" s="116" t="s">
        <v>70</v>
      </c>
      <c r="E259" s="125" t="s">
        <v>173</v>
      </c>
      <c r="F259" s="125" t="s">
        <v>477</v>
      </c>
      <c r="I259" s="118"/>
      <c r="J259" s="126">
        <f>BK259</f>
        <v>0</v>
      </c>
      <c r="L259" s="115"/>
      <c r="M259" s="120"/>
      <c r="P259" s="121">
        <f>SUM(P260:P291)</f>
        <v>0</v>
      </c>
      <c r="R259" s="121">
        <f>SUM(R260:R291)</f>
        <v>9.8847099999999983</v>
      </c>
      <c r="T259" s="122">
        <f>SUM(T260:T291)</f>
        <v>22.8</v>
      </c>
      <c r="AR259" s="116" t="s">
        <v>79</v>
      </c>
      <c r="AT259" s="123" t="s">
        <v>70</v>
      </c>
      <c r="AU259" s="123" t="s">
        <v>79</v>
      </c>
      <c r="AY259" s="116" t="s">
        <v>119</v>
      </c>
      <c r="BK259" s="124">
        <f>SUM(BK260:BK291)</f>
        <v>0</v>
      </c>
    </row>
    <row r="260" spans="2:65" s="1" customFormat="1" ht="49.05" customHeight="1">
      <c r="B260" s="32"/>
      <c r="C260" s="127" t="s">
        <v>478</v>
      </c>
      <c r="D260" s="127" t="s">
        <v>121</v>
      </c>
      <c r="E260" s="128" t="s">
        <v>479</v>
      </c>
      <c r="F260" s="129" t="s">
        <v>480</v>
      </c>
      <c r="G260" s="130" t="s">
        <v>257</v>
      </c>
      <c r="H260" s="131">
        <v>30</v>
      </c>
      <c r="I260" s="132"/>
      <c r="J260" s="133">
        <f>ROUND(I260*H260,2)</f>
        <v>0</v>
      </c>
      <c r="K260" s="129" t="s">
        <v>125</v>
      </c>
      <c r="L260" s="32"/>
      <c r="M260" s="134" t="s">
        <v>19</v>
      </c>
      <c r="N260" s="135" t="s">
        <v>42</v>
      </c>
      <c r="P260" s="136">
        <f>O260*H260</f>
        <v>0</v>
      </c>
      <c r="Q260" s="136">
        <v>0.15540000000000001</v>
      </c>
      <c r="R260" s="136">
        <f>Q260*H260</f>
        <v>4.6619999999999999</v>
      </c>
      <c r="S260" s="136">
        <v>0</v>
      </c>
      <c r="T260" s="137">
        <f>S260*H260</f>
        <v>0</v>
      </c>
      <c r="AR260" s="138" t="s">
        <v>126</v>
      </c>
      <c r="AT260" s="138" t="s">
        <v>121</v>
      </c>
      <c r="AU260" s="138" t="s">
        <v>81</v>
      </c>
      <c r="AY260" s="17" t="s">
        <v>119</v>
      </c>
      <c r="BE260" s="139">
        <f>IF(N260="základní",J260,0)</f>
        <v>0</v>
      </c>
      <c r="BF260" s="139">
        <f>IF(N260="snížená",J260,0)</f>
        <v>0</v>
      </c>
      <c r="BG260" s="139">
        <f>IF(N260="zákl. přenesená",J260,0)</f>
        <v>0</v>
      </c>
      <c r="BH260" s="139">
        <f>IF(N260="sníž. přenesená",J260,0)</f>
        <v>0</v>
      </c>
      <c r="BI260" s="139">
        <f>IF(N260="nulová",J260,0)</f>
        <v>0</v>
      </c>
      <c r="BJ260" s="17" t="s">
        <v>79</v>
      </c>
      <c r="BK260" s="139">
        <f>ROUND(I260*H260,2)</f>
        <v>0</v>
      </c>
      <c r="BL260" s="17" t="s">
        <v>126</v>
      </c>
      <c r="BM260" s="138" t="s">
        <v>481</v>
      </c>
    </row>
    <row r="261" spans="2:65" s="1" customFormat="1" ht="10.199999999999999">
      <c r="B261" s="32"/>
      <c r="D261" s="140" t="s">
        <v>128</v>
      </c>
      <c r="F261" s="141" t="s">
        <v>482</v>
      </c>
      <c r="I261" s="142"/>
      <c r="L261" s="32"/>
      <c r="M261" s="143"/>
      <c r="T261" s="53"/>
      <c r="AT261" s="17" t="s">
        <v>128</v>
      </c>
      <c r="AU261" s="17" t="s">
        <v>81</v>
      </c>
    </row>
    <row r="262" spans="2:65" s="1" customFormat="1" ht="16.5" customHeight="1">
      <c r="B262" s="32"/>
      <c r="C262" s="159" t="s">
        <v>483</v>
      </c>
      <c r="D262" s="159" t="s">
        <v>140</v>
      </c>
      <c r="E262" s="160" t="s">
        <v>484</v>
      </c>
      <c r="F262" s="161" t="s">
        <v>485</v>
      </c>
      <c r="G262" s="162" t="s">
        <v>257</v>
      </c>
      <c r="H262" s="163">
        <v>33</v>
      </c>
      <c r="I262" s="164"/>
      <c r="J262" s="165">
        <f>ROUND(I262*H262,2)</f>
        <v>0</v>
      </c>
      <c r="K262" s="161" t="s">
        <v>125</v>
      </c>
      <c r="L262" s="166"/>
      <c r="M262" s="167" t="s">
        <v>19</v>
      </c>
      <c r="N262" s="168" t="s">
        <v>42</v>
      </c>
      <c r="P262" s="136">
        <f>O262*H262</f>
        <v>0</v>
      </c>
      <c r="Q262" s="136">
        <v>0.08</v>
      </c>
      <c r="R262" s="136">
        <f>Q262*H262</f>
        <v>2.64</v>
      </c>
      <c r="S262" s="136">
        <v>0</v>
      </c>
      <c r="T262" s="137">
        <f>S262*H262</f>
        <v>0</v>
      </c>
      <c r="AR262" s="138" t="s">
        <v>144</v>
      </c>
      <c r="AT262" s="138" t="s">
        <v>140</v>
      </c>
      <c r="AU262" s="138" t="s">
        <v>81</v>
      </c>
      <c r="AY262" s="17" t="s">
        <v>119</v>
      </c>
      <c r="BE262" s="139">
        <f>IF(N262="základní",J262,0)</f>
        <v>0</v>
      </c>
      <c r="BF262" s="139">
        <f>IF(N262="snížená",J262,0)</f>
        <v>0</v>
      </c>
      <c r="BG262" s="139">
        <f>IF(N262="zákl. přenesená",J262,0)</f>
        <v>0</v>
      </c>
      <c r="BH262" s="139">
        <f>IF(N262="sníž. přenesená",J262,0)</f>
        <v>0</v>
      </c>
      <c r="BI262" s="139">
        <f>IF(N262="nulová",J262,0)</f>
        <v>0</v>
      </c>
      <c r="BJ262" s="17" t="s">
        <v>79</v>
      </c>
      <c r="BK262" s="139">
        <f>ROUND(I262*H262,2)</f>
        <v>0</v>
      </c>
      <c r="BL262" s="17" t="s">
        <v>126</v>
      </c>
      <c r="BM262" s="138" t="s">
        <v>486</v>
      </c>
    </row>
    <row r="263" spans="2:65" s="12" customFormat="1" ht="10.199999999999999">
      <c r="B263" s="144"/>
      <c r="D263" s="145" t="s">
        <v>134</v>
      </c>
      <c r="F263" s="147" t="s">
        <v>487</v>
      </c>
      <c r="H263" s="148">
        <v>33</v>
      </c>
      <c r="I263" s="149"/>
      <c r="L263" s="144"/>
      <c r="M263" s="150"/>
      <c r="T263" s="151"/>
      <c r="AT263" s="146" t="s">
        <v>134</v>
      </c>
      <c r="AU263" s="146" t="s">
        <v>81</v>
      </c>
      <c r="AV263" s="12" t="s">
        <v>81</v>
      </c>
      <c r="AW263" s="12" t="s">
        <v>4</v>
      </c>
      <c r="AX263" s="12" t="s">
        <v>79</v>
      </c>
      <c r="AY263" s="146" t="s">
        <v>119</v>
      </c>
    </row>
    <row r="264" spans="2:65" s="1" customFormat="1" ht="24.15" customHeight="1">
      <c r="B264" s="32"/>
      <c r="C264" s="127" t="s">
        <v>488</v>
      </c>
      <c r="D264" s="127" t="s">
        <v>121</v>
      </c>
      <c r="E264" s="128" t="s">
        <v>489</v>
      </c>
      <c r="F264" s="129" t="s">
        <v>490</v>
      </c>
      <c r="G264" s="130" t="s">
        <v>124</v>
      </c>
      <c r="H264" s="131">
        <v>300</v>
      </c>
      <c r="I264" s="132"/>
      <c r="J264" s="133">
        <f>ROUND(I264*H264,2)</f>
        <v>0</v>
      </c>
      <c r="K264" s="129" t="s">
        <v>491</v>
      </c>
      <c r="L264" s="32"/>
      <c r="M264" s="134" t="s">
        <v>19</v>
      </c>
      <c r="N264" s="135" t="s">
        <v>42</v>
      </c>
      <c r="P264" s="136">
        <f>O264*H264</f>
        <v>0</v>
      </c>
      <c r="Q264" s="136">
        <v>4.6999999999999999E-4</v>
      </c>
      <c r="R264" s="136">
        <f>Q264*H264</f>
        <v>0.14099999999999999</v>
      </c>
      <c r="S264" s="136">
        <v>0</v>
      </c>
      <c r="T264" s="137">
        <f>S264*H264</f>
        <v>0</v>
      </c>
      <c r="AR264" s="138" t="s">
        <v>126</v>
      </c>
      <c r="AT264" s="138" t="s">
        <v>121</v>
      </c>
      <c r="AU264" s="138" t="s">
        <v>81</v>
      </c>
      <c r="AY264" s="17" t="s">
        <v>119</v>
      </c>
      <c r="BE264" s="139">
        <f>IF(N264="základní",J264,0)</f>
        <v>0</v>
      </c>
      <c r="BF264" s="139">
        <f>IF(N264="snížená",J264,0)</f>
        <v>0</v>
      </c>
      <c r="BG264" s="139">
        <f>IF(N264="zákl. přenesená",J264,0)</f>
        <v>0</v>
      </c>
      <c r="BH264" s="139">
        <f>IF(N264="sníž. přenesená",J264,0)</f>
        <v>0</v>
      </c>
      <c r="BI264" s="139">
        <f>IF(N264="nulová",J264,0)</f>
        <v>0</v>
      </c>
      <c r="BJ264" s="17" t="s">
        <v>79</v>
      </c>
      <c r="BK264" s="139">
        <f>ROUND(I264*H264,2)</f>
        <v>0</v>
      </c>
      <c r="BL264" s="17" t="s">
        <v>126</v>
      </c>
      <c r="BM264" s="138" t="s">
        <v>492</v>
      </c>
    </row>
    <row r="265" spans="2:65" s="1" customFormat="1" ht="10.199999999999999">
      <c r="B265" s="32"/>
      <c r="D265" s="140" t="s">
        <v>128</v>
      </c>
      <c r="F265" s="141" t="s">
        <v>493</v>
      </c>
      <c r="I265" s="142"/>
      <c r="L265" s="32"/>
      <c r="M265" s="143"/>
      <c r="T265" s="53"/>
      <c r="AT265" s="17" t="s">
        <v>128</v>
      </c>
      <c r="AU265" s="17" t="s">
        <v>81</v>
      </c>
    </row>
    <row r="266" spans="2:65" s="12" customFormat="1" ht="10.199999999999999">
      <c r="B266" s="144"/>
      <c r="D266" s="145" t="s">
        <v>134</v>
      </c>
      <c r="F266" s="147" t="s">
        <v>494</v>
      </c>
      <c r="H266" s="148">
        <v>300</v>
      </c>
      <c r="I266" s="149"/>
      <c r="L266" s="144"/>
      <c r="M266" s="150"/>
      <c r="T266" s="151"/>
      <c r="AT266" s="146" t="s">
        <v>134</v>
      </c>
      <c r="AU266" s="146" t="s">
        <v>81</v>
      </c>
      <c r="AV266" s="12" t="s">
        <v>81</v>
      </c>
      <c r="AW266" s="12" t="s">
        <v>4</v>
      </c>
      <c r="AX266" s="12" t="s">
        <v>79</v>
      </c>
      <c r="AY266" s="146" t="s">
        <v>119</v>
      </c>
    </row>
    <row r="267" spans="2:65" s="1" customFormat="1" ht="62.7" customHeight="1">
      <c r="B267" s="32"/>
      <c r="C267" s="127" t="s">
        <v>495</v>
      </c>
      <c r="D267" s="127" t="s">
        <v>121</v>
      </c>
      <c r="E267" s="128" t="s">
        <v>496</v>
      </c>
      <c r="F267" s="129" t="s">
        <v>497</v>
      </c>
      <c r="G267" s="130" t="s">
        <v>257</v>
      </c>
      <c r="H267" s="131">
        <v>23</v>
      </c>
      <c r="I267" s="132"/>
      <c r="J267" s="133">
        <f>ROUND(I267*H267,2)</f>
        <v>0</v>
      </c>
      <c r="K267" s="129" t="s">
        <v>125</v>
      </c>
      <c r="L267" s="32"/>
      <c r="M267" s="134" t="s">
        <v>19</v>
      </c>
      <c r="N267" s="135" t="s">
        <v>42</v>
      </c>
      <c r="P267" s="136">
        <f>O267*H267</f>
        <v>0</v>
      </c>
      <c r="Q267" s="136">
        <v>6.0999999999999997E-4</v>
      </c>
      <c r="R267" s="136">
        <f>Q267*H267</f>
        <v>1.4029999999999999E-2</v>
      </c>
      <c r="S267" s="136">
        <v>0</v>
      </c>
      <c r="T267" s="137">
        <f>S267*H267</f>
        <v>0</v>
      </c>
      <c r="AR267" s="138" t="s">
        <v>126</v>
      </c>
      <c r="AT267" s="138" t="s">
        <v>121</v>
      </c>
      <c r="AU267" s="138" t="s">
        <v>81</v>
      </c>
      <c r="AY267" s="17" t="s">
        <v>119</v>
      </c>
      <c r="BE267" s="139">
        <f>IF(N267="základní",J267,0)</f>
        <v>0</v>
      </c>
      <c r="BF267" s="139">
        <f>IF(N267="snížená",J267,0)</f>
        <v>0</v>
      </c>
      <c r="BG267" s="139">
        <f>IF(N267="zákl. přenesená",J267,0)</f>
        <v>0</v>
      </c>
      <c r="BH267" s="139">
        <f>IF(N267="sníž. přenesená",J267,0)</f>
        <v>0</v>
      </c>
      <c r="BI267" s="139">
        <f>IF(N267="nulová",J267,0)</f>
        <v>0</v>
      </c>
      <c r="BJ267" s="17" t="s">
        <v>79</v>
      </c>
      <c r="BK267" s="139">
        <f>ROUND(I267*H267,2)</f>
        <v>0</v>
      </c>
      <c r="BL267" s="17" t="s">
        <v>126</v>
      </c>
      <c r="BM267" s="138" t="s">
        <v>498</v>
      </c>
    </row>
    <row r="268" spans="2:65" s="1" customFormat="1" ht="10.199999999999999">
      <c r="B268" s="32"/>
      <c r="D268" s="140" t="s">
        <v>128</v>
      </c>
      <c r="F268" s="141" t="s">
        <v>499</v>
      </c>
      <c r="I268" s="142"/>
      <c r="L268" s="32"/>
      <c r="M268" s="143"/>
      <c r="T268" s="53"/>
      <c r="AT268" s="17" t="s">
        <v>128</v>
      </c>
      <c r="AU268" s="17" t="s">
        <v>81</v>
      </c>
    </row>
    <row r="269" spans="2:65" s="12" customFormat="1" ht="10.199999999999999">
      <c r="B269" s="144"/>
      <c r="D269" s="145" t="s">
        <v>134</v>
      </c>
      <c r="E269" s="146" t="s">
        <v>19</v>
      </c>
      <c r="F269" s="147" t="s">
        <v>500</v>
      </c>
      <c r="H269" s="148">
        <v>23</v>
      </c>
      <c r="I269" s="149"/>
      <c r="L269" s="144"/>
      <c r="M269" s="150"/>
      <c r="T269" s="151"/>
      <c r="AT269" s="146" t="s">
        <v>134</v>
      </c>
      <c r="AU269" s="146" t="s">
        <v>81</v>
      </c>
      <c r="AV269" s="12" t="s">
        <v>81</v>
      </c>
      <c r="AW269" s="12" t="s">
        <v>33</v>
      </c>
      <c r="AX269" s="12" t="s">
        <v>79</v>
      </c>
      <c r="AY269" s="146" t="s">
        <v>119</v>
      </c>
    </row>
    <row r="270" spans="2:65" s="1" customFormat="1" ht="24.15" customHeight="1">
      <c r="B270" s="32"/>
      <c r="C270" s="127" t="s">
        <v>501</v>
      </c>
      <c r="D270" s="127" t="s">
        <v>121</v>
      </c>
      <c r="E270" s="128" t="s">
        <v>502</v>
      </c>
      <c r="F270" s="129" t="s">
        <v>503</v>
      </c>
      <c r="G270" s="130" t="s">
        <v>257</v>
      </c>
      <c r="H270" s="131">
        <v>23</v>
      </c>
      <c r="I270" s="132"/>
      <c r="J270" s="133">
        <f>ROUND(I270*H270,2)</f>
        <v>0</v>
      </c>
      <c r="K270" s="129" t="s">
        <v>125</v>
      </c>
      <c r="L270" s="32"/>
      <c r="M270" s="134" t="s">
        <v>19</v>
      </c>
      <c r="N270" s="135" t="s">
        <v>42</v>
      </c>
      <c r="P270" s="136">
        <f>O270*H270</f>
        <v>0</v>
      </c>
      <c r="Q270" s="136">
        <v>0</v>
      </c>
      <c r="R270" s="136">
        <f>Q270*H270</f>
        <v>0</v>
      </c>
      <c r="S270" s="136">
        <v>0</v>
      </c>
      <c r="T270" s="137">
        <f>S270*H270</f>
        <v>0</v>
      </c>
      <c r="AR270" s="138" t="s">
        <v>126</v>
      </c>
      <c r="AT270" s="138" t="s">
        <v>121</v>
      </c>
      <c r="AU270" s="138" t="s">
        <v>81</v>
      </c>
      <c r="AY270" s="17" t="s">
        <v>119</v>
      </c>
      <c r="BE270" s="139">
        <f>IF(N270="základní",J270,0)</f>
        <v>0</v>
      </c>
      <c r="BF270" s="139">
        <f>IF(N270="snížená",J270,0)</f>
        <v>0</v>
      </c>
      <c r="BG270" s="139">
        <f>IF(N270="zákl. přenesená",J270,0)</f>
        <v>0</v>
      </c>
      <c r="BH270" s="139">
        <f>IF(N270="sníž. přenesená",J270,0)</f>
        <v>0</v>
      </c>
      <c r="BI270" s="139">
        <f>IF(N270="nulová",J270,0)</f>
        <v>0</v>
      </c>
      <c r="BJ270" s="17" t="s">
        <v>79</v>
      </c>
      <c r="BK270" s="139">
        <f>ROUND(I270*H270,2)</f>
        <v>0</v>
      </c>
      <c r="BL270" s="17" t="s">
        <v>126</v>
      </c>
      <c r="BM270" s="138" t="s">
        <v>504</v>
      </c>
    </row>
    <row r="271" spans="2:65" s="1" customFormat="1" ht="10.199999999999999">
      <c r="B271" s="32"/>
      <c r="D271" s="140" t="s">
        <v>128</v>
      </c>
      <c r="F271" s="141" t="s">
        <v>505</v>
      </c>
      <c r="I271" s="142"/>
      <c r="L271" s="32"/>
      <c r="M271" s="143"/>
      <c r="T271" s="53"/>
      <c r="AT271" s="17" t="s">
        <v>128</v>
      </c>
      <c r="AU271" s="17" t="s">
        <v>81</v>
      </c>
    </row>
    <row r="272" spans="2:65" s="1" customFormat="1" ht="24.15" customHeight="1">
      <c r="B272" s="32"/>
      <c r="C272" s="127" t="s">
        <v>506</v>
      </c>
      <c r="D272" s="127" t="s">
        <v>121</v>
      </c>
      <c r="E272" s="128" t="s">
        <v>507</v>
      </c>
      <c r="F272" s="129" t="s">
        <v>508</v>
      </c>
      <c r="G272" s="130" t="s">
        <v>124</v>
      </c>
      <c r="H272" s="131">
        <v>4.5999999999999996</v>
      </c>
      <c r="I272" s="132"/>
      <c r="J272" s="133">
        <f>ROUND(I272*H272,2)</f>
        <v>0</v>
      </c>
      <c r="K272" s="129" t="s">
        <v>125</v>
      </c>
      <c r="L272" s="32"/>
      <c r="M272" s="134" t="s">
        <v>19</v>
      </c>
      <c r="N272" s="135" t="s">
        <v>42</v>
      </c>
      <c r="P272" s="136">
        <f>O272*H272</f>
        <v>0</v>
      </c>
      <c r="Q272" s="136">
        <v>0</v>
      </c>
      <c r="R272" s="136">
        <f>Q272*H272</f>
        <v>0</v>
      </c>
      <c r="S272" s="136">
        <v>0</v>
      </c>
      <c r="T272" s="137">
        <f>S272*H272</f>
        <v>0</v>
      </c>
      <c r="AR272" s="138" t="s">
        <v>126</v>
      </c>
      <c r="AT272" s="138" t="s">
        <v>121</v>
      </c>
      <c r="AU272" s="138" t="s">
        <v>81</v>
      </c>
      <c r="AY272" s="17" t="s">
        <v>119</v>
      </c>
      <c r="BE272" s="139">
        <f>IF(N272="základní",J272,0)</f>
        <v>0</v>
      </c>
      <c r="BF272" s="139">
        <f>IF(N272="snížená",J272,0)</f>
        <v>0</v>
      </c>
      <c r="BG272" s="139">
        <f>IF(N272="zákl. přenesená",J272,0)</f>
        <v>0</v>
      </c>
      <c r="BH272" s="139">
        <f>IF(N272="sníž. přenesená",J272,0)</f>
        <v>0</v>
      </c>
      <c r="BI272" s="139">
        <f>IF(N272="nulová",J272,0)</f>
        <v>0</v>
      </c>
      <c r="BJ272" s="17" t="s">
        <v>79</v>
      </c>
      <c r="BK272" s="139">
        <f>ROUND(I272*H272,2)</f>
        <v>0</v>
      </c>
      <c r="BL272" s="17" t="s">
        <v>126</v>
      </c>
      <c r="BM272" s="138" t="s">
        <v>509</v>
      </c>
    </row>
    <row r="273" spans="2:65" s="1" customFormat="1" ht="10.199999999999999">
      <c r="B273" s="32"/>
      <c r="D273" s="140" t="s">
        <v>128</v>
      </c>
      <c r="F273" s="141" t="s">
        <v>510</v>
      </c>
      <c r="I273" s="142"/>
      <c r="L273" s="32"/>
      <c r="M273" s="143"/>
      <c r="T273" s="53"/>
      <c r="AT273" s="17" t="s">
        <v>128</v>
      </c>
      <c r="AU273" s="17" t="s">
        <v>81</v>
      </c>
    </row>
    <row r="274" spans="2:65" s="1" customFormat="1" ht="19.2">
      <c r="B274" s="32"/>
      <c r="D274" s="145" t="s">
        <v>190</v>
      </c>
      <c r="F274" s="169" t="s">
        <v>511</v>
      </c>
      <c r="I274" s="142"/>
      <c r="L274" s="32"/>
      <c r="M274" s="143"/>
      <c r="T274" s="53"/>
      <c r="AT274" s="17" t="s">
        <v>190</v>
      </c>
      <c r="AU274" s="17" t="s">
        <v>81</v>
      </c>
    </row>
    <row r="275" spans="2:65" s="12" customFormat="1" ht="10.199999999999999">
      <c r="B275" s="144"/>
      <c r="D275" s="145" t="s">
        <v>134</v>
      </c>
      <c r="F275" s="147" t="s">
        <v>512</v>
      </c>
      <c r="H275" s="148">
        <v>4.5999999999999996</v>
      </c>
      <c r="I275" s="149"/>
      <c r="L275" s="144"/>
      <c r="M275" s="150"/>
      <c r="T275" s="151"/>
      <c r="AT275" s="146" t="s">
        <v>134</v>
      </c>
      <c r="AU275" s="146" t="s">
        <v>81</v>
      </c>
      <c r="AV275" s="12" t="s">
        <v>81</v>
      </c>
      <c r="AW275" s="12" t="s">
        <v>4</v>
      </c>
      <c r="AX275" s="12" t="s">
        <v>79</v>
      </c>
      <c r="AY275" s="146" t="s">
        <v>119</v>
      </c>
    </row>
    <row r="276" spans="2:65" s="1" customFormat="1" ht="21.75" customHeight="1">
      <c r="B276" s="32"/>
      <c r="C276" s="159" t="s">
        <v>513</v>
      </c>
      <c r="D276" s="159" t="s">
        <v>140</v>
      </c>
      <c r="E276" s="160" t="s">
        <v>514</v>
      </c>
      <c r="F276" s="161" t="s">
        <v>515</v>
      </c>
      <c r="G276" s="162" t="s">
        <v>199</v>
      </c>
      <c r="H276" s="163">
        <v>4.5999999999999999E-2</v>
      </c>
      <c r="I276" s="164"/>
      <c r="J276" s="165">
        <f>ROUND(I276*H276,2)</f>
        <v>0</v>
      </c>
      <c r="K276" s="161" t="s">
        <v>125</v>
      </c>
      <c r="L276" s="166"/>
      <c r="M276" s="167" t="s">
        <v>19</v>
      </c>
      <c r="N276" s="168" t="s">
        <v>42</v>
      </c>
      <c r="P276" s="136">
        <f>O276*H276</f>
        <v>0</v>
      </c>
      <c r="Q276" s="136">
        <v>1</v>
      </c>
      <c r="R276" s="136">
        <f>Q276*H276</f>
        <v>4.5999999999999999E-2</v>
      </c>
      <c r="S276" s="136">
        <v>0</v>
      </c>
      <c r="T276" s="137">
        <f>S276*H276</f>
        <v>0</v>
      </c>
      <c r="AR276" s="138" t="s">
        <v>144</v>
      </c>
      <c r="AT276" s="138" t="s">
        <v>140</v>
      </c>
      <c r="AU276" s="138" t="s">
        <v>81</v>
      </c>
      <c r="AY276" s="17" t="s">
        <v>119</v>
      </c>
      <c r="BE276" s="139">
        <f>IF(N276="základní",J276,0)</f>
        <v>0</v>
      </c>
      <c r="BF276" s="139">
        <f>IF(N276="snížená",J276,0)</f>
        <v>0</v>
      </c>
      <c r="BG276" s="139">
        <f>IF(N276="zákl. přenesená",J276,0)</f>
        <v>0</v>
      </c>
      <c r="BH276" s="139">
        <f>IF(N276="sníž. přenesená",J276,0)</f>
        <v>0</v>
      </c>
      <c r="BI276" s="139">
        <f>IF(N276="nulová",J276,0)</f>
        <v>0</v>
      </c>
      <c r="BJ276" s="17" t="s">
        <v>79</v>
      </c>
      <c r="BK276" s="139">
        <f>ROUND(I276*H276,2)</f>
        <v>0</v>
      </c>
      <c r="BL276" s="17" t="s">
        <v>126</v>
      </c>
      <c r="BM276" s="138" t="s">
        <v>516</v>
      </c>
    </row>
    <row r="277" spans="2:65" s="1" customFormat="1" ht="19.2">
      <c r="B277" s="32"/>
      <c r="D277" s="145" t="s">
        <v>190</v>
      </c>
      <c r="F277" s="169" t="s">
        <v>511</v>
      </c>
      <c r="I277" s="142"/>
      <c r="L277" s="32"/>
      <c r="M277" s="143"/>
      <c r="T277" s="53"/>
      <c r="AT277" s="17" t="s">
        <v>190</v>
      </c>
      <c r="AU277" s="17" t="s">
        <v>81</v>
      </c>
    </row>
    <row r="278" spans="2:65" s="12" customFormat="1" ht="10.199999999999999">
      <c r="B278" s="144"/>
      <c r="D278" s="145" t="s">
        <v>134</v>
      </c>
      <c r="F278" s="147" t="s">
        <v>517</v>
      </c>
      <c r="H278" s="148">
        <v>4.5999999999999999E-2</v>
      </c>
      <c r="I278" s="149"/>
      <c r="L278" s="144"/>
      <c r="M278" s="150"/>
      <c r="T278" s="151"/>
      <c r="AT278" s="146" t="s">
        <v>134</v>
      </c>
      <c r="AU278" s="146" t="s">
        <v>81</v>
      </c>
      <c r="AV278" s="12" t="s">
        <v>81</v>
      </c>
      <c r="AW278" s="12" t="s">
        <v>4</v>
      </c>
      <c r="AX278" s="12" t="s">
        <v>79</v>
      </c>
      <c r="AY278" s="146" t="s">
        <v>119</v>
      </c>
    </row>
    <row r="279" spans="2:65" s="1" customFormat="1" ht="55.5" customHeight="1">
      <c r="B279" s="32"/>
      <c r="C279" s="127" t="s">
        <v>518</v>
      </c>
      <c r="D279" s="127" t="s">
        <v>121</v>
      </c>
      <c r="E279" s="128" t="s">
        <v>519</v>
      </c>
      <c r="F279" s="129" t="s">
        <v>520</v>
      </c>
      <c r="G279" s="130" t="s">
        <v>257</v>
      </c>
      <c r="H279" s="131">
        <v>8</v>
      </c>
      <c r="I279" s="132"/>
      <c r="J279" s="133">
        <f>ROUND(I279*H279,2)</f>
        <v>0</v>
      </c>
      <c r="K279" s="129" t="s">
        <v>125</v>
      </c>
      <c r="L279" s="32"/>
      <c r="M279" s="134" t="s">
        <v>19</v>
      </c>
      <c r="N279" s="135" t="s">
        <v>42</v>
      </c>
      <c r="P279" s="136">
        <f>O279*H279</f>
        <v>0</v>
      </c>
      <c r="Q279" s="136">
        <v>0.16370999999999999</v>
      </c>
      <c r="R279" s="136">
        <f>Q279*H279</f>
        <v>1.30968</v>
      </c>
      <c r="S279" s="136">
        <v>0</v>
      </c>
      <c r="T279" s="137">
        <f>S279*H279</f>
        <v>0</v>
      </c>
      <c r="AR279" s="138" t="s">
        <v>126</v>
      </c>
      <c r="AT279" s="138" t="s">
        <v>121</v>
      </c>
      <c r="AU279" s="138" t="s">
        <v>81</v>
      </c>
      <c r="AY279" s="17" t="s">
        <v>119</v>
      </c>
      <c r="BE279" s="139">
        <f>IF(N279="základní",J279,0)</f>
        <v>0</v>
      </c>
      <c r="BF279" s="139">
        <f>IF(N279="snížená",J279,0)</f>
        <v>0</v>
      </c>
      <c r="BG279" s="139">
        <f>IF(N279="zákl. přenesená",J279,0)</f>
        <v>0</v>
      </c>
      <c r="BH279" s="139">
        <f>IF(N279="sníž. přenesená",J279,0)</f>
        <v>0</v>
      </c>
      <c r="BI279" s="139">
        <f>IF(N279="nulová",J279,0)</f>
        <v>0</v>
      </c>
      <c r="BJ279" s="17" t="s">
        <v>79</v>
      </c>
      <c r="BK279" s="139">
        <f>ROUND(I279*H279,2)</f>
        <v>0</v>
      </c>
      <c r="BL279" s="17" t="s">
        <v>126</v>
      </c>
      <c r="BM279" s="138" t="s">
        <v>521</v>
      </c>
    </row>
    <row r="280" spans="2:65" s="1" customFormat="1" ht="10.199999999999999">
      <c r="B280" s="32"/>
      <c r="D280" s="140" t="s">
        <v>128</v>
      </c>
      <c r="F280" s="141" t="s">
        <v>522</v>
      </c>
      <c r="I280" s="142"/>
      <c r="L280" s="32"/>
      <c r="M280" s="143"/>
      <c r="T280" s="53"/>
      <c r="AT280" s="17" t="s">
        <v>128</v>
      </c>
      <c r="AU280" s="17" t="s">
        <v>81</v>
      </c>
    </row>
    <row r="281" spans="2:65" s="1" customFormat="1" ht="16.5" customHeight="1">
      <c r="B281" s="32"/>
      <c r="C281" s="159" t="s">
        <v>523</v>
      </c>
      <c r="D281" s="159" t="s">
        <v>140</v>
      </c>
      <c r="E281" s="160" t="s">
        <v>524</v>
      </c>
      <c r="F281" s="161" t="s">
        <v>525</v>
      </c>
      <c r="G281" s="162" t="s">
        <v>257</v>
      </c>
      <c r="H281" s="163">
        <v>8</v>
      </c>
      <c r="I281" s="164"/>
      <c r="J281" s="165">
        <f>ROUND(I281*H281,2)</f>
        <v>0</v>
      </c>
      <c r="K281" s="161" t="s">
        <v>333</v>
      </c>
      <c r="L281" s="166"/>
      <c r="M281" s="167" t="s">
        <v>19</v>
      </c>
      <c r="N281" s="168" t="s">
        <v>42</v>
      </c>
      <c r="P281" s="136">
        <f>O281*H281</f>
        <v>0</v>
      </c>
      <c r="Q281" s="136">
        <v>0.13400000000000001</v>
      </c>
      <c r="R281" s="136">
        <f>Q281*H281</f>
        <v>1.0720000000000001</v>
      </c>
      <c r="S281" s="136">
        <v>0</v>
      </c>
      <c r="T281" s="137">
        <f>S281*H281</f>
        <v>0</v>
      </c>
      <c r="AR281" s="138" t="s">
        <v>144</v>
      </c>
      <c r="AT281" s="138" t="s">
        <v>140</v>
      </c>
      <c r="AU281" s="138" t="s">
        <v>81</v>
      </c>
      <c r="AY281" s="17" t="s">
        <v>119</v>
      </c>
      <c r="BE281" s="139">
        <f>IF(N281="základní",J281,0)</f>
        <v>0</v>
      </c>
      <c r="BF281" s="139">
        <f>IF(N281="snížená",J281,0)</f>
        <v>0</v>
      </c>
      <c r="BG281" s="139">
        <f>IF(N281="zákl. přenesená",J281,0)</f>
        <v>0</v>
      </c>
      <c r="BH281" s="139">
        <f>IF(N281="sníž. přenesená",J281,0)</f>
        <v>0</v>
      </c>
      <c r="BI281" s="139">
        <f>IF(N281="nulová",J281,0)</f>
        <v>0</v>
      </c>
      <c r="BJ281" s="17" t="s">
        <v>79</v>
      </c>
      <c r="BK281" s="139">
        <f>ROUND(I281*H281,2)</f>
        <v>0</v>
      </c>
      <c r="BL281" s="17" t="s">
        <v>126</v>
      </c>
      <c r="BM281" s="138" t="s">
        <v>526</v>
      </c>
    </row>
    <row r="282" spans="2:65" s="1" customFormat="1" ht="33" customHeight="1">
      <c r="B282" s="32"/>
      <c r="C282" s="127" t="s">
        <v>527</v>
      </c>
      <c r="D282" s="127" t="s">
        <v>121</v>
      </c>
      <c r="E282" s="128" t="s">
        <v>528</v>
      </c>
      <c r="F282" s="129" t="s">
        <v>529</v>
      </c>
      <c r="G282" s="130" t="s">
        <v>124</v>
      </c>
      <c r="H282" s="131">
        <v>760</v>
      </c>
      <c r="I282" s="132"/>
      <c r="J282" s="133">
        <f>ROUND(I282*H282,2)</f>
        <v>0</v>
      </c>
      <c r="K282" s="129" t="s">
        <v>125</v>
      </c>
      <c r="L282" s="32"/>
      <c r="M282" s="134" t="s">
        <v>19</v>
      </c>
      <c r="N282" s="135" t="s">
        <v>42</v>
      </c>
      <c r="P282" s="136">
        <f>O282*H282</f>
        <v>0</v>
      </c>
      <c r="Q282" s="136">
        <v>0</v>
      </c>
      <c r="R282" s="136">
        <f>Q282*H282</f>
        <v>0</v>
      </c>
      <c r="S282" s="136">
        <v>0.01</v>
      </c>
      <c r="T282" s="137">
        <f>S282*H282</f>
        <v>7.6000000000000005</v>
      </c>
      <c r="AR282" s="138" t="s">
        <v>126</v>
      </c>
      <c r="AT282" s="138" t="s">
        <v>121</v>
      </c>
      <c r="AU282" s="138" t="s">
        <v>81</v>
      </c>
      <c r="AY282" s="17" t="s">
        <v>119</v>
      </c>
      <c r="BE282" s="139">
        <f>IF(N282="základní",J282,0)</f>
        <v>0</v>
      </c>
      <c r="BF282" s="139">
        <f>IF(N282="snížená",J282,0)</f>
        <v>0</v>
      </c>
      <c r="BG282" s="139">
        <f>IF(N282="zákl. přenesená",J282,0)</f>
        <v>0</v>
      </c>
      <c r="BH282" s="139">
        <f>IF(N282="sníž. přenesená",J282,0)</f>
        <v>0</v>
      </c>
      <c r="BI282" s="139">
        <f>IF(N282="nulová",J282,0)</f>
        <v>0</v>
      </c>
      <c r="BJ282" s="17" t="s">
        <v>79</v>
      </c>
      <c r="BK282" s="139">
        <f>ROUND(I282*H282,2)</f>
        <v>0</v>
      </c>
      <c r="BL282" s="17" t="s">
        <v>126</v>
      </c>
      <c r="BM282" s="138" t="s">
        <v>530</v>
      </c>
    </row>
    <row r="283" spans="2:65" s="1" customFormat="1" ht="10.199999999999999">
      <c r="B283" s="32"/>
      <c r="D283" s="140" t="s">
        <v>128</v>
      </c>
      <c r="F283" s="141" t="s">
        <v>531</v>
      </c>
      <c r="I283" s="142"/>
      <c r="L283" s="32"/>
      <c r="M283" s="143"/>
      <c r="T283" s="53"/>
      <c r="AT283" s="17" t="s">
        <v>128</v>
      </c>
      <c r="AU283" s="17" t="s">
        <v>81</v>
      </c>
    </row>
    <row r="284" spans="2:65" s="12" customFormat="1" ht="10.199999999999999">
      <c r="B284" s="144"/>
      <c r="D284" s="145" t="s">
        <v>134</v>
      </c>
      <c r="E284" s="146" t="s">
        <v>19</v>
      </c>
      <c r="F284" s="147" t="s">
        <v>532</v>
      </c>
      <c r="H284" s="148">
        <v>760</v>
      </c>
      <c r="I284" s="149"/>
      <c r="L284" s="144"/>
      <c r="M284" s="150"/>
      <c r="T284" s="151"/>
      <c r="AT284" s="146" t="s">
        <v>134</v>
      </c>
      <c r="AU284" s="146" t="s">
        <v>81</v>
      </c>
      <c r="AV284" s="12" t="s">
        <v>81</v>
      </c>
      <c r="AW284" s="12" t="s">
        <v>33</v>
      </c>
      <c r="AX284" s="12" t="s">
        <v>79</v>
      </c>
      <c r="AY284" s="146" t="s">
        <v>119</v>
      </c>
    </row>
    <row r="285" spans="2:65" s="1" customFormat="1" ht="55.5" customHeight="1">
      <c r="B285" s="32"/>
      <c r="C285" s="127" t="s">
        <v>533</v>
      </c>
      <c r="D285" s="127" t="s">
        <v>121</v>
      </c>
      <c r="E285" s="128" t="s">
        <v>534</v>
      </c>
      <c r="F285" s="129" t="s">
        <v>535</v>
      </c>
      <c r="G285" s="130" t="s">
        <v>124</v>
      </c>
      <c r="H285" s="131">
        <v>760</v>
      </c>
      <c r="I285" s="132"/>
      <c r="J285" s="133">
        <f>ROUND(I285*H285,2)</f>
        <v>0</v>
      </c>
      <c r="K285" s="129" t="s">
        <v>125</v>
      </c>
      <c r="L285" s="32"/>
      <c r="M285" s="134" t="s">
        <v>19</v>
      </c>
      <c r="N285" s="135" t="s">
        <v>42</v>
      </c>
      <c r="P285" s="136">
        <f>O285*H285</f>
        <v>0</v>
      </c>
      <c r="Q285" s="136">
        <v>0</v>
      </c>
      <c r="R285" s="136">
        <f>Q285*H285</f>
        <v>0</v>
      </c>
      <c r="S285" s="136">
        <v>0.02</v>
      </c>
      <c r="T285" s="137">
        <f>S285*H285</f>
        <v>15.200000000000001</v>
      </c>
      <c r="AR285" s="138" t="s">
        <v>126</v>
      </c>
      <c r="AT285" s="138" t="s">
        <v>121</v>
      </c>
      <c r="AU285" s="138" t="s">
        <v>81</v>
      </c>
      <c r="AY285" s="17" t="s">
        <v>119</v>
      </c>
      <c r="BE285" s="139">
        <f>IF(N285="základní",J285,0)</f>
        <v>0</v>
      </c>
      <c r="BF285" s="139">
        <f>IF(N285="snížená",J285,0)</f>
        <v>0</v>
      </c>
      <c r="BG285" s="139">
        <f>IF(N285="zákl. přenesená",J285,0)</f>
        <v>0</v>
      </c>
      <c r="BH285" s="139">
        <f>IF(N285="sníž. přenesená",J285,0)</f>
        <v>0</v>
      </c>
      <c r="BI285" s="139">
        <f>IF(N285="nulová",J285,0)</f>
        <v>0</v>
      </c>
      <c r="BJ285" s="17" t="s">
        <v>79</v>
      </c>
      <c r="BK285" s="139">
        <f>ROUND(I285*H285,2)</f>
        <v>0</v>
      </c>
      <c r="BL285" s="17" t="s">
        <v>126</v>
      </c>
      <c r="BM285" s="138" t="s">
        <v>536</v>
      </c>
    </row>
    <row r="286" spans="2:65" s="1" customFormat="1" ht="10.199999999999999">
      <c r="B286" s="32"/>
      <c r="D286" s="140" t="s">
        <v>128</v>
      </c>
      <c r="F286" s="141" t="s">
        <v>537</v>
      </c>
      <c r="I286" s="142"/>
      <c r="L286" s="32"/>
      <c r="M286" s="143"/>
      <c r="T286" s="53"/>
      <c r="AT286" s="17" t="s">
        <v>128</v>
      </c>
      <c r="AU286" s="17" t="s">
        <v>81</v>
      </c>
    </row>
    <row r="287" spans="2:65" s="1" customFormat="1" ht="37.799999999999997" customHeight="1">
      <c r="B287" s="32"/>
      <c r="C287" s="127" t="s">
        <v>538</v>
      </c>
      <c r="D287" s="127" t="s">
        <v>121</v>
      </c>
      <c r="E287" s="128" t="s">
        <v>539</v>
      </c>
      <c r="F287" s="129" t="s">
        <v>540</v>
      </c>
      <c r="G287" s="130" t="s">
        <v>154</v>
      </c>
      <c r="H287" s="131">
        <v>3.37</v>
      </c>
      <c r="I287" s="132"/>
      <c r="J287" s="133">
        <f>ROUND(I287*H287,2)</f>
        <v>0</v>
      </c>
      <c r="K287" s="129" t="s">
        <v>125</v>
      </c>
      <c r="L287" s="32"/>
      <c r="M287" s="134" t="s">
        <v>19</v>
      </c>
      <c r="N287" s="135" t="s">
        <v>42</v>
      </c>
      <c r="P287" s="136">
        <f>O287*H287</f>
        <v>0</v>
      </c>
      <c r="Q287" s="136">
        <v>0</v>
      </c>
      <c r="R287" s="136">
        <f>Q287*H287</f>
        <v>0</v>
      </c>
      <c r="S287" s="136">
        <v>0</v>
      </c>
      <c r="T287" s="137">
        <f>S287*H287</f>
        <v>0</v>
      </c>
      <c r="AR287" s="138" t="s">
        <v>126</v>
      </c>
      <c r="AT287" s="138" t="s">
        <v>121</v>
      </c>
      <c r="AU287" s="138" t="s">
        <v>81</v>
      </c>
      <c r="AY287" s="17" t="s">
        <v>119</v>
      </c>
      <c r="BE287" s="139">
        <f>IF(N287="základní",J287,0)</f>
        <v>0</v>
      </c>
      <c r="BF287" s="139">
        <f>IF(N287="snížená",J287,0)</f>
        <v>0</v>
      </c>
      <c r="BG287" s="139">
        <f>IF(N287="zákl. přenesená",J287,0)</f>
        <v>0</v>
      </c>
      <c r="BH287" s="139">
        <f>IF(N287="sníž. přenesená",J287,0)</f>
        <v>0</v>
      </c>
      <c r="BI287" s="139">
        <f>IF(N287="nulová",J287,0)</f>
        <v>0</v>
      </c>
      <c r="BJ287" s="17" t="s">
        <v>79</v>
      </c>
      <c r="BK287" s="139">
        <f>ROUND(I287*H287,2)</f>
        <v>0</v>
      </c>
      <c r="BL287" s="17" t="s">
        <v>126</v>
      </c>
      <c r="BM287" s="138" t="s">
        <v>541</v>
      </c>
    </row>
    <row r="288" spans="2:65" s="1" customFormat="1" ht="10.199999999999999">
      <c r="B288" s="32"/>
      <c r="D288" s="140" t="s">
        <v>128</v>
      </c>
      <c r="F288" s="141" t="s">
        <v>542</v>
      </c>
      <c r="I288" s="142"/>
      <c r="L288" s="32"/>
      <c r="M288" s="143"/>
      <c r="T288" s="53"/>
      <c r="AT288" s="17" t="s">
        <v>128</v>
      </c>
      <c r="AU288" s="17" t="s">
        <v>81</v>
      </c>
    </row>
    <row r="289" spans="2:65" s="12" customFormat="1" ht="10.199999999999999">
      <c r="B289" s="144"/>
      <c r="D289" s="145" t="s">
        <v>134</v>
      </c>
      <c r="E289" s="146" t="s">
        <v>19</v>
      </c>
      <c r="F289" s="147" t="s">
        <v>543</v>
      </c>
      <c r="H289" s="148">
        <v>2.25</v>
      </c>
      <c r="I289" s="149"/>
      <c r="L289" s="144"/>
      <c r="M289" s="150"/>
      <c r="T289" s="151"/>
      <c r="AT289" s="146" t="s">
        <v>134</v>
      </c>
      <c r="AU289" s="146" t="s">
        <v>81</v>
      </c>
      <c r="AV289" s="12" t="s">
        <v>81</v>
      </c>
      <c r="AW289" s="12" t="s">
        <v>4</v>
      </c>
      <c r="AX289" s="12" t="s">
        <v>71</v>
      </c>
      <c r="AY289" s="146" t="s">
        <v>119</v>
      </c>
    </row>
    <row r="290" spans="2:65" s="12" customFormat="1" ht="10.199999999999999">
      <c r="B290" s="144"/>
      <c r="D290" s="145" t="s">
        <v>134</v>
      </c>
      <c r="E290" s="146" t="s">
        <v>19</v>
      </c>
      <c r="F290" s="147" t="s">
        <v>544</v>
      </c>
      <c r="H290" s="148">
        <v>1.1200000000000001</v>
      </c>
      <c r="I290" s="149"/>
      <c r="L290" s="144"/>
      <c r="M290" s="150"/>
      <c r="T290" s="151"/>
      <c r="AT290" s="146" t="s">
        <v>134</v>
      </c>
      <c r="AU290" s="146" t="s">
        <v>81</v>
      </c>
      <c r="AV290" s="12" t="s">
        <v>81</v>
      </c>
      <c r="AW290" s="12" t="s">
        <v>33</v>
      </c>
      <c r="AX290" s="12" t="s">
        <v>71</v>
      </c>
      <c r="AY290" s="146" t="s">
        <v>119</v>
      </c>
    </row>
    <row r="291" spans="2:65" s="13" customFormat="1" ht="10.199999999999999">
      <c r="B291" s="152"/>
      <c r="D291" s="145" t="s">
        <v>134</v>
      </c>
      <c r="E291" s="153" t="s">
        <v>19</v>
      </c>
      <c r="F291" s="154" t="s">
        <v>138</v>
      </c>
      <c r="H291" s="155">
        <v>3.37</v>
      </c>
      <c r="I291" s="156"/>
      <c r="L291" s="152"/>
      <c r="M291" s="157"/>
      <c r="T291" s="158"/>
      <c r="AT291" s="153" t="s">
        <v>134</v>
      </c>
      <c r="AU291" s="153" t="s">
        <v>81</v>
      </c>
      <c r="AV291" s="13" t="s">
        <v>126</v>
      </c>
      <c r="AW291" s="13" t="s">
        <v>33</v>
      </c>
      <c r="AX291" s="13" t="s">
        <v>79</v>
      </c>
      <c r="AY291" s="153" t="s">
        <v>119</v>
      </c>
    </row>
    <row r="292" spans="2:65" s="11" customFormat="1" ht="22.8" customHeight="1">
      <c r="B292" s="115"/>
      <c r="D292" s="116" t="s">
        <v>70</v>
      </c>
      <c r="E292" s="125" t="s">
        <v>545</v>
      </c>
      <c r="F292" s="125" t="s">
        <v>546</v>
      </c>
      <c r="I292" s="118"/>
      <c r="J292" s="126">
        <f>BK292</f>
        <v>0</v>
      </c>
      <c r="L292" s="115"/>
      <c r="M292" s="120"/>
      <c r="P292" s="121">
        <f>SUM(P293:P304)</f>
        <v>0</v>
      </c>
      <c r="R292" s="121">
        <f>SUM(R293:R304)</f>
        <v>0</v>
      </c>
      <c r="T292" s="122">
        <f>SUM(T293:T304)</f>
        <v>0</v>
      </c>
      <c r="AR292" s="116" t="s">
        <v>79</v>
      </c>
      <c r="AT292" s="123" t="s">
        <v>70</v>
      </c>
      <c r="AU292" s="123" t="s">
        <v>79</v>
      </c>
      <c r="AY292" s="116" t="s">
        <v>119</v>
      </c>
      <c r="BK292" s="124">
        <f>SUM(BK293:BK304)</f>
        <v>0</v>
      </c>
    </row>
    <row r="293" spans="2:65" s="1" customFormat="1" ht="37.799999999999997" customHeight="1">
      <c r="B293" s="32"/>
      <c r="C293" s="127" t="s">
        <v>547</v>
      </c>
      <c r="D293" s="127" t="s">
        <v>121</v>
      </c>
      <c r="E293" s="128" t="s">
        <v>548</v>
      </c>
      <c r="F293" s="129" t="s">
        <v>549</v>
      </c>
      <c r="G293" s="130" t="s">
        <v>199</v>
      </c>
      <c r="H293" s="131">
        <v>224.04</v>
      </c>
      <c r="I293" s="132"/>
      <c r="J293" s="133">
        <f>ROUND(I293*H293,2)</f>
        <v>0</v>
      </c>
      <c r="K293" s="129" t="s">
        <v>125</v>
      </c>
      <c r="L293" s="32"/>
      <c r="M293" s="134" t="s">
        <v>19</v>
      </c>
      <c r="N293" s="135" t="s">
        <v>42</v>
      </c>
      <c r="P293" s="136">
        <f>O293*H293</f>
        <v>0</v>
      </c>
      <c r="Q293" s="136">
        <v>0</v>
      </c>
      <c r="R293" s="136">
        <f>Q293*H293</f>
        <v>0</v>
      </c>
      <c r="S293" s="136">
        <v>0</v>
      </c>
      <c r="T293" s="137">
        <f>S293*H293</f>
        <v>0</v>
      </c>
      <c r="AR293" s="138" t="s">
        <v>126</v>
      </c>
      <c r="AT293" s="138" t="s">
        <v>121</v>
      </c>
      <c r="AU293" s="138" t="s">
        <v>81</v>
      </c>
      <c r="AY293" s="17" t="s">
        <v>119</v>
      </c>
      <c r="BE293" s="139">
        <f>IF(N293="základní",J293,0)</f>
        <v>0</v>
      </c>
      <c r="BF293" s="139">
        <f>IF(N293="snížená",J293,0)</f>
        <v>0</v>
      </c>
      <c r="BG293" s="139">
        <f>IF(N293="zákl. přenesená",J293,0)</f>
        <v>0</v>
      </c>
      <c r="BH293" s="139">
        <f>IF(N293="sníž. přenesená",J293,0)</f>
        <v>0</v>
      </c>
      <c r="BI293" s="139">
        <f>IF(N293="nulová",J293,0)</f>
        <v>0</v>
      </c>
      <c r="BJ293" s="17" t="s">
        <v>79</v>
      </c>
      <c r="BK293" s="139">
        <f>ROUND(I293*H293,2)</f>
        <v>0</v>
      </c>
      <c r="BL293" s="17" t="s">
        <v>126</v>
      </c>
      <c r="BM293" s="138" t="s">
        <v>550</v>
      </c>
    </row>
    <row r="294" spans="2:65" s="1" customFormat="1" ht="10.199999999999999">
      <c r="B294" s="32"/>
      <c r="D294" s="140" t="s">
        <v>128</v>
      </c>
      <c r="F294" s="141" t="s">
        <v>551</v>
      </c>
      <c r="I294" s="142"/>
      <c r="L294" s="32"/>
      <c r="M294" s="143"/>
      <c r="T294" s="53"/>
      <c r="AT294" s="17" t="s">
        <v>128</v>
      </c>
      <c r="AU294" s="17" t="s">
        <v>81</v>
      </c>
    </row>
    <row r="295" spans="2:65" s="1" customFormat="1" ht="37.799999999999997" customHeight="1">
      <c r="B295" s="32"/>
      <c r="C295" s="127" t="s">
        <v>552</v>
      </c>
      <c r="D295" s="127" t="s">
        <v>121</v>
      </c>
      <c r="E295" s="128" t="s">
        <v>553</v>
      </c>
      <c r="F295" s="129" t="s">
        <v>554</v>
      </c>
      <c r="G295" s="130" t="s">
        <v>199</v>
      </c>
      <c r="H295" s="131">
        <v>2240.4</v>
      </c>
      <c r="I295" s="132"/>
      <c r="J295" s="133">
        <f>ROUND(I295*H295,2)</f>
        <v>0</v>
      </c>
      <c r="K295" s="129" t="s">
        <v>125</v>
      </c>
      <c r="L295" s="32"/>
      <c r="M295" s="134" t="s">
        <v>19</v>
      </c>
      <c r="N295" s="135" t="s">
        <v>42</v>
      </c>
      <c r="P295" s="136">
        <f>O295*H295</f>
        <v>0</v>
      </c>
      <c r="Q295" s="136">
        <v>0</v>
      </c>
      <c r="R295" s="136">
        <f>Q295*H295</f>
        <v>0</v>
      </c>
      <c r="S295" s="136">
        <v>0</v>
      </c>
      <c r="T295" s="137">
        <f>S295*H295</f>
        <v>0</v>
      </c>
      <c r="AR295" s="138" t="s">
        <v>126</v>
      </c>
      <c r="AT295" s="138" t="s">
        <v>121</v>
      </c>
      <c r="AU295" s="138" t="s">
        <v>81</v>
      </c>
      <c r="AY295" s="17" t="s">
        <v>119</v>
      </c>
      <c r="BE295" s="139">
        <f>IF(N295="základní",J295,0)</f>
        <v>0</v>
      </c>
      <c r="BF295" s="139">
        <f>IF(N295="snížená",J295,0)</f>
        <v>0</v>
      </c>
      <c r="BG295" s="139">
        <f>IF(N295="zákl. přenesená",J295,0)</f>
        <v>0</v>
      </c>
      <c r="BH295" s="139">
        <f>IF(N295="sníž. přenesená",J295,0)</f>
        <v>0</v>
      </c>
      <c r="BI295" s="139">
        <f>IF(N295="nulová",J295,0)</f>
        <v>0</v>
      </c>
      <c r="BJ295" s="17" t="s">
        <v>79</v>
      </c>
      <c r="BK295" s="139">
        <f>ROUND(I295*H295,2)</f>
        <v>0</v>
      </c>
      <c r="BL295" s="17" t="s">
        <v>126</v>
      </c>
      <c r="BM295" s="138" t="s">
        <v>555</v>
      </c>
    </row>
    <row r="296" spans="2:65" s="1" customFormat="1" ht="10.199999999999999">
      <c r="B296" s="32"/>
      <c r="D296" s="140" t="s">
        <v>128</v>
      </c>
      <c r="F296" s="141" t="s">
        <v>556</v>
      </c>
      <c r="I296" s="142"/>
      <c r="L296" s="32"/>
      <c r="M296" s="143"/>
      <c r="T296" s="53"/>
      <c r="AT296" s="17" t="s">
        <v>128</v>
      </c>
      <c r="AU296" s="17" t="s">
        <v>81</v>
      </c>
    </row>
    <row r="297" spans="2:65" s="1" customFormat="1" ht="19.2">
      <c r="B297" s="32"/>
      <c r="D297" s="145" t="s">
        <v>190</v>
      </c>
      <c r="F297" s="169" t="s">
        <v>557</v>
      </c>
      <c r="I297" s="142"/>
      <c r="L297" s="32"/>
      <c r="M297" s="143"/>
      <c r="T297" s="53"/>
      <c r="AT297" s="17" t="s">
        <v>190</v>
      </c>
      <c r="AU297" s="17" t="s">
        <v>81</v>
      </c>
    </row>
    <row r="298" spans="2:65" s="12" customFormat="1" ht="10.199999999999999">
      <c r="B298" s="144"/>
      <c r="D298" s="145" t="s">
        <v>134</v>
      </c>
      <c r="F298" s="147" t="s">
        <v>558</v>
      </c>
      <c r="H298" s="148">
        <v>2240.4</v>
      </c>
      <c r="I298" s="149"/>
      <c r="L298" s="144"/>
      <c r="M298" s="150"/>
      <c r="T298" s="151"/>
      <c r="AT298" s="146" t="s">
        <v>134</v>
      </c>
      <c r="AU298" s="146" t="s">
        <v>81</v>
      </c>
      <c r="AV298" s="12" t="s">
        <v>81</v>
      </c>
      <c r="AW298" s="12" t="s">
        <v>4</v>
      </c>
      <c r="AX298" s="12" t="s">
        <v>79</v>
      </c>
      <c r="AY298" s="146" t="s">
        <v>119</v>
      </c>
    </row>
    <row r="299" spans="2:65" s="1" customFormat="1" ht="24.15" customHeight="1">
      <c r="B299" s="32"/>
      <c r="C299" s="127" t="s">
        <v>559</v>
      </c>
      <c r="D299" s="127" t="s">
        <v>121</v>
      </c>
      <c r="E299" s="128" t="s">
        <v>560</v>
      </c>
      <c r="F299" s="129" t="s">
        <v>561</v>
      </c>
      <c r="G299" s="130" t="s">
        <v>199</v>
      </c>
      <c r="H299" s="131">
        <v>224.04</v>
      </c>
      <c r="I299" s="132"/>
      <c r="J299" s="133">
        <f>ROUND(I299*H299,2)</f>
        <v>0</v>
      </c>
      <c r="K299" s="129" t="s">
        <v>125</v>
      </c>
      <c r="L299" s="32"/>
      <c r="M299" s="134" t="s">
        <v>19</v>
      </c>
      <c r="N299" s="135" t="s">
        <v>42</v>
      </c>
      <c r="P299" s="136">
        <f>O299*H299</f>
        <v>0</v>
      </c>
      <c r="Q299" s="136">
        <v>0</v>
      </c>
      <c r="R299" s="136">
        <f>Q299*H299</f>
        <v>0</v>
      </c>
      <c r="S299" s="136">
        <v>0</v>
      </c>
      <c r="T299" s="137">
        <f>S299*H299</f>
        <v>0</v>
      </c>
      <c r="AR299" s="138" t="s">
        <v>126</v>
      </c>
      <c r="AT299" s="138" t="s">
        <v>121</v>
      </c>
      <c r="AU299" s="138" t="s">
        <v>81</v>
      </c>
      <c r="AY299" s="17" t="s">
        <v>119</v>
      </c>
      <c r="BE299" s="139">
        <f>IF(N299="základní",J299,0)</f>
        <v>0</v>
      </c>
      <c r="BF299" s="139">
        <f>IF(N299="snížená",J299,0)</f>
        <v>0</v>
      </c>
      <c r="BG299" s="139">
        <f>IF(N299="zákl. přenesená",J299,0)</f>
        <v>0</v>
      </c>
      <c r="BH299" s="139">
        <f>IF(N299="sníž. přenesená",J299,0)</f>
        <v>0</v>
      </c>
      <c r="BI299" s="139">
        <f>IF(N299="nulová",J299,0)</f>
        <v>0</v>
      </c>
      <c r="BJ299" s="17" t="s">
        <v>79</v>
      </c>
      <c r="BK299" s="139">
        <f>ROUND(I299*H299,2)</f>
        <v>0</v>
      </c>
      <c r="BL299" s="17" t="s">
        <v>126</v>
      </c>
      <c r="BM299" s="138" t="s">
        <v>562</v>
      </c>
    </row>
    <row r="300" spans="2:65" s="1" customFormat="1" ht="10.199999999999999">
      <c r="B300" s="32"/>
      <c r="D300" s="140" t="s">
        <v>128</v>
      </c>
      <c r="F300" s="141" t="s">
        <v>563</v>
      </c>
      <c r="I300" s="142"/>
      <c r="L300" s="32"/>
      <c r="M300" s="143"/>
      <c r="T300" s="53"/>
      <c r="AT300" s="17" t="s">
        <v>128</v>
      </c>
      <c r="AU300" s="17" t="s">
        <v>81</v>
      </c>
    </row>
    <row r="301" spans="2:65" s="1" customFormat="1" ht="49.05" customHeight="1">
      <c r="B301" s="32"/>
      <c r="C301" s="127" t="s">
        <v>564</v>
      </c>
      <c r="D301" s="127" t="s">
        <v>121</v>
      </c>
      <c r="E301" s="128" t="s">
        <v>565</v>
      </c>
      <c r="F301" s="129" t="s">
        <v>566</v>
      </c>
      <c r="G301" s="130" t="s">
        <v>199</v>
      </c>
      <c r="H301" s="131">
        <v>23.94</v>
      </c>
      <c r="I301" s="132"/>
      <c r="J301" s="133">
        <f>ROUND(I301*H301,2)</f>
        <v>0</v>
      </c>
      <c r="K301" s="129" t="s">
        <v>125</v>
      </c>
      <c r="L301" s="32"/>
      <c r="M301" s="134" t="s">
        <v>19</v>
      </c>
      <c r="N301" s="135" t="s">
        <v>42</v>
      </c>
      <c r="P301" s="136">
        <f>O301*H301</f>
        <v>0</v>
      </c>
      <c r="Q301" s="136">
        <v>0</v>
      </c>
      <c r="R301" s="136">
        <f>Q301*H301</f>
        <v>0</v>
      </c>
      <c r="S301" s="136">
        <v>0</v>
      </c>
      <c r="T301" s="137">
        <f>S301*H301</f>
        <v>0</v>
      </c>
      <c r="AR301" s="138" t="s">
        <v>126</v>
      </c>
      <c r="AT301" s="138" t="s">
        <v>121</v>
      </c>
      <c r="AU301" s="138" t="s">
        <v>81</v>
      </c>
      <c r="AY301" s="17" t="s">
        <v>119</v>
      </c>
      <c r="BE301" s="139">
        <f>IF(N301="základní",J301,0)</f>
        <v>0</v>
      </c>
      <c r="BF301" s="139">
        <f>IF(N301="snížená",J301,0)</f>
        <v>0</v>
      </c>
      <c r="BG301" s="139">
        <f>IF(N301="zákl. přenesená",J301,0)</f>
        <v>0</v>
      </c>
      <c r="BH301" s="139">
        <f>IF(N301="sníž. přenesená",J301,0)</f>
        <v>0</v>
      </c>
      <c r="BI301" s="139">
        <f>IF(N301="nulová",J301,0)</f>
        <v>0</v>
      </c>
      <c r="BJ301" s="17" t="s">
        <v>79</v>
      </c>
      <c r="BK301" s="139">
        <f>ROUND(I301*H301,2)</f>
        <v>0</v>
      </c>
      <c r="BL301" s="17" t="s">
        <v>126</v>
      </c>
      <c r="BM301" s="138" t="s">
        <v>567</v>
      </c>
    </row>
    <row r="302" spans="2:65" s="1" customFormat="1" ht="10.199999999999999">
      <c r="B302" s="32"/>
      <c r="D302" s="140" t="s">
        <v>128</v>
      </c>
      <c r="F302" s="141" t="s">
        <v>568</v>
      </c>
      <c r="I302" s="142"/>
      <c r="L302" s="32"/>
      <c r="M302" s="143"/>
      <c r="T302" s="53"/>
      <c r="AT302" s="17" t="s">
        <v>128</v>
      </c>
      <c r="AU302" s="17" t="s">
        <v>81</v>
      </c>
    </row>
    <row r="303" spans="2:65" s="1" customFormat="1" ht="44.25" customHeight="1">
      <c r="B303" s="32"/>
      <c r="C303" s="127" t="s">
        <v>569</v>
      </c>
      <c r="D303" s="127" t="s">
        <v>121</v>
      </c>
      <c r="E303" s="128" t="s">
        <v>570</v>
      </c>
      <c r="F303" s="129" t="s">
        <v>571</v>
      </c>
      <c r="G303" s="130" t="s">
        <v>199</v>
      </c>
      <c r="H303" s="131">
        <v>200.1</v>
      </c>
      <c r="I303" s="132"/>
      <c r="J303" s="133">
        <f>ROUND(I303*H303,2)</f>
        <v>0</v>
      </c>
      <c r="K303" s="129" t="s">
        <v>125</v>
      </c>
      <c r="L303" s="32"/>
      <c r="M303" s="134" t="s">
        <v>19</v>
      </c>
      <c r="N303" s="135" t="s">
        <v>42</v>
      </c>
      <c r="P303" s="136">
        <f>O303*H303</f>
        <v>0</v>
      </c>
      <c r="Q303" s="136">
        <v>0</v>
      </c>
      <c r="R303" s="136">
        <f>Q303*H303</f>
        <v>0</v>
      </c>
      <c r="S303" s="136">
        <v>0</v>
      </c>
      <c r="T303" s="137">
        <f>S303*H303</f>
        <v>0</v>
      </c>
      <c r="AR303" s="138" t="s">
        <v>126</v>
      </c>
      <c r="AT303" s="138" t="s">
        <v>121</v>
      </c>
      <c r="AU303" s="138" t="s">
        <v>81</v>
      </c>
      <c r="AY303" s="17" t="s">
        <v>119</v>
      </c>
      <c r="BE303" s="139">
        <f>IF(N303="základní",J303,0)</f>
        <v>0</v>
      </c>
      <c r="BF303" s="139">
        <f>IF(N303="snížená",J303,0)</f>
        <v>0</v>
      </c>
      <c r="BG303" s="139">
        <f>IF(N303="zákl. přenesená",J303,0)</f>
        <v>0</v>
      </c>
      <c r="BH303" s="139">
        <f>IF(N303="sníž. přenesená",J303,0)</f>
        <v>0</v>
      </c>
      <c r="BI303" s="139">
        <f>IF(N303="nulová",J303,0)</f>
        <v>0</v>
      </c>
      <c r="BJ303" s="17" t="s">
        <v>79</v>
      </c>
      <c r="BK303" s="139">
        <f>ROUND(I303*H303,2)</f>
        <v>0</v>
      </c>
      <c r="BL303" s="17" t="s">
        <v>126</v>
      </c>
      <c r="BM303" s="138" t="s">
        <v>572</v>
      </c>
    </row>
    <row r="304" spans="2:65" s="1" customFormat="1" ht="10.199999999999999">
      <c r="B304" s="32"/>
      <c r="D304" s="140" t="s">
        <v>128</v>
      </c>
      <c r="F304" s="141" t="s">
        <v>573</v>
      </c>
      <c r="I304" s="142"/>
      <c r="L304" s="32"/>
      <c r="M304" s="143"/>
      <c r="T304" s="53"/>
      <c r="AT304" s="17" t="s">
        <v>128</v>
      </c>
      <c r="AU304" s="17" t="s">
        <v>81</v>
      </c>
    </row>
    <row r="305" spans="2:65" s="11" customFormat="1" ht="22.8" customHeight="1">
      <c r="B305" s="115"/>
      <c r="D305" s="116" t="s">
        <v>70</v>
      </c>
      <c r="E305" s="125" t="s">
        <v>574</v>
      </c>
      <c r="F305" s="125" t="s">
        <v>575</v>
      </c>
      <c r="I305" s="118"/>
      <c r="J305" s="126">
        <f>BK305</f>
        <v>0</v>
      </c>
      <c r="L305" s="115"/>
      <c r="M305" s="120"/>
      <c r="P305" s="121">
        <f>SUM(P306:P307)</f>
        <v>0</v>
      </c>
      <c r="R305" s="121">
        <f>SUM(R306:R307)</f>
        <v>0</v>
      </c>
      <c r="T305" s="122">
        <f>SUM(T306:T307)</f>
        <v>0</v>
      </c>
      <c r="AR305" s="116" t="s">
        <v>79</v>
      </c>
      <c r="AT305" s="123" t="s">
        <v>70</v>
      </c>
      <c r="AU305" s="123" t="s">
        <v>79</v>
      </c>
      <c r="AY305" s="116" t="s">
        <v>119</v>
      </c>
      <c r="BK305" s="124">
        <f>SUM(BK306:BK307)</f>
        <v>0</v>
      </c>
    </row>
    <row r="306" spans="2:65" s="1" customFormat="1" ht="44.25" customHeight="1">
      <c r="B306" s="32"/>
      <c r="C306" s="127" t="s">
        <v>576</v>
      </c>
      <c r="D306" s="127" t="s">
        <v>121</v>
      </c>
      <c r="E306" s="128" t="s">
        <v>577</v>
      </c>
      <c r="F306" s="129" t="s">
        <v>578</v>
      </c>
      <c r="G306" s="130" t="s">
        <v>199</v>
      </c>
      <c r="H306" s="131">
        <v>171.06399999999999</v>
      </c>
      <c r="I306" s="132"/>
      <c r="J306" s="133">
        <f>ROUND(I306*H306,2)</f>
        <v>0</v>
      </c>
      <c r="K306" s="129" t="s">
        <v>125</v>
      </c>
      <c r="L306" s="32"/>
      <c r="M306" s="134" t="s">
        <v>19</v>
      </c>
      <c r="N306" s="135" t="s">
        <v>42</v>
      </c>
      <c r="P306" s="136">
        <f>O306*H306</f>
        <v>0</v>
      </c>
      <c r="Q306" s="136">
        <v>0</v>
      </c>
      <c r="R306" s="136">
        <f>Q306*H306</f>
        <v>0</v>
      </c>
      <c r="S306" s="136">
        <v>0</v>
      </c>
      <c r="T306" s="137">
        <f>S306*H306</f>
        <v>0</v>
      </c>
      <c r="AR306" s="138" t="s">
        <v>126</v>
      </c>
      <c r="AT306" s="138" t="s">
        <v>121</v>
      </c>
      <c r="AU306" s="138" t="s">
        <v>81</v>
      </c>
      <c r="AY306" s="17" t="s">
        <v>119</v>
      </c>
      <c r="BE306" s="139">
        <f>IF(N306="základní",J306,0)</f>
        <v>0</v>
      </c>
      <c r="BF306" s="139">
        <f>IF(N306="snížená",J306,0)</f>
        <v>0</v>
      </c>
      <c r="BG306" s="139">
        <f>IF(N306="zákl. přenesená",J306,0)</f>
        <v>0</v>
      </c>
      <c r="BH306" s="139">
        <f>IF(N306="sníž. přenesená",J306,0)</f>
        <v>0</v>
      </c>
      <c r="BI306" s="139">
        <f>IF(N306="nulová",J306,0)</f>
        <v>0</v>
      </c>
      <c r="BJ306" s="17" t="s">
        <v>79</v>
      </c>
      <c r="BK306" s="139">
        <f>ROUND(I306*H306,2)</f>
        <v>0</v>
      </c>
      <c r="BL306" s="17" t="s">
        <v>126</v>
      </c>
      <c r="BM306" s="138" t="s">
        <v>579</v>
      </c>
    </row>
    <row r="307" spans="2:65" s="1" customFormat="1" ht="10.199999999999999">
      <c r="B307" s="32"/>
      <c r="D307" s="140" t="s">
        <v>128</v>
      </c>
      <c r="F307" s="141" t="s">
        <v>580</v>
      </c>
      <c r="I307" s="142"/>
      <c r="L307" s="32"/>
      <c r="M307" s="176"/>
      <c r="N307" s="177"/>
      <c r="O307" s="177"/>
      <c r="P307" s="177"/>
      <c r="Q307" s="177"/>
      <c r="R307" s="177"/>
      <c r="S307" s="177"/>
      <c r="T307" s="178"/>
      <c r="AT307" s="17" t="s">
        <v>128</v>
      </c>
      <c r="AU307" s="17" t="s">
        <v>81</v>
      </c>
    </row>
    <row r="308" spans="2:65" s="1" customFormat="1" ht="6.9" customHeight="1">
      <c r="B308" s="41"/>
      <c r="C308" s="42"/>
      <c r="D308" s="42"/>
      <c r="E308" s="42"/>
      <c r="F308" s="42"/>
      <c r="G308" s="42"/>
      <c r="H308" s="42"/>
      <c r="I308" s="42"/>
      <c r="J308" s="42"/>
      <c r="K308" s="42"/>
      <c r="L308" s="32"/>
    </row>
  </sheetData>
  <sheetProtection algorithmName="SHA-512" hashValue="e8DkGABJJrepTTFWUgKWNViPD/IY/lSe3IE10O3SMYbgxqcd3k1nuHoIcoldNlEO74RYh9wGYGL6neg8Bp+3bA==" saltValue="M7TdMdJ4zW7Fr507mxW/fJ3TRs6keSsGZgZE+YGg31T3P1rw/7PePnprKGK1M7g9krxBhYHMHX2JFXri7+mcXQ==" spinCount="100000" sheet="1" objects="1" scenarios="1" formatColumns="0" formatRows="0" autoFilter="0"/>
  <autoFilter ref="C87:K307" xr:uid="{00000000-0009-0000-0000-000001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100-000000000000}"/>
    <hyperlink ref="F94" r:id="rId2" xr:uid="{00000000-0004-0000-0100-000001000000}"/>
    <hyperlink ref="F102" r:id="rId3" xr:uid="{00000000-0004-0000-0100-000002000000}"/>
    <hyperlink ref="F106" r:id="rId4" xr:uid="{00000000-0004-0000-0100-000003000000}"/>
    <hyperlink ref="F109" r:id="rId5" xr:uid="{00000000-0004-0000-0100-000004000000}"/>
    <hyperlink ref="F112" r:id="rId6" xr:uid="{00000000-0004-0000-0100-000005000000}"/>
    <hyperlink ref="F115" r:id="rId7" xr:uid="{00000000-0004-0000-0100-000006000000}"/>
    <hyperlink ref="F120" r:id="rId8" xr:uid="{00000000-0004-0000-0100-000007000000}"/>
    <hyperlink ref="F122" r:id="rId9" xr:uid="{00000000-0004-0000-0100-000008000000}"/>
    <hyperlink ref="F129" r:id="rId10" xr:uid="{00000000-0004-0000-0100-000009000000}"/>
    <hyperlink ref="F131" r:id="rId11" xr:uid="{00000000-0004-0000-0100-00000A000000}"/>
    <hyperlink ref="F135" r:id="rId12" xr:uid="{00000000-0004-0000-0100-00000B000000}"/>
    <hyperlink ref="F137" r:id="rId13" xr:uid="{00000000-0004-0000-0100-00000C000000}"/>
    <hyperlink ref="F150" r:id="rId14" xr:uid="{00000000-0004-0000-0100-00000D000000}"/>
    <hyperlink ref="F157" r:id="rId15" xr:uid="{00000000-0004-0000-0100-00000E000000}"/>
    <hyperlink ref="F159" r:id="rId16" xr:uid="{00000000-0004-0000-0100-00000F000000}"/>
    <hyperlink ref="F161" r:id="rId17" xr:uid="{00000000-0004-0000-0100-000010000000}"/>
    <hyperlink ref="F164" r:id="rId18" xr:uid="{00000000-0004-0000-0100-000011000000}"/>
    <hyperlink ref="F168" r:id="rId19" xr:uid="{00000000-0004-0000-0100-000012000000}"/>
    <hyperlink ref="F171" r:id="rId20" xr:uid="{00000000-0004-0000-0100-000013000000}"/>
    <hyperlink ref="F174" r:id="rId21" xr:uid="{00000000-0004-0000-0100-000014000000}"/>
    <hyperlink ref="F178" r:id="rId22" xr:uid="{00000000-0004-0000-0100-000015000000}"/>
    <hyperlink ref="F180" r:id="rId23" xr:uid="{00000000-0004-0000-0100-000016000000}"/>
    <hyperlink ref="F183" r:id="rId24" xr:uid="{00000000-0004-0000-0100-000017000000}"/>
    <hyperlink ref="F186" r:id="rId25" xr:uid="{00000000-0004-0000-0100-000018000000}"/>
    <hyperlink ref="F190" r:id="rId26" xr:uid="{00000000-0004-0000-0100-000019000000}"/>
    <hyperlink ref="F193" r:id="rId27" xr:uid="{00000000-0004-0000-0100-00001A000000}"/>
    <hyperlink ref="F198" r:id="rId28" xr:uid="{00000000-0004-0000-0100-00001B000000}"/>
    <hyperlink ref="F201" r:id="rId29" xr:uid="{00000000-0004-0000-0100-00001C000000}"/>
    <hyperlink ref="F205" r:id="rId30" xr:uid="{00000000-0004-0000-0100-00001D000000}"/>
    <hyperlink ref="F210" r:id="rId31" xr:uid="{00000000-0004-0000-0100-00001E000000}"/>
    <hyperlink ref="F219" r:id="rId32" xr:uid="{00000000-0004-0000-0100-00001F000000}"/>
    <hyperlink ref="F222" r:id="rId33" xr:uid="{00000000-0004-0000-0100-000020000000}"/>
    <hyperlink ref="F226" r:id="rId34" xr:uid="{00000000-0004-0000-0100-000021000000}"/>
    <hyperlink ref="F230" r:id="rId35" xr:uid="{00000000-0004-0000-0100-000022000000}"/>
    <hyperlink ref="F237" r:id="rId36" xr:uid="{00000000-0004-0000-0100-000023000000}"/>
    <hyperlink ref="F240" r:id="rId37" xr:uid="{00000000-0004-0000-0100-000024000000}"/>
    <hyperlink ref="F243" r:id="rId38" xr:uid="{00000000-0004-0000-0100-000025000000}"/>
    <hyperlink ref="F246" r:id="rId39" xr:uid="{00000000-0004-0000-0100-000026000000}"/>
    <hyperlink ref="F250" r:id="rId40" xr:uid="{00000000-0004-0000-0100-000027000000}"/>
    <hyperlink ref="F254" r:id="rId41" xr:uid="{00000000-0004-0000-0100-000028000000}"/>
    <hyperlink ref="F258" r:id="rId42" xr:uid="{00000000-0004-0000-0100-000029000000}"/>
    <hyperlink ref="F261" r:id="rId43" xr:uid="{00000000-0004-0000-0100-00002A000000}"/>
    <hyperlink ref="F265" r:id="rId44" xr:uid="{00000000-0004-0000-0100-00002B000000}"/>
    <hyperlink ref="F268" r:id="rId45" xr:uid="{00000000-0004-0000-0100-00002C000000}"/>
    <hyperlink ref="F271" r:id="rId46" xr:uid="{00000000-0004-0000-0100-00002D000000}"/>
    <hyperlink ref="F273" r:id="rId47" xr:uid="{00000000-0004-0000-0100-00002E000000}"/>
    <hyperlink ref="F280" r:id="rId48" xr:uid="{00000000-0004-0000-0100-00002F000000}"/>
    <hyperlink ref="F283" r:id="rId49" xr:uid="{00000000-0004-0000-0100-000030000000}"/>
    <hyperlink ref="F286" r:id="rId50" xr:uid="{00000000-0004-0000-0100-000031000000}"/>
    <hyperlink ref="F288" r:id="rId51" xr:uid="{00000000-0004-0000-0100-000032000000}"/>
    <hyperlink ref="F294" r:id="rId52" xr:uid="{00000000-0004-0000-0100-000033000000}"/>
    <hyperlink ref="F296" r:id="rId53" xr:uid="{00000000-0004-0000-0100-000034000000}"/>
    <hyperlink ref="F300" r:id="rId54" xr:uid="{00000000-0004-0000-0100-000035000000}"/>
    <hyperlink ref="F302" r:id="rId55" xr:uid="{00000000-0004-0000-0100-000036000000}"/>
    <hyperlink ref="F304" r:id="rId56" xr:uid="{00000000-0004-0000-0100-000037000000}"/>
    <hyperlink ref="F307" r:id="rId57" xr:uid="{00000000-0004-0000-0100-00003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1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17" t="s">
        <v>84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customHeight="1">
      <c r="B4" s="20"/>
      <c r="D4" s="21" t="s">
        <v>88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8" t="str">
        <f>'Rekapitulace stavby'!K6</f>
        <v>Souvislá údržba vozovky ul. Kolonie, Olbramice</v>
      </c>
      <c r="F7" s="309"/>
      <c r="G7" s="309"/>
      <c r="H7" s="309"/>
      <c r="L7" s="20"/>
    </row>
    <row r="8" spans="2:46" s="1" customFormat="1" ht="12" customHeight="1">
      <c r="B8" s="32"/>
      <c r="D8" s="27" t="s">
        <v>89</v>
      </c>
      <c r="L8" s="32"/>
    </row>
    <row r="9" spans="2:46" s="1" customFormat="1" ht="16.5" customHeight="1">
      <c r="B9" s="32"/>
      <c r="E9" s="290" t="s">
        <v>581</v>
      </c>
      <c r="F9" s="310"/>
      <c r="G9" s="310"/>
      <c r="H9" s="310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26. 8. 2024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1" t="str">
        <f>'Rekapitulace stavby'!E14</f>
        <v>Vyplň údaj</v>
      </c>
      <c r="F18" s="274"/>
      <c r="G18" s="274"/>
      <c r="H18" s="274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28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71.25" customHeight="1">
      <c r="B27" s="86"/>
      <c r="E27" s="279" t="s">
        <v>36</v>
      </c>
      <c r="F27" s="279"/>
      <c r="G27" s="279"/>
      <c r="H27" s="279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37</v>
      </c>
      <c r="J30" s="63">
        <f>ROUND(J83,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2" t="s">
        <v>41</v>
      </c>
      <c r="E33" s="27" t="s">
        <v>42</v>
      </c>
      <c r="F33" s="88">
        <f>ROUND((SUM(BE83:BE112)),  2)</f>
        <v>0</v>
      </c>
      <c r="I33" s="89">
        <v>0.21</v>
      </c>
      <c r="J33" s="88">
        <f>ROUND(((SUM(BE83:BE112))*I33),  2)</f>
        <v>0</v>
      </c>
      <c r="L33" s="32"/>
    </row>
    <row r="34" spans="2:12" s="1" customFormat="1" ht="14.4" customHeight="1">
      <c r="B34" s="32"/>
      <c r="E34" s="27" t="s">
        <v>43</v>
      </c>
      <c r="F34" s="88">
        <f>ROUND((SUM(BF83:BF112)),  2)</f>
        <v>0</v>
      </c>
      <c r="I34" s="89">
        <v>0.12</v>
      </c>
      <c r="J34" s="88">
        <f>ROUND(((SUM(BF83:BF112))*I34),  2)</f>
        <v>0</v>
      </c>
      <c r="L34" s="32"/>
    </row>
    <row r="35" spans="2:12" s="1" customFormat="1" ht="14.4" hidden="1" customHeight="1">
      <c r="B35" s="32"/>
      <c r="E35" s="27" t="s">
        <v>44</v>
      </c>
      <c r="F35" s="88">
        <f>ROUND((SUM(BG83:BG112)),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88">
        <f>ROUND((SUM(BH83:BH112)),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88">
        <f>ROUND((SUM(BI83:BI112)),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47</v>
      </c>
      <c r="E39" s="54"/>
      <c r="F39" s="54"/>
      <c r="G39" s="92" t="s">
        <v>48</v>
      </c>
      <c r="H39" s="93" t="s">
        <v>49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91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8" t="str">
        <f>E7</f>
        <v>Souvislá údržba vozovky ul. Kolonie, Olbramice</v>
      </c>
      <c r="F48" s="309"/>
      <c r="G48" s="309"/>
      <c r="H48" s="309"/>
      <c r="L48" s="32"/>
    </row>
    <row r="49" spans="2:47" s="1" customFormat="1" ht="12" customHeight="1">
      <c r="B49" s="32"/>
      <c r="C49" s="27" t="s">
        <v>89</v>
      </c>
      <c r="L49" s="32"/>
    </row>
    <row r="50" spans="2:47" s="1" customFormat="1" ht="16.5" customHeight="1">
      <c r="B50" s="32"/>
      <c r="E50" s="290" t="str">
        <f>E9</f>
        <v>SO 101.1 - Zpevněné plochy - sanace</v>
      </c>
      <c r="F50" s="310"/>
      <c r="G50" s="310"/>
      <c r="H50" s="310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ul. Kolonie</v>
      </c>
      <c r="I52" s="27" t="s">
        <v>23</v>
      </c>
      <c r="J52" s="49" t="str">
        <f>IF(J12="","",J12)</f>
        <v>26. 8. 2024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>Obec Olbramice</v>
      </c>
      <c r="I54" s="27" t="s">
        <v>31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92</v>
      </c>
      <c r="D57" s="90"/>
      <c r="E57" s="90"/>
      <c r="F57" s="90"/>
      <c r="G57" s="90"/>
      <c r="H57" s="90"/>
      <c r="I57" s="90"/>
      <c r="J57" s="97" t="s">
        <v>93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69</v>
      </c>
      <c r="J59" s="63">
        <f>J83</f>
        <v>0</v>
      </c>
      <c r="L59" s="32"/>
      <c r="AU59" s="17" t="s">
        <v>94</v>
      </c>
    </row>
    <row r="60" spans="2:47" s="8" customFormat="1" ht="24.9" customHeight="1">
      <c r="B60" s="99"/>
      <c r="D60" s="100" t="s">
        <v>95</v>
      </c>
      <c r="E60" s="101"/>
      <c r="F60" s="101"/>
      <c r="G60" s="101"/>
      <c r="H60" s="101"/>
      <c r="I60" s="101"/>
      <c r="J60" s="102">
        <f>J84</f>
        <v>0</v>
      </c>
      <c r="L60" s="99"/>
    </row>
    <row r="61" spans="2:47" s="9" customFormat="1" ht="19.95" customHeight="1">
      <c r="B61" s="103"/>
      <c r="D61" s="104" t="s">
        <v>96</v>
      </c>
      <c r="E61" s="105"/>
      <c r="F61" s="105"/>
      <c r="G61" s="105"/>
      <c r="H61" s="105"/>
      <c r="I61" s="105"/>
      <c r="J61" s="106">
        <f>J85</f>
        <v>0</v>
      </c>
      <c r="L61" s="103"/>
    </row>
    <row r="62" spans="2:47" s="9" customFormat="1" ht="19.95" customHeight="1">
      <c r="B62" s="103"/>
      <c r="D62" s="104" t="s">
        <v>99</v>
      </c>
      <c r="E62" s="105"/>
      <c r="F62" s="105"/>
      <c r="G62" s="105"/>
      <c r="H62" s="105"/>
      <c r="I62" s="105"/>
      <c r="J62" s="106">
        <f>J103</f>
        <v>0</v>
      </c>
      <c r="L62" s="103"/>
    </row>
    <row r="63" spans="2:47" s="9" customFormat="1" ht="19.95" customHeight="1">
      <c r="B63" s="103"/>
      <c r="D63" s="104" t="s">
        <v>101</v>
      </c>
      <c r="E63" s="105"/>
      <c r="F63" s="105"/>
      <c r="G63" s="105"/>
      <c r="H63" s="105"/>
      <c r="I63" s="105"/>
      <c r="J63" s="106">
        <f>J108</f>
        <v>0</v>
      </c>
      <c r="L63" s="103"/>
    </row>
    <row r="64" spans="2:47" s="1" customFormat="1" ht="21.75" customHeight="1">
      <c r="B64" s="32"/>
      <c r="L64" s="32"/>
    </row>
    <row r="65" spans="2:12" s="1" customFormat="1" ht="6.9" customHeight="1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32"/>
    </row>
    <row r="69" spans="2:12" s="1" customFormat="1" ht="6.9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2"/>
    </row>
    <row r="70" spans="2:12" s="1" customFormat="1" ht="24.9" customHeight="1">
      <c r="B70" s="32"/>
      <c r="C70" s="21" t="s">
        <v>104</v>
      </c>
      <c r="L70" s="32"/>
    </row>
    <row r="71" spans="2:12" s="1" customFormat="1" ht="6.9" customHeight="1">
      <c r="B71" s="32"/>
      <c r="L71" s="32"/>
    </row>
    <row r="72" spans="2:12" s="1" customFormat="1" ht="12" customHeight="1">
      <c r="B72" s="32"/>
      <c r="C72" s="27" t="s">
        <v>16</v>
      </c>
      <c r="L72" s="32"/>
    </row>
    <row r="73" spans="2:12" s="1" customFormat="1" ht="16.5" customHeight="1">
      <c r="B73" s="32"/>
      <c r="E73" s="308" t="str">
        <f>E7</f>
        <v>Souvislá údržba vozovky ul. Kolonie, Olbramice</v>
      </c>
      <c r="F73" s="309"/>
      <c r="G73" s="309"/>
      <c r="H73" s="309"/>
      <c r="L73" s="32"/>
    </row>
    <row r="74" spans="2:12" s="1" customFormat="1" ht="12" customHeight="1">
      <c r="B74" s="32"/>
      <c r="C74" s="27" t="s">
        <v>89</v>
      </c>
      <c r="L74" s="32"/>
    </row>
    <row r="75" spans="2:12" s="1" customFormat="1" ht="16.5" customHeight="1">
      <c r="B75" s="32"/>
      <c r="E75" s="290" t="str">
        <f>E9</f>
        <v>SO 101.1 - Zpevněné plochy - sanace</v>
      </c>
      <c r="F75" s="310"/>
      <c r="G75" s="310"/>
      <c r="H75" s="310"/>
      <c r="L75" s="32"/>
    </row>
    <row r="76" spans="2:12" s="1" customFormat="1" ht="6.9" customHeight="1">
      <c r="B76" s="32"/>
      <c r="L76" s="32"/>
    </row>
    <row r="77" spans="2:12" s="1" customFormat="1" ht="12" customHeight="1">
      <c r="B77" s="32"/>
      <c r="C77" s="27" t="s">
        <v>21</v>
      </c>
      <c r="F77" s="25" t="str">
        <f>F12</f>
        <v>ul. Kolonie</v>
      </c>
      <c r="I77" s="27" t="s">
        <v>23</v>
      </c>
      <c r="J77" s="49" t="str">
        <f>IF(J12="","",J12)</f>
        <v>26. 8. 2024</v>
      </c>
      <c r="L77" s="32"/>
    </row>
    <row r="78" spans="2:12" s="1" customFormat="1" ht="6.9" customHeight="1">
      <c r="B78" s="32"/>
      <c r="L78" s="32"/>
    </row>
    <row r="79" spans="2:12" s="1" customFormat="1" ht="15.15" customHeight="1">
      <c r="B79" s="32"/>
      <c r="C79" s="27" t="s">
        <v>25</v>
      </c>
      <c r="F79" s="25" t="str">
        <f>E15</f>
        <v>Obec Olbramice</v>
      </c>
      <c r="I79" s="27" t="s">
        <v>31</v>
      </c>
      <c r="J79" s="30" t="str">
        <f>E21</f>
        <v xml:space="preserve"> </v>
      </c>
      <c r="L79" s="32"/>
    </row>
    <row r="80" spans="2:12" s="1" customFormat="1" ht="15.15" customHeight="1">
      <c r="B80" s="32"/>
      <c r="C80" s="27" t="s">
        <v>29</v>
      </c>
      <c r="F80" s="25" t="str">
        <f>IF(E18="","",E18)</f>
        <v>Vyplň údaj</v>
      </c>
      <c r="I80" s="27" t="s">
        <v>34</v>
      </c>
      <c r="J80" s="30" t="str">
        <f>E24</f>
        <v xml:space="preserve"> </v>
      </c>
      <c r="L80" s="32"/>
    </row>
    <row r="81" spans="2:65" s="1" customFormat="1" ht="10.35" customHeight="1">
      <c r="B81" s="32"/>
      <c r="L81" s="32"/>
    </row>
    <row r="82" spans="2:65" s="10" customFormat="1" ht="29.25" customHeight="1">
      <c r="B82" s="107"/>
      <c r="C82" s="108" t="s">
        <v>105</v>
      </c>
      <c r="D82" s="109" t="s">
        <v>56</v>
      </c>
      <c r="E82" s="109" t="s">
        <v>52</v>
      </c>
      <c r="F82" s="109" t="s">
        <v>53</v>
      </c>
      <c r="G82" s="109" t="s">
        <v>106</v>
      </c>
      <c r="H82" s="109" t="s">
        <v>107</v>
      </c>
      <c r="I82" s="109" t="s">
        <v>108</v>
      </c>
      <c r="J82" s="109" t="s">
        <v>93</v>
      </c>
      <c r="K82" s="110" t="s">
        <v>109</v>
      </c>
      <c r="L82" s="107"/>
      <c r="M82" s="56" t="s">
        <v>19</v>
      </c>
      <c r="N82" s="57" t="s">
        <v>41</v>
      </c>
      <c r="O82" s="57" t="s">
        <v>110</v>
      </c>
      <c r="P82" s="57" t="s">
        <v>111</v>
      </c>
      <c r="Q82" s="57" t="s">
        <v>112</v>
      </c>
      <c r="R82" s="57" t="s">
        <v>113</v>
      </c>
      <c r="S82" s="57" t="s">
        <v>114</v>
      </c>
      <c r="T82" s="58" t="s">
        <v>115</v>
      </c>
    </row>
    <row r="83" spans="2:65" s="1" customFormat="1" ht="22.8" customHeight="1">
      <c r="B83" s="32"/>
      <c r="C83" s="61" t="s">
        <v>116</v>
      </c>
      <c r="J83" s="111">
        <f>BK83</f>
        <v>0</v>
      </c>
      <c r="L83" s="32"/>
      <c r="M83" s="59"/>
      <c r="N83" s="50"/>
      <c r="O83" s="50"/>
      <c r="P83" s="112">
        <f>P84</f>
        <v>0</v>
      </c>
      <c r="Q83" s="50"/>
      <c r="R83" s="112">
        <f>R84</f>
        <v>0.12797069999999999</v>
      </c>
      <c r="S83" s="50"/>
      <c r="T83" s="113">
        <f>T84</f>
        <v>0</v>
      </c>
      <c r="AT83" s="17" t="s">
        <v>70</v>
      </c>
      <c r="AU83" s="17" t="s">
        <v>94</v>
      </c>
      <c r="BK83" s="114">
        <f>BK84</f>
        <v>0</v>
      </c>
    </row>
    <row r="84" spans="2:65" s="11" customFormat="1" ht="25.95" customHeight="1">
      <c r="B84" s="115"/>
      <c r="D84" s="116" t="s">
        <v>70</v>
      </c>
      <c r="E84" s="117" t="s">
        <v>117</v>
      </c>
      <c r="F84" s="117" t="s">
        <v>118</v>
      </c>
      <c r="I84" s="118"/>
      <c r="J84" s="119">
        <f>BK84</f>
        <v>0</v>
      </c>
      <c r="L84" s="115"/>
      <c r="M84" s="120"/>
      <c r="P84" s="121">
        <f>P85+P103+P108</f>
        <v>0</v>
      </c>
      <c r="R84" s="121">
        <f>R85+R103+R108</f>
        <v>0.12797069999999999</v>
      </c>
      <c r="T84" s="122">
        <f>T85+T103+T108</f>
        <v>0</v>
      </c>
      <c r="AR84" s="116" t="s">
        <v>79</v>
      </c>
      <c r="AT84" s="123" t="s">
        <v>70</v>
      </c>
      <c r="AU84" s="123" t="s">
        <v>71</v>
      </c>
      <c r="AY84" s="116" t="s">
        <v>119</v>
      </c>
      <c r="BK84" s="124">
        <f>BK85+BK103+BK108</f>
        <v>0</v>
      </c>
    </row>
    <row r="85" spans="2:65" s="11" customFormat="1" ht="22.8" customHeight="1">
      <c r="B85" s="115"/>
      <c r="D85" s="116" t="s">
        <v>70</v>
      </c>
      <c r="E85" s="125" t="s">
        <v>79</v>
      </c>
      <c r="F85" s="125" t="s">
        <v>120</v>
      </c>
      <c r="I85" s="118"/>
      <c r="J85" s="126">
        <f>BK85</f>
        <v>0</v>
      </c>
      <c r="L85" s="115"/>
      <c r="M85" s="120"/>
      <c r="P85" s="121">
        <f>SUM(P86:P102)</f>
        <v>0</v>
      </c>
      <c r="R85" s="121">
        <f>SUM(R86:R102)</f>
        <v>0</v>
      </c>
      <c r="T85" s="122">
        <f>SUM(T86:T102)</f>
        <v>0</v>
      </c>
      <c r="AR85" s="116" t="s">
        <v>79</v>
      </c>
      <c r="AT85" s="123" t="s">
        <v>70</v>
      </c>
      <c r="AU85" s="123" t="s">
        <v>79</v>
      </c>
      <c r="AY85" s="116" t="s">
        <v>119</v>
      </c>
      <c r="BK85" s="124">
        <f>SUM(BK86:BK102)</f>
        <v>0</v>
      </c>
    </row>
    <row r="86" spans="2:65" s="1" customFormat="1" ht="37.799999999999997" customHeight="1">
      <c r="B86" s="32"/>
      <c r="C86" s="127" t="s">
        <v>79</v>
      </c>
      <c r="D86" s="127" t="s">
        <v>121</v>
      </c>
      <c r="E86" s="128" t="s">
        <v>582</v>
      </c>
      <c r="F86" s="129" t="s">
        <v>583</v>
      </c>
      <c r="G86" s="130" t="s">
        <v>154</v>
      </c>
      <c r="H86" s="131">
        <v>34.200000000000003</v>
      </c>
      <c r="I86" s="132"/>
      <c r="J86" s="133">
        <f>ROUND(I86*H86,2)</f>
        <v>0</v>
      </c>
      <c r="K86" s="129" t="s">
        <v>125</v>
      </c>
      <c r="L86" s="32"/>
      <c r="M86" s="134" t="s">
        <v>19</v>
      </c>
      <c r="N86" s="135" t="s">
        <v>42</v>
      </c>
      <c r="P86" s="136">
        <f>O86*H86</f>
        <v>0</v>
      </c>
      <c r="Q86" s="136">
        <v>0</v>
      </c>
      <c r="R86" s="136">
        <f>Q86*H86</f>
        <v>0</v>
      </c>
      <c r="S86" s="136">
        <v>0</v>
      </c>
      <c r="T86" s="137">
        <f>S86*H86</f>
        <v>0</v>
      </c>
      <c r="AR86" s="138" t="s">
        <v>126</v>
      </c>
      <c r="AT86" s="138" t="s">
        <v>121</v>
      </c>
      <c r="AU86" s="138" t="s">
        <v>81</v>
      </c>
      <c r="AY86" s="17" t="s">
        <v>119</v>
      </c>
      <c r="BE86" s="139">
        <f>IF(N86="základní",J86,0)</f>
        <v>0</v>
      </c>
      <c r="BF86" s="139">
        <f>IF(N86="snížená",J86,0)</f>
        <v>0</v>
      </c>
      <c r="BG86" s="139">
        <f>IF(N86="zákl. přenesená",J86,0)</f>
        <v>0</v>
      </c>
      <c r="BH86" s="139">
        <f>IF(N86="sníž. přenesená",J86,0)</f>
        <v>0</v>
      </c>
      <c r="BI86" s="139">
        <f>IF(N86="nulová",J86,0)</f>
        <v>0</v>
      </c>
      <c r="BJ86" s="17" t="s">
        <v>79</v>
      </c>
      <c r="BK86" s="139">
        <f>ROUND(I86*H86,2)</f>
        <v>0</v>
      </c>
      <c r="BL86" s="17" t="s">
        <v>126</v>
      </c>
      <c r="BM86" s="138" t="s">
        <v>584</v>
      </c>
    </row>
    <row r="87" spans="2:65" s="1" customFormat="1" ht="10.199999999999999">
      <c r="B87" s="32"/>
      <c r="D87" s="140" t="s">
        <v>128</v>
      </c>
      <c r="F87" s="141" t="s">
        <v>585</v>
      </c>
      <c r="I87" s="142"/>
      <c r="L87" s="32"/>
      <c r="M87" s="143"/>
      <c r="T87" s="53"/>
      <c r="AT87" s="17" t="s">
        <v>128</v>
      </c>
      <c r="AU87" s="17" t="s">
        <v>81</v>
      </c>
    </row>
    <row r="88" spans="2:65" s="12" customFormat="1" ht="10.199999999999999">
      <c r="B88" s="144"/>
      <c r="D88" s="145" t="s">
        <v>134</v>
      </c>
      <c r="E88" s="146" t="s">
        <v>19</v>
      </c>
      <c r="F88" s="147" t="s">
        <v>586</v>
      </c>
      <c r="H88" s="148">
        <v>34.200000000000003</v>
      </c>
      <c r="I88" s="149"/>
      <c r="L88" s="144"/>
      <c r="M88" s="150"/>
      <c r="T88" s="151"/>
      <c r="AT88" s="146" t="s">
        <v>134</v>
      </c>
      <c r="AU88" s="146" t="s">
        <v>81</v>
      </c>
      <c r="AV88" s="12" t="s">
        <v>81</v>
      </c>
      <c r="AW88" s="12" t="s">
        <v>33</v>
      </c>
      <c r="AX88" s="12" t="s">
        <v>79</v>
      </c>
      <c r="AY88" s="146" t="s">
        <v>119</v>
      </c>
    </row>
    <row r="89" spans="2:65" s="1" customFormat="1" ht="62.7" customHeight="1">
      <c r="B89" s="32"/>
      <c r="C89" s="127" t="s">
        <v>81</v>
      </c>
      <c r="D89" s="127" t="s">
        <v>121</v>
      </c>
      <c r="E89" s="128" t="s">
        <v>186</v>
      </c>
      <c r="F89" s="129" t="s">
        <v>187</v>
      </c>
      <c r="G89" s="130" t="s">
        <v>154</v>
      </c>
      <c r="H89" s="131">
        <v>34.200000000000003</v>
      </c>
      <c r="I89" s="132"/>
      <c r="J89" s="133">
        <f>ROUND(I89*H89,2)</f>
        <v>0</v>
      </c>
      <c r="K89" s="129" t="s">
        <v>125</v>
      </c>
      <c r="L89" s="32"/>
      <c r="M89" s="134" t="s">
        <v>19</v>
      </c>
      <c r="N89" s="135" t="s">
        <v>42</v>
      </c>
      <c r="P89" s="136">
        <f>O89*H89</f>
        <v>0</v>
      </c>
      <c r="Q89" s="136">
        <v>0</v>
      </c>
      <c r="R89" s="136">
        <f>Q89*H89</f>
        <v>0</v>
      </c>
      <c r="S89" s="136">
        <v>0</v>
      </c>
      <c r="T89" s="137">
        <f>S89*H89</f>
        <v>0</v>
      </c>
      <c r="AR89" s="138" t="s">
        <v>126</v>
      </c>
      <c r="AT89" s="138" t="s">
        <v>121</v>
      </c>
      <c r="AU89" s="138" t="s">
        <v>81</v>
      </c>
      <c r="AY89" s="17" t="s">
        <v>119</v>
      </c>
      <c r="BE89" s="139">
        <f>IF(N89="základní",J89,0)</f>
        <v>0</v>
      </c>
      <c r="BF89" s="139">
        <f>IF(N89="snížená",J89,0)</f>
        <v>0</v>
      </c>
      <c r="BG89" s="139">
        <f>IF(N89="zákl. přenesená",J89,0)</f>
        <v>0</v>
      </c>
      <c r="BH89" s="139">
        <f>IF(N89="sníž. přenesená",J89,0)</f>
        <v>0</v>
      </c>
      <c r="BI89" s="139">
        <f>IF(N89="nulová",J89,0)</f>
        <v>0</v>
      </c>
      <c r="BJ89" s="17" t="s">
        <v>79</v>
      </c>
      <c r="BK89" s="139">
        <f>ROUND(I89*H89,2)</f>
        <v>0</v>
      </c>
      <c r="BL89" s="17" t="s">
        <v>126</v>
      </c>
      <c r="BM89" s="138" t="s">
        <v>587</v>
      </c>
    </row>
    <row r="90" spans="2:65" s="1" customFormat="1" ht="10.199999999999999">
      <c r="B90" s="32"/>
      <c r="D90" s="140" t="s">
        <v>128</v>
      </c>
      <c r="F90" s="141" t="s">
        <v>189</v>
      </c>
      <c r="I90" s="142"/>
      <c r="L90" s="32"/>
      <c r="M90" s="143"/>
      <c r="T90" s="53"/>
      <c r="AT90" s="17" t="s">
        <v>128</v>
      </c>
      <c r="AU90" s="17" t="s">
        <v>81</v>
      </c>
    </row>
    <row r="91" spans="2:65" s="1" customFormat="1" ht="19.2">
      <c r="B91" s="32"/>
      <c r="D91" s="145" t="s">
        <v>190</v>
      </c>
      <c r="F91" s="169" t="s">
        <v>191</v>
      </c>
      <c r="I91" s="142"/>
      <c r="L91" s="32"/>
      <c r="M91" s="143"/>
      <c r="T91" s="53"/>
      <c r="AT91" s="17" t="s">
        <v>190</v>
      </c>
      <c r="AU91" s="17" t="s">
        <v>81</v>
      </c>
    </row>
    <row r="92" spans="2:65" s="1" customFormat="1" ht="44.25" customHeight="1">
      <c r="B92" s="32"/>
      <c r="C92" s="127" t="s">
        <v>139</v>
      </c>
      <c r="D92" s="127" t="s">
        <v>121</v>
      </c>
      <c r="E92" s="128" t="s">
        <v>588</v>
      </c>
      <c r="F92" s="129" t="s">
        <v>589</v>
      </c>
      <c r="G92" s="130" t="s">
        <v>154</v>
      </c>
      <c r="H92" s="131">
        <v>34.200000000000003</v>
      </c>
      <c r="I92" s="132"/>
      <c r="J92" s="133">
        <f>ROUND(I92*H92,2)</f>
        <v>0</v>
      </c>
      <c r="K92" s="129" t="s">
        <v>125</v>
      </c>
      <c r="L92" s="32"/>
      <c r="M92" s="134" t="s">
        <v>19</v>
      </c>
      <c r="N92" s="135" t="s">
        <v>42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126</v>
      </c>
      <c r="AT92" s="138" t="s">
        <v>121</v>
      </c>
      <c r="AU92" s="138" t="s">
        <v>81</v>
      </c>
      <c r="AY92" s="17" t="s">
        <v>119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79</v>
      </c>
      <c r="BK92" s="139">
        <f>ROUND(I92*H92,2)</f>
        <v>0</v>
      </c>
      <c r="BL92" s="17" t="s">
        <v>126</v>
      </c>
      <c r="BM92" s="138" t="s">
        <v>590</v>
      </c>
    </row>
    <row r="93" spans="2:65" s="1" customFormat="1" ht="10.199999999999999">
      <c r="B93" s="32"/>
      <c r="D93" s="140" t="s">
        <v>128</v>
      </c>
      <c r="F93" s="141" t="s">
        <v>591</v>
      </c>
      <c r="I93" s="142"/>
      <c r="L93" s="32"/>
      <c r="M93" s="143"/>
      <c r="T93" s="53"/>
      <c r="AT93" s="17" t="s">
        <v>128</v>
      </c>
      <c r="AU93" s="17" t="s">
        <v>81</v>
      </c>
    </row>
    <row r="94" spans="2:65" s="1" customFormat="1" ht="44.25" customHeight="1">
      <c r="B94" s="32"/>
      <c r="C94" s="127" t="s">
        <v>126</v>
      </c>
      <c r="D94" s="127" t="s">
        <v>121</v>
      </c>
      <c r="E94" s="128" t="s">
        <v>197</v>
      </c>
      <c r="F94" s="129" t="s">
        <v>198</v>
      </c>
      <c r="G94" s="130" t="s">
        <v>199</v>
      </c>
      <c r="H94" s="131">
        <v>64.98</v>
      </c>
      <c r="I94" s="132"/>
      <c r="J94" s="133">
        <f>ROUND(I94*H94,2)</f>
        <v>0</v>
      </c>
      <c r="K94" s="129" t="s">
        <v>125</v>
      </c>
      <c r="L94" s="32"/>
      <c r="M94" s="134" t="s">
        <v>19</v>
      </c>
      <c r="N94" s="135" t="s">
        <v>42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126</v>
      </c>
      <c r="AT94" s="138" t="s">
        <v>121</v>
      </c>
      <c r="AU94" s="138" t="s">
        <v>81</v>
      </c>
      <c r="AY94" s="17" t="s">
        <v>119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79</v>
      </c>
      <c r="BK94" s="139">
        <f>ROUND(I94*H94,2)</f>
        <v>0</v>
      </c>
      <c r="BL94" s="17" t="s">
        <v>126</v>
      </c>
      <c r="BM94" s="138" t="s">
        <v>592</v>
      </c>
    </row>
    <row r="95" spans="2:65" s="1" customFormat="1" ht="10.199999999999999">
      <c r="B95" s="32"/>
      <c r="D95" s="140" t="s">
        <v>128</v>
      </c>
      <c r="F95" s="141" t="s">
        <v>201</v>
      </c>
      <c r="I95" s="142"/>
      <c r="L95" s="32"/>
      <c r="M95" s="143"/>
      <c r="T95" s="53"/>
      <c r="AT95" s="17" t="s">
        <v>128</v>
      </c>
      <c r="AU95" s="17" t="s">
        <v>81</v>
      </c>
    </row>
    <row r="96" spans="2:65" s="1" customFormat="1" ht="19.2">
      <c r="B96" s="32"/>
      <c r="D96" s="145" t="s">
        <v>190</v>
      </c>
      <c r="F96" s="169" t="s">
        <v>202</v>
      </c>
      <c r="I96" s="142"/>
      <c r="L96" s="32"/>
      <c r="M96" s="143"/>
      <c r="T96" s="53"/>
      <c r="AT96" s="17" t="s">
        <v>190</v>
      </c>
      <c r="AU96" s="17" t="s">
        <v>81</v>
      </c>
    </row>
    <row r="97" spans="2:65" s="12" customFormat="1" ht="10.199999999999999">
      <c r="B97" s="144"/>
      <c r="D97" s="145" t="s">
        <v>134</v>
      </c>
      <c r="F97" s="147" t="s">
        <v>593</v>
      </c>
      <c r="H97" s="148">
        <v>64.98</v>
      </c>
      <c r="I97" s="149"/>
      <c r="L97" s="144"/>
      <c r="M97" s="150"/>
      <c r="T97" s="151"/>
      <c r="AT97" s="146" t="s">
        <v>134</v>
      </c>
      <c r="AU97" s="146" t="s">
        <v>81</v>
      </c>
      <c r="AV97" s="12" t="s">
        <v>81</v>
      </c>
      <c r="AW97" s="12" t="s">
        <v>4</v>
      </c>
      <c r="AX97" s="12" t="s">
        <v>79</v>
      </c>
      <c r="AY97" s="146" t="s">
        <v>119</v>
      </c>
    </row>
    <row r="98" spans="2:65" s="1" customFormat="1" ht="37.799999999999997" customHeight="1">
      <c r="B98" s="32"/>
      <c r="C98" s="127" t="s">
        <v>151</v>
      </c>
      <c r="D98" s="127" t="s">
        <v>121</v>
      </c>
      <c r="E98" s="128" t="s">
        <v>205</v>
      </c>
      <c r="F98" s="129" t="s">
        <v>206</v>
      </c>
      <c r="G98" s="130" t="s">
        <v>154</v>
      </c>
      <c r="H98" s="131">
        <v>34.200000000000003</v>
      </c>
      <c r="I98" s="132"/>
      <c r="J98" s="133">
        <f>ROUND(I98*H98,2)</f>
        <v>0</v>
      </c>
      <c r="K98" s="129" t="s">
        <v>125</v>
      </c>
      <c r="L98" s="32"/>
      <c r="M98" s="134" t="s">
        <v>19</v>
      </c>
      <c r="N98" s="135" t="s">
        <v>42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126</v>
      </c>
      <c r="AT98" s="138" t="s">
        <v>121</v>
      </c>
      <c r="AU98" s="138" t="s">
        <v>81</v>
      </c>
      <c r="AY98" s="17" t="s">
        <v>119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79</v>
      </c>
      <c r="BK98" s="139">
        <f>ROUND(I98*H98,2)</f>
        <v>0</v>
      </c>
      <c r="BL98" s="17" t="s">
        <v>126</v>
      </c>
      <c r="BM98" s="138" t="s">
        <v>594</v>
      </c>
    </row>
    <row r="99" spans="2:65" s="1" customFormat="1" ht="10.199999999999999">
      <c r="B99" s="32"/>
      <c r="D99" s="140" t="s">
        <v>128</v>
      </c>
      <c r="F99" s="141" t="s">
        <v>208</v>
      </c>
      <c r="I99" s="142"/>
      <c r="L99" s="32"/>
      <c r="M99" s="143"/>
      <c r="T99" s="53"/>
      <c r="AT99" s="17" t="s">
        <v>128</v>
      </c>
      <c r="AU99" s="17" t="s">
        <v>81</v>
      </c>
    </row>
    <row r="100" spans="2:65" s="1" customFormat="1" ht="33" customHeight="1">
      <c r="B100" s="32"/>
      <c r="C100" s="127" t="s">
        <v>156</v>
      </c>
      <c r="D100" s="127" t="s">
        <v>121</v>
      </c>
      <c r="E100" s="128" t="s">
        <v>240</v>
      </c>
      <c r="F100" s="129" t="s">
        <v>241</v>
      </c>
      <c r="G100" s="130" t="s">
        <v>124</v>
      </c>
      <c r="H100" s="131">
        <v>114</v>
      </c>
      <c r="I100" s="132"/>
      <c r="J100" s="133">
        <f>ROUND(I100*H100,2)</f>
        <v>0</v>
      </c>
      <c r="K100" s="129" t="s">
        <v>125</v>
      </c>
      <c r="L100" s="32"/>
      <c r="M100" s="134" t="s">
        <v>19</v>
      </c>
      <c r="N100" s="135" t="s">
        <v>42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126</v>
      </c>
      <c r="AT100" s="138" t="s">
        <v>121</v>
      </c>
      <c r="AU100" s="138" t="s">
        <v>81</v>
      </c>
      <c r="AY100" s="17" t="s">
        <v>119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79</v>
      </c>
      <c r="BK100" s="139">
        <f>ROUND(I100*H100,2)</f>
        <v>0</v>
      </c>
      <c r="BL100" s="17" t="s">
        <v>126</v>
      </c>
      <c r="BM100" s="138" t="s">
        <v>595</v>
      </c>
    </row>
    <row r="101" spans="2:65" s="1" customFormat="1" ht="10.199999999999999">
      <c r="B101" s="32"/>
      <c r="D101" s="140" t="s">
        <v>128</v>
      </c>
      <c r="F101" s="141" t="s">
        <v>243</v>
      </c>
      <c r="I101" s="142"/>
      <c r="L101" s="32"/>
      <c r="M101" s="143"/>
      <c r="T101" s="53"/>
      <c r="AT101" s="17" t="s">
        <v>128</v>
      </c>
      <c r="AU101" s="17" t="s">
        <v>81</v>
      </c>
    </row>
    <row r="102" spans="2:65" s="12" customFormat="1" ht="10.199999999999999">
      <c r="B102" s="144"/>
      <c r="D102" s="145" t="s">
        <v>134</v>
      </c>
      <c r="E102" s="146" t="s">
        <v>19</v>
      </c>
      <c r="F102" s="147" t="s">
        <v>596</v>
      </c>
      <c r="H102" s="148">
        <v>114</v>
      </c>
      <c r="I102" s="149"/>
      <c r="L102" s="144"/>
      <c r="M102" s="150"/>
      <c r="T102" s="151"/>
      <c r="AT102" s="146" t="s">
        <v>134</v>
      </c>
      <c r="AU102" s="146" t="s">
        <v>81</v>
      </c>
      <c r="AV102" s="12" t="s">
        <v>81</v>
      </c>
      <c r="AW102" s="12" t="s">
        <v>33</v>
      </c>
      <c r="AX102" s="12" t="s">
        <v>79</v>
      </c>
      <c r="AY102" s="146" t="s">
        <v>119</v>
      </c>
    </row>
    <row r="103" spans="2:65" s="11" customFormat="1" ht="22.8" customHeight="1">
      <c r="B103" s="115"/>
      <c r="D103" s="116" t="s">
        <v>70</v>
      </c>
      <c r="E103" s="125" t="s">
        <v>151</v>
      </c>
      <c r="F103" s="125" t="s">
        <v>291</v>
      </c>
      <c r="I103" s="118"/>
      <c r="J103" s="126">
        <f>BK103</f>
        <v>0</v>
      </c>
      <c r="L103" s="115"/>
      <c r="M103" s="120"/>
      <c r="P103" s="121">
        <f>SUM(P104:P107)</f>
        <v>0</v>
      </c>
      <c r="R103" s="121">
        <f>SUM(R104:R107)</f>
        <v>0</v>
      </c>
      <c r="T103" s="122">
        <f>SUM(T104:T107)</f>
        <v>0</v>
      </c>
      <c r="AR103" s="116" t="s">
        <v>79</v>
      </c>
      <c r="AT103" s="123" t="s">
        <v>70</v>
      </c>
      <c r="AU103" s="123" t="s">
        <v>79</v>
      </c>
      <c r="AY103" s="116" t="s">
        <v>119</v>
      </c>
      <c r="BK103" s="124">
        <f>SUM(BK104:BK107)</f>
        <v>0</v>
      </c>
    </row>
    <row r="104" spans="2:65" s="1" customFormat="1" ht="33" customHeight="1">
      <c r="B104" s="32"/>
      <c r="C104" s="127" t="s">
        <v>162</v>
      </c>
      <c r="D104" s="127" t="s">
        <v>121</v>
      </c>
      <c r="E104" s="128" t="s">
        <v>597</v>
      </c>
      <c r="F104" s="129" t="s">
        <v>598</v>
      </c>
      <c r="G104" s="130" t="s">
        <v>124</v>
      </c>
      <c r="H104" s="131">
        <v>114</v>
      </c>
      <c r="I104" s="132"/>
      <c r="J104" s="133">
        <f>ROUND(I104*H104,2)</f>
        <v>0</v>
      </c>
      <c r="K104" s="129" t="s">
        <v>125</v>
      </c>
      <c r="L104" s="32"/>
      <c r="M104" s="134" t="s">
        <v>19</v>
      </c>
      <c r="N104" s="135" t="s">
        <v>42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126</v>
      </c>
      <c r="AT104" s="138" t="s">
        <v>121</v>
      </c>
      <c r="AU104" s="138" t="s">
        <v>81</v>
      </c>
      <c r="AY104" s="17" t="s">
        <v>119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79</v>
      </c>
      <c r="BK104" s="139">
        <f>ROUND(I104*H104,2)</f>
        <v>0</v>
      </c>
      <c r="BL104" s="17" t="s">
        <v>126</v>
      </c>
      <c r="BM104" s="138" t="s">
        <v>599</v>
      </c>
    </row>
    <row r="105" spans="2:65" s="1" customFormat="1" ht="10.199999999999999">
      <c r="B105" s="32"/>
      <c r="D105" s="140" t="s">
        <v>128</v>
      </c>
      <c r="F105" s="141" t="s">
        <v>600</v>
      </c>
      <c r="I105" s="142"/>
      <c r="L105" s="32"/>
      <c r="M105" s="143"/>
      <c r="T105" s="53"/>
      <c r="AT105" s="17" t="s">
        <v>128</v>
      </c>
      <c r="AU105" s="17" t="s">
        <v>81</v>
      </c>
    </row>
    <row r="106" spans="2:65" s="1" customFormat="1" ht="19.2">
      <c r="B106" s="32"/>
      <c r="D106" s="145" t="s">
        <v>190</v>
      </c>
      <c r="F106" s="169" t="s">
        <v>601</v>
      </c>
      <c r="I106" s="142"/>
      <c r="L106" s="32"/>
      <c r="M106" s="143"/>
      <c r="T106" s="53"/>
      <c r="AT106" s="17" t="s">
        <v>190</v>
      </c>
      <c r="AU106" s="17" t="s">
        <v>81</v>
      </c>
    </row>
    <row r="107" spans="2:65" s="12" customFormat="1" ht="10.199999999999999">
      <c r="B107" s="144"/>
      <c r="D107" s="145" t="s">
        <v>134</v>
      </c>
      <c r="E107" s="146" t="s">
        <v>19</v>
      </c>
      <c r="F107" s="147" t="s">
        <v>596</v>
      </c>
      <c r="H107" s="148">
        <v>114</v>
      </c>
      <c r="I107" s="149"/>
      <c r="L107" s="144"/>
      <c r="M107" s="150"/>
      <c r="T107" s="151"/>
      <c r="AT107" s="146" t="s">
        <v>134</v>
      </c>
      <c r="AU107" s="146" t="s">
        <v>81</v>
      </c>
      <c r="AV107" s="12" t="s">
        <v>81</v>
      </c>
      <c r="AW107" s="12" t="s">
        <v>33</v>
      </c>
      <c r="AX107" s="12" t="s">
        <v>79</v>
      </c>
      <c r="AY107" s="146" t="s">
        <v>119</v>
      </c>
    </row>
    <row r="108" spans="2:65" s="11" customFormat="1" ht="22.8" customHeight="1">
      <c r="B108" s="115"/>
      <c r="D108" s="116" t="s">
        <v>70</v>
      </c>
      <c r="E108" s="125" t="s">
        <v>173</v>
      </c>
      <c r="F108" s="125" t="s">
        <v>477</v>
      </c>
      <c r="I108" s="118"/>
      <c r="J108" s="126">
        <f>BK108</f>
        <v>0</v>
      </c>
      <c r="L108" s="115"/>
      <c r="M108" s="120"/>
      <c r="P108" s="121">
        <f>SUM(P109:P112)</f>
        <v>0</v>
      </c>
      <c r="R108" s="121">
        <f>SUM(R109:R112)</f>
        <v>0.12797069999999999</v>
      </c>
      <c r="T108" s="122">
        <f>SUM(T109:T112)</f>
        <v>0</v>
      </c>
      <c r="AR108" s="116" t="s">
        <v>79</v>
      </c>
      <c r="AT108" s="123" t="s">
        <v>70</v>
      </c>
      <c r="AU108" s="123" t="s">
        <v>79</v>
      </c>
      <c r="AY108" s="116" t="s">
        <v>119</v>
      </c>
      <c r="BK108" s="124">
        <f>SUM(BK109:BK112)</f>
        <v>0</v>
      </c>
    </row>
    <row r="109" spans="2:65" s="1" customFormat="1" ht="33" customHeight="1">
      <c r="B109" s="32"/>
      <c r="C109" s="127" t="s">
        <v>144</v>
      </c>
      <c r="D109" s="127" t="s">
        <v>121</v>
      </c>
      <c r="E109" s="128" t="s">
        <v>602</v>
      </c>
      <c r="F109" s="129" t="s">
        <v>603</v>
      </c>
      <c r="G109" s="130" t="s">
        <v>124</v>
      </c>
      <c r="H109" s="131">
        <v>148.19999999999999</v>
      </c>
      <c r="I109" s="132"/>
      <c r="J109" s="133">
        <f>ROUND(I109*H109,2)</f>
        <v>0</v>
      </c>
      <c r="K109" s="129" t="s">
        <v>125</v>
      </c>
      <c r="L109" s="32"/>
      <c r="M109" s="134" t="s">
        <v>19</v>
      </c>
      <c r="N109" s="135" t="s">
        <v>42</v>
      </c>
      <c r="P109" s="136">
        <f>O109*H109</f>
        <v>0</v>
      </c>
      <c r="Q109" s="136">
        <v>8.6350000000000001E-4</v>
      </c>
      <c r="R109" s="136">
        <f>Q109*H109</f>
        <v>0.12797069999999999</v>
      </c>
      <c r="S109" s="136">
        <v>0</v>
      </c>
      <c r="T109" s="137">
        <f>S109*H109</f>
        <v>0</v>
      </c>
      <c r="AR109" s="138" t="s">
        <v>126</v>
      </c>
      <c r="AT109" s="138" t="s">
        <v>121</v>
      </c>
      <c r="AU109" s="138" t="s">
        <v>81</v>
      </c>
      <c r="AY109" s="17" t="s">
        <v>119</v>
      </c>
      <c r="BE109" s="139">
        <f>IF(N109="základní",J109,0)</f>
        <v>0</v>
      </c>
      <c r="BF109" s="139">
        <f>IF(N109="snížená",J109,0)</f>
        <v>0</v>
      </c>
      <c r="BG109" s="139">
        <f>IF(N109="zákl. přenesená",J109,0)</f>
        <v>0</v>
      </c>
      <c r="BH109" s="139">
        <f>IF(N109="sníž. přenesená",J109,0)</f>
        <v>0</v>
      </c>
      <c r="BI109" s="139">
        <f>IF(N109="nulová",J109,0)</f>
        <v>0</v>
      </c>
      <c r="BJ109" s="17" t="s">
        <v>79</v>
      </c>
      <c r="BK109" s="139">
        <f>ROUND(I109*H109,2)</f>
        <v>0</v>
      </c>
      <c r="BL109" s="17" t="s">
        <v>126</v>
      </c>
      <c r="BM109" s="138" t="s">
        <v>604</v>
      </c>
    </row>
    <row r="110" spans="2:65" s="1" customFormat="1" ht="10.199999999999999">
      <c r="B110" s="32"/>
      <c r="D110" s="140" t="s">
        <v>128</v>
      </c>
      <c r="F110" s="141" t="s">
        <v>605</v>
      </c>
      <c r="I110" s="142"/>
      <c r="L110" s="32"/>
      <c r="M110" s="143"/>
      <c r="T110" s="53"/>
      <c r="AT110" s="17" t="s">
        <v>128</v>
      </c>
      <c r="AU110" s="17" t="s">
        <v>81</v>
      </c>
    </row>
    <row r="111" spans="2:65" s="12" customFormat="1" ht="10.199999999999999">
      <c r="B111" s="144"/>
      <c r="D111" s="145" t="s">
        <v>134</v>
      </c>
      <c r="E111" s="146" t="s">
        <v>19</v>
      </c>
      <c r="F111" s="147" t="s">
        <v>596</v>
      </c>
      <c r="H111" s="148">
        <v>114</v>
      </c>
      <c r="I111" s="149"/>
      <c r="L111" s="144"/>
      <c r="M111" s="150"/>
      <c r="T111" s="151"/>
      <c r="AT111" s="146" t="s">
        <v>134</v>
      </c>
      <c r="AU111" s="146" t="s">
        <v>81</v>
      </c>
      <c r="AV111" s="12" t="s">
        <v>81</v>
      </c>
      <c r="AW111" s="12" t="s">
        <v>33</v>
      </c>
      <c r="AX111" s="12" t="s">
        <v>79</v>
      </c>
      <c r="AY111" s="146" t="s">
        <v>119</v>
      </c>
    </row>
    <row r="112" spans="2:65" s="12" customFormat="1" ht="10.199999999999999">
      <c r="B112" s="144"/>
      <c r="D112" s="145" t="s">
        <v>134</v>
      </c>
      <c r="F112" s="147" t="s">
        <v>606</v>
      </c>
      <c r="H112" s="148">
        <v>148.19999999999999</v>
      </c>
      <c r="I112" s="149"/>
      <c r="L112" s="144"/>
      <c r="M112" s="179"/>
      <c r="N112" s="180"/>
      <c r="O112" s="180"/>
      <c r="P112" s="180"/>
      <c r="Q112" s="180"/>
      <c r="R112" s="180"/>
      <c r="S112" s="180"/>
      <c r="T112" s="181"/>
      <c r="AT112" s="146" t="s">
        <v>134</v>
      </c>
      <c r="AU112" s="146" t="s">
        <v>81</v>
      </c>
      <c r="AV112" s="12" t="s">
        <v>81</v>
      </c>
      <c r="AW112" s="12" t="s">
        <v>4</v>
      </c>
      <c r="AX112" s="12" t="s">
        <v>79</v>
      </c>
      <c r="AY112" s="146" t="s">
        <v>119</v>
      </c>
    </row>
    <row r="113" spans="2:12" s="1" customFormat="1" ht="6.9" customHeight="1"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32"/>
    </row>
  </sheetData>
  <sheetProtection algorithmName="SHA-512" hashValue="fnafCJQegmjl5sdLKhkMLE27b2kcc+CpDPd2NNNkvv6fqySHhRSbaCqEIOMwMBC64PthKRSA/UfvozWWn2a5sw==" saltValue="sxF2eeyY7A1s28rf5eA5wDdeKk7k6k6q+99IrSa2szh5d84jzxaoNcA9ZjLwRS/OcTp0XMcoIG0VJKTOfXqtuA==" spinCount="100000" sheet="1" objects="1" scenarios="1" formatColumns="0" formatRows="0" autoFilter="0"/>
  <autoFilter ref="C82:K112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200-000000000000}"/>
    <hyperlink ref="F90" r:id="rId2" xr:uid="{00000000-0004-0000-0200-000001000000}"/>
    <hyperlink ref="F93" r:id="rId3" xr:uid="{00000000-0004-0000-0200-000002000000}"/>
    <hyperlink ref="F95" r:id="rId4" xr:uid="{00000000-0004-0000-0200-000003000000}"/>
    <hyperlink ref="F99" r:id="rId5" xr:uid="{00000000-0004-0000-0200-000004000000}"/>
    <hyperlink ref="F101" r:id="rId6" xr:uid="{00000000-0004-0000-0200-000005000000}"/>
    <hyperlink ref="F105" r:id="rId7" xr:uid="{00000000-0004-0000-0200-000006000000}"/>
    <hyperlink ref="F110" r:id="rId8" xr:uid="{00000000-0004-0000-02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17" t="s">
        <v>87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customHeight="1">
      <c r="B4" s="20"/>
      <c r="D4" s="21" t="s">
        <v>88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8" t="str">
        <f>'Rekapitulace stavby'!K6</f>
        <v>Souvislá údržba vozovky ul. Kolonie, Olbramice</v>
      </c>
      <c r="F7" s="309"/>
      <c r="G7" s="309"/>
      <c r="H7" s="309"/>
      <c r="L7" s="20"/>
    </row>
    <row r="8" spans="2:46" s="1" customFormat="1" ht="12" customHeight="1">
      <c r="B8" s="32"/>
      <c r="D8" s="27" t="s">
        <v>89</v>
      </c>
      <c r="L8" s="32"/>
    </row>
    <row r="9" spans="2:46" s="1" customFormat="1" ht="16.5" customHeight="1">
      <c r="B9" s="32"/>
      <c r="E9" s="290" t="s">
        <v>607</v>
      </c>
      <c r="F9" s="310"/>
      <c r="G9" s="310"/>
      <c r="H9" s="310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26. 8. 2024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1" t="str">
        <f>'Rekapitulace stavby'!E14</f>
        <v>Vyplň údaj</v>
      </c>
      <c r="F18" s="274"/>
      <c r="G18" s="274"/>
      <c r="H18" s="274"/>
      <c r="I18" s="27" t="s">
        <v>28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28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71.25" customHeight="1">
      <c r="B27" s="86"/>
      <c r="E27" s="279" t="s">
        <v>36</v>
      </c>
      <c r="F27" s="279"/>
      <c r="G27" s="279"/>
      <c r="H27" s="279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37</v>
      </c>
      <c r="J30" s="63">
        <f>ROUND(J87,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2" t="s">
        <v>41</v>
      </c>
      <c r="E33" s="27" t="s">
        <v>42</v>
      </c>
      <c r="F33" s="88">
        <f>ROUND((SUM(BE87:BE123)),  2)</f>
        <v>0</v>
      </c>
      <c r="I33" s="89">
        <v>0.21</v>
      </c>
      <c r="J33" s="88">
        <f>ROUND(((SUM(BE87:BE123))*I33),  2)</f>
        <v>0</v>
      </c>
      <c r="L33" s="32"/>
    </row>
    <row r="34" spans="2:12" s="1" customFormat="1" ht="14.4" customHeight="1">
      <c r="B34" s="32"/>
      <c r="E34" s="27" t="s">
        <v>43</v>
      </c>
      <c r="F34" s="88">
        <f>ROUND((SUM(BF87:BF123)),  2)</f>
        <v>0</v>
      </c>
      <c r="I34" s="89">
        <v>0.12</v>
      </c>
      <c r="J34" s="88">
        <f>ROUND(((SUM(BF87:BF123))*I34),  2)</f>
        <v>0</v>
      </c>
      <c r="L34" s="32"/>
    </row>
    <row r="35" spans="2:12" s="1" customFormat="1" ht="14.4" hidden="1" customHeight="1">
      <c r="B35" s="32"/>
      <c r="E35" s="27" t="s">
        <v>44</v>
      </c>
      <c r="F35" s="88">
        <f>ROUND((SUM(BG87:BG123)),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88">
        <f>ROUND((SUM(BH87:BH123)),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88">
        <f>ROUND((SUM(BI87:BI123)),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47</v>
      </c>
      <c r="E39" s="54"/>
      <c r="F39" s="54"/>
      <c r="G39" s="92" t="s">
        <v>48</v>
      </c>
      <c r="H39" s="93" t="s">
        <v>49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91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8" t="str">
        <f>E7</f>
        <v>Souvislá údržba vozovky ul. Kolonie, Olbramice</v>
      </c>
      <c r="F48" s="309"/>
      <c r="G48" s="309"/>
      <c r="H48" s="309"/>
      <c r="L48" s="32"/>
    </row>
    <row r="49" spans="2:47" s="1" customFormat="1" ht="12" customHeight="1">
      <c r="B49" s="32"/>
      <c r="C49" s="27" t="s">
        <v>89</v>
      </c>
      <c r="L49" s="32"/>
    </row>
    <row r="50" spans="2:47" s="1" customFormat="1" ht="16.5" customHeight="1">
      <c r="B50" s="32"/>
      <c r="E50" s="290" t="str">
        <f>E9</f>
        <v>VRN - Vedlejší rozpočtové náklady</v>
      </c>
      <c r="F50" s="310"/>
      <c r="G50" s="310"/>
      <c r="H50" s="310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ul. Kolonie</v>
      </c>
      <c r="I52" s="27" t="s">
        <v>23</v>
      </c>
      <c r="J52" s="49" t="str">
        <f>IF(J12="","",J12)</f>
        <v>26. 8. 2024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>Obec Olbramice</v>
      </c>
      <c r="I54" s="27" t="s">
        <v>31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92</v>
      </c>
      <c r="D57" s="90"/>
      <c r="E57" s="90"/>
      <c r="F57" s="90"/>
      <c r="G57" s="90"/>
      <c r="H57" s="90"/>
      <c r="I57" s="90"/>
      <c r="J57" s="97" t="s">
        <v>93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69</v>
      </c>
      <c r="J59" s="63">
        <f>J87</f>
        <v>0</v>
      </c>
      <c r="L59" s="32"/>
      <c r="AU59" s="17" t="s">
        <v>94</v>
      </c>
    </row>
    <row r="60" spans="2:47" s="8" customFormat="1" ht="24.9" customHeight="1">
      <c r="B60" s="99"/>
      <c r="D60" s="100" t="s">
        <v>95</v>
      </c>
      <c r="E60" s="101"/>
      <c r="F60" s="101"/>
      <c r="G60" s="101"/>
      <c r="H60" s="101"/>
      <c r="I60" s="101"/>
      <c r="J60" s="102">
        <f>J88</f>
        <v>0</v>
      </c>
      <c r="L60" s="99"/>
    </row>
    <row r="61" spans="2:47" s="9" customFormat="1" ht="19.95" customHeight="1">
      <c r="B61" s="103"/>
      <c r="D61" s="104" t="s">
        <v>96</v>
      </c>
      <c r="E61" s="105"/>
      <c r="F61" s="105"/>
      <c r="G61" s="105"/>
      <c r="H61" s="105"/>
      <c r="I61" s="105"/>
      <c r="J61" s="106">
        <f>J89</f>
        <v>0</v>
      </c>
      <c r="L61" s="103"/>
    </row>
    <row r="62" spans="2:47" s="9" customFormat="1" ht="19.95" customHeight="1">
      <c r="B62" s="103"/>
      <c r="D62" s="104" t="s">
        <v>101</v>
      </c>
      <c r="E62" s="105"/>
      <c r="F62" s="105"/>
      <c r="G62" s="105"/>
      <c r="H62" s="105"/>
      <c r="I62" s="105"/>
      <c r="J62" s="106">
        <f>J95</f>
        <v>0</v>
      </c>
      <c r="L62" s="103"/>
    </row>
    <row r="63" spans="2:47" s="8" customFormat="1" ht="24.9" customHeight="1">
      <c r="B63" s="99"/>
      <c r="D63" s="100" t="s">
        <v>607</v>
      </c>
      <c r="E63" s="101"/>
      <c r="F63" s="101"/>
      <c r="G63" s="101"/>
      <c r="H63" s="101"/>
      <c r="I63" s="101"/>
      <c r="J63" s="102">
        <f>J99</f>
        <v>0</v>
      </c>
      <c r="L63" s="99"/>
    </row>
    <row r="64" spans="2:47" s="9" customFormat="1" ht="19.95" customHeight="1">
      <c r="B64" s="103"/>
      <c r="D64" s="104" t="s">
        <v>608</v>
      </c>
      <c r="E64" s="105"/>
      <c r="F64" s="105"/>
      <c r="G64" s="105"/>
      <c r="H64" s="105"/>
      <c r="I64" s="105"/>
      <c r="J64" s="106">
        <f>J100</f>
        <v>0</v>
      </c>
      <c r="L64" s="103"/>
    </row>
    <row r="65" spans="2:12" s="9" customFormat="1" ht="19.95" customHeight="1">
      <c r="B65" s="103"/>
      <c r="D65" s="104" t="s">
        <v>609</v>
      </c>
      <c r="E65" s="105"/>
      <c r="F65" s="105"/>
      <c r="G65" s="105"/>
      <c r="H65" s="105"/>
      <c r="I65" s="105"/>
      <c r="J65" s="106">
        <f>J112</f>
        <v>0</v>
      </c>
      <c r="L65" s="103"/>
    </row>
    <row r="66" spans="2:12" s="9" customFormat="1" ht="19.95" customHeight="1">
      <c r="B66" s="103"/>
      <c r="D66" s="104" t="s">
        <v>610</v>
      </c>
      <c r="E66" s="105"/>
      <c r="F66" s="105"/>
      <c r="G66" s="105"/>
      <c r="H66" s="105"/>
      <c r="I66" s="105"/>
      <c r="J66" s="106">
        <f>J115</f>
        <v>0</v>
      </c>
      <c r="L66" s="103"/>
    </row>
    <row r="67" spans="2:12" s="9" customFormat="1" ht="19.95" customHeight="1">
      <c r="B67" s="103"/>
      <c r="D67" s="104" t="s">
        <v>611</v>
      </c>
      <c r="E67" s="105"/>
      <c r="F67" s="105"/>
      <c r="G67" s="105"/>
      <c r="H67" s="105"/>
      <c r="I67" s="105"/>
      <c r="J67" s="106">
        <f>J120</f>
        <v>0</v>
      </c>
      <c r="L67" s="103"/>
    </row>
    <row r="68" spans="2:12" s="1" customFormat="1" ht="21.75" customHeight="1">
      <c r="B68" s="32"/>
      <c r="L68" s="32"/>
    </row>
    <row r="69" spans="2:12" s="1" customFormat="1" ht="6.9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2"/>
    </row>
    <row r="73" spans="2:12" s="1" customFormat="1" ht="6.9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2"/>
    </row>
    <row r="74" spans="2:12" s="1" customFormat="1" ht="24.9" customHeight="1">
      <c r="B74" s="32"/>
      <c r="C74" s="21" t="s">
        <v>104</v>
      </c>
      <c r="L74" s="32"/>
    </row>
    <row r="75" spans="2:12" s="1" customFormat="1" ht="6.9" customHeight="1">
      <c r="B75" s="32"/>
      <c r="L75" s="32"/>
    </row>
    <row r="76" spans="2:12" s="1" customFormat="1" ht="12" customHeight="1">
      <c r="B76" s="32"/>
      <c r="C76" s="27" t="s">
        <v>16</v>
      </c>
      <c r="L76" s="32"/>
    </row>
    <row r="77" spans="2:12" s="1" customFormat="1" ht="16.5" customHeight="1">
      <c r="B77" s="32"/>
      <c r="E77" s="308" t="str">
        <f>E7</f>
        <v>Souvislá údržba vozovky ul. Kolonie, Olbramice</v>
      </c>
      <c r="F77" s="309"/>
      <c r="G77" s="309"/>
      <c r="H77" s="309"/>
      <c r="L77" s="32"/>
    </row>
    <row r="78" spans="2:12" s="1" customFormat="1" ht="12" customHeight="1">
      <c r="B78" s="32"/>
      <c r="C78" s="27" t="s">
        <v>89</v>
      </c>
      <c r="L78" s="32"/>
    </row>
    <row r="79" spans="2:12" s="1" customFormat="1" ht="16.5" customHeight="1">
      <c r="B79" s="32"/>
      <c r="E79" s="290" t="str">
        <f>E9</f>
        <v>VRN - Vedlejší rozpočtové náklady</v>
      </c>
      <c r="F79" s="310"/>
      <c r="G79" s="310"/>
      <c r="H79" s="310"/>
      <c r="L79" s="32"/>
    </row>
    <row r="80" spans="2:12" s="1" customFormat="1" ht="6.9" customHeight="1">
      <c r="B80" s="32"/>
      <c r="L80" s="32"/>
    </row>
    <row r="81" spans="2:65" s="1" customFormat="1" ht="12" customHeight="1">
      <c r="B81" s="32"/>
      <c r="C81" s="27" t="s">
        <v>21</v>
      </c>
      <c r="F81" s="25" t="str">
        <f>F12</f>
        <v>ul. Kolonie</v>
      </c>
      <c r="I81" s="27" t="s">
        <v>23</v>
      </c>
      <c r="J81" s="49" t="str">
        <f>IF(J12="","",J12)</f>
        <v>26. 8. 2024</v>
      </c>
      <c r="L81" s="32"/>
    </row>
    <row r="82" spans="2:65" s="1" customFormat="1" ht="6.9" customHeight="1">
      <c r="B82" s="32"/>
      <c r="L82" s="32"/>
    </row>
    <row r="83" spans="2:65" s="1" customFormat="1" ht="15.15" customHeight="1">
      <c r="B83" s="32"/>
      <c r="C83" s="27" t="s">
        <v>25</v>
      </c>
      <c r="F83" s="25" t="str">
        <f>E15</f>
        <v>Obec Olbramice</v>
      </c>
      <c r="I83" s="27" t="s">
        <v>31</v>
      </c>
      <c r="J83" s="30" t="str">
        <f>E21</f>
        <v xml:space="preserve"> </v>
      </c>
      <c r="L83" s="32"/>
    </row>
    <row r="84" spans="2:65" s="1" customFormat="1" ht="15.15" customHeight="1">
      <c r="B84" s="32"/>
      <c r="C84" s="27" t="s">
        <v>29</v>
      </c>
      <c r="F84" s="25" t="str">
        <f>IF(E18="","",E18)</f>
        <v>Vyplň údaj</v>
      </c>
      <c r="I84" s="27" t="s">
        <v>34</v>
      </c>
      <c r="J84" s="30" t="str">
        <f>E24</f>
        <v xml:space="preserve"> </v>
      </c>
      <c r="L84" s="32"/>
    </row>
    <row r="85" spans="2:65" s="1" customFormat="1" ht="10.35" customHeight="1">
      <c r="B85" s="32"/>
      <c r="L85" s="32"/>
    </row>
    <row r="86" spans="2:65" s="10" customFormat="1" ht="29.25" customHeight="1">
      <c r="B86" s="107"/>
      <c r="C86" s="108" t="s">
        <v>105</v>
      </c>
      <c r="D86" s="109" t="s">
        <v>56</v>
      </c>
      <c r="E86" s="109" t="s">
        <v>52</v>
      </c>
      <c r="F86" s="109" t="s">
        <v>53</v>
      </c>
      <c r="G86" s="109" t="s">
        <v>106</v>
      </c>
      <c r="H86" s="109" t="s">
        <v>107</v>
      </c>
      <c r="I86" s="109" t="s">
        <v>108</v>
      </c>
      <c r="J86" s="109" t="s">
        <v>93</v>
      </c>
      <c r="K86" s="110" t="s">
        <v>109</v>
      </c>
      <c r="L86" s="107"/>
      <c r="M86" s="56" t="s">
        <v>19</v>
      </c>
      <c r="N86" s="57" t="s">
        <v>41</v>
      </c>
      <c r="O86" s="57" t="s">
        <v>110</v>
      </c>
      <c r="P86" s="57" t="s">
        <v>111</v>
      </c>
      <c r="Q86" s="57" t="s">
        <v>112</v>
      </c>
      <c r="R86" s="57" t="s">
        <v>113</v>
      </c>
      <c r="S86" s="57" t="s">
        <v>114</v>
      </c>
      <c r="T86" s="58" t="s">
        <v>115</v>
      </c>
    </row>
    <row r="87" spans="2:65" s="1" customFormat="1" ht="22.8" customHeight="1">
      <c r="B87" s="32"/>
      <c r="C87" s="61" t="s">
        <v>116</v>
      </c>
      <c r="J87" s="111">
        <f>BK87</f>
        <v>0</v>
      </c>
      <c r="L87" s="32"/>
      <c r="M87" s="59"/>
      <c r="N87" s="50"/>
      <c r="O87" s="50"/>
      <c r="P87" s="112">
        <f>P88+P99</f>
        <v>0</v>
      </c>
      <c r="Q87" s="50"/>
      <c r="R87" s="112">
        <f>R88+R99</f>
        <v>4.2000000000000006E-3</v>
      </c>
      <c r="S87" s="50"/>
      <c r="T87" s="113">
        <f>T88+T99</f>
        <v>7.6000000000000005</v>
      </c>
      <c r="AT87" s="17" t="s">
        <v>70</v>
      </c>
      <c r="AU87" s="17" t="s">
        <v>94</v>
      </c>
      <c r="BK87" s="114">
        <f>BK88+BK99</f>
        <v>0</v>
      </c>
    </row>
    <row r="88" spans="2:65" s="11" customFormat="1" ht="25.95" customHeight="1">
      <c r="B88" s="115"/>
      <c r="D88" s="116" t="s">
        <v>70</v>
      </c>
      <c r="E88" s="117" t="s">
        <v>117</v>
      </c>
      <c r="F88" s="117" t="s">
        <v>118</v>
      </c>
      <c r="I88" s="118"/>
      <c r="J88" s="119">
        <f>BK88</f>
        <v>0</v>
      </c>
      <c r="L88" s="115"/>
      <c r="M88" s="120"/>
      <c r="P88" s="121">
        <f>P89+P95</f>
        <v>0</v>
      </c>
      <c r="R88" s="121">
        <f>R89+R95</f>
        <v>4.2000000000000006E-3</v>
      </c>
      <c r="T88" s="122">
        <f>T89+T95</f>
        <v>7.6000000000000005</v>
      </c>
      <c r="AR88" s="116" t="s">
        <v>79</v>
      </c>
      <c r="AT88" s="123" t="s">
        <v>70</v>
      </c>
      <c r="AU88" s="123" t="s">
        <v>71</v>
      </c>
      <c r="AY88" s="116" t="s">
        <v>119</v>
      </c>
      <c r="BK88" s="124">
        <f>BK89+BK95</f>
        <v>0</v>
      </c>
    </row>
    <row r="89" spans="2:65" s="11" customFormat="1" ht="22.8" customHeight="1">
      <c r="B89" s="115"/>
      <c r="D89" s="116" t="s">
        <v>70</v>
      </c>
      <c r="E89" s="125" t="s">
        <v>79</v>
      </c>
      <c r="F89" s="125" t="s">
        <v>120</v>
      </c>
      <c r="I89" s="118"/>
      <c r="J89" s="126">
        <f>BK89</f>
        <v>0</v>
      </c>
      <c r="L89" s="115"/>
      <c r="M89" s="120"/>
      <c r="P89" s="121">
        <f>SUM(P90:P94)</f>
        <v>0</v>
      </c>
      <c r="R89" s="121">
        <f>SUM(R90:R94)</f>
        <v>4.2000000000000006E-3</v>
      </c>
      <c r="T89" s="122">
        <f>SUM(T90:T94)</f>
        <v>0</v>
      </c>
      <c r="AR89" s="116" t="s">
        <v>79</v>
      </c>
      <c r="AT89" s="123" t="s">
        <v>70</v>
      </c>
      <c r="AU89" s="123" t="s">
        <v>79</v>
      </c>
      <c r="AY89" s="116" t="s">
        <v>119</v>
      </c>
      <c r="BK89" s="124">
        <f>SUM(BK90:BK94)</f>
        <v>0</v>
      </c>
    </row>
    <row r="90" spans="2:65" s="1" customFormat="1" ht="37.799999999999997" customHeight="1">
      <c r="B90" s="32"/>
      <c r="C90" s="127" t="s">
        <v>79</v>
      </c>
      <c r="D90" s="127" t="s">
        <v>121</v>
      </c>
      <c r="E90" s="128" t="s">
        <v>612</v>
      </c>
      <c r="F90" s="129" t="s">
        <v>613</v>
      </c>
      <c r="G90" s="130" t="s">
        <v>257</v>
      </c>
      <c r="H90" s="131">
        <v>20</v>
      </c>
      <c r="I90" s="132"/>
      <c r="J90" s="133">
        <f>ROUND(I90*H90,2)</f>
        <v>0</v>
      </c>
      <c r="K90" s="129" t="s">
        <v>125</v>
      </c>
      <c r="L90" s="32"/>
      <c r="M90" s="134" t="s">
        <v>19</v>
      </c>
      <c r="N90" s="135" t="s">
        <v>42</v>
      </c>
      <c r="P90" s="136">
        <f>O90*H90</f>
        <v>0</v>
      </c>
      <c r="Q90" s="136">
        <v>2.1000000000000001E-4</v>
      </c>
      <c r="R90" s="136">
        <f>Q90*H90</f>
        <v>4.2000000000000006E-3</v>
      </c>
      <c r="S90" s="136">
        <v>0</v>
      </c>
      <c r="T90" s="137">
        <f>S90*H90</f>
        <v>0</v>
      </c>
      <c r="AR90" s="138" t="s">
        <v>126</v>
      </c>
      <c r="AT90" s="138" t="s">
        <v>121</v>
      </c>
      <c r="AU90" s="138" t="s">
        <v>81</v>
      </c>
      <c r="AY90" s="17" t="s">
        <v>119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79</v>
      </c>
      <c r="BK90" s="139">
        <f>ROUND(I90*H90,2)</f>
        <v>0</v>
      </c>
      <c r="BL90" s="17" t="s">
        <v>126</v>
      </c>
      <c r="BM90" s="138" t="s">
        <v>614</v>
      </c>
    </row>
    <row r="91" spans="2:65" s="1" customFormat="1" ht="10.199999999999999">
      <c r="B91" s="32"/>
      <c r="D91" s="140" t="s">
        <v>128</v>
      </c>
      <c r="F91" s="141" t="s">
        <v>615</v>
      </c>
      <c r="I91" s="142"/>
      <c r="L91" s="32"/>
      <c r="M91" s="143"/>
      <c r="T91" s="53"/>
      <c r="AT91" s="17" t="s">
        <v>128</v>
      </c>
      <c r="AU91" s="17" t="s">
        <v>81</v>
      </c>
    </row>
    <row r="92" spans="2:65" s="1" customFormat="1" ht="19.2">
      <c r="B92" s="32"/>
      <c r="D92" s="145" t="s">
        <v>190</v>
      </c>
      <c r="F92" s="169" t="s">
        <v>616</v>
      </c>
      <c r="I92" s="142"/>
      <c r="L92" s="32"/>
      <c r="M92" s="143"/>
      <c r="T92" s="53"/>
      <c r="AT92" s="17" t="s">
        <v>190</v>
      </c>
      <c r="AU92" s="17" t="s">
        <v>81</v>
      </c>
    </row>
    <row r="93" spans="2:65" s="1" customFormat="1" ht="37.799999999999997" customHeight="1">
      <c r="B93" s="32"/>
      <c r="C93" s="127" t="s">
        <v>81</v>
      </c>
      <c r="D93" s="127" t="s">
        <v>121</v>
      </c>
      <c r="E93" s="128" t="s">
        <v>617</v>
      </c>
      <c r="F93" s="129" t="s">
        <v>618</v>
      </c>
      <c r="G93" s="130" t="s">
        <v>257</v>
      </c>
      <c r="H93" s="131">
        <v>20</v>
      </c>
      <c r="I93" s="132"/>
      <c r="J93" s="133">
        <f>ROUND(I93*H93,2)</f>
        <v>0</v>
      </c>
      <c r="K93" s="129" t="s">
        <v>125</v>
      </c>
      <c r="L93" s="32"/>
      <c r="M93" s="134" t="s">
        <v>19</v>
      </c>
      <c r="N93" s="135" t="s">
        <v>42</v>
      </c>
      <c r="P93" s="136">
        <f>O93*H93</f>
        <v>0</v>
      </c>
      <c r="Q93" s="136">
        <v>0</v>
      </c>
      <c r="R93" s="136">
        <f>Q93*H93</f>
        <v>0</v>
      </c>
      <c r="S93" s="136">
        <v>0</v>
      </c>
      <c r="T93" s="137">
        <f>S93*H93</f>
        <v>0</v>
      </c>
      <c r="AR93" s="138" t="s">
        <v>126</v>
      </c>
      <c r="AT93" s="138" t="s">
        <v>121</v>
      </c>
      <c r="AU93" s="138" t="s">
        <v>81</v>
      </c>
      <c r="AY93" s="17" t="s">
        <v>119</v>
      </c>
      <c r="BE93" s="139">
        <f>IF(N93="základní",J93,0)</f>
        <v>0</v>
      </c>
      <c r="BF93" s="139">
        <f>IF(N93="snížená",J93,0)</f>
        <v>0</v>
      </c>
      <c r="BG93" s="139">
        <f>IF(N93="zákl. přenesená",J93,0)</f>
        <v>0</v>
      </c>
      <c r="BH93" s="139">
        <f>IF(N93="sníž. přenesená",J93,0)</f>
        <v>0</v>
      </c>
      <c r="BI93" s="139">
        <f>IF(N93="nulová",J93,0)</f>
        <v>0</v>
      </c>
      <c r="BJ93" s="17" t="s">
        <v>79</v>
      </c>
      <c r="BK93" s="139">
        <f>ROUND(I93*H93,2)</f>
        <v>0</v>
      </c>
      <c r="BL93" s="17" t="s">
        <v>126</v>
      </c>
      <c r="BM93" s="138" t="s">
        <v>619</v>
      </c>
    </row>
    <row r="94" spans="2:65" s="1" customFormat="1" ht="10.199999999999999">
      <c r="B94" s="32"/>
      <c r="D94" s="140" t="s">
        <v>128</v>
      </c>
      <c r="F94" s="141" t="s">
        <v>620</v>
      </c>
      <c r="I94" s="142"/>
      <c r="L94" s="32"/>
      <c r="M94" s="143"/>
      <c r="T94" s="53"/>
      <c r="AT94" s="17" t="s">
        <v>128</v>
      </c>
      <c r="AU94" s="17" t="s">
        <v>81</v>
      </c>
    </row>
    <row r="95" spans="2:65" s="11" customFormat="1" ht="22.8" customHeight="1">
      <c r="B95" s="115"/>
      <c r="D95" s="116" t="s">
        <v>70</v>
      </c>
      <c r="E95" s="125" t="s">
        <v>173</v>
      </c>
      <c r="F95" s="125" t="s">
        <v>477</v>
      </c>
      <c r="I95" s="118"/>
      <c r="J95" s="126">
        <f>BK95</f>
        <v>0</v>
      </c>
      <c r="L95" s="115"/>
      <c r="M95" s="120"/>
      <c r="P95" s="121">
        <f>SUM(P96:P98)</f>
        <v>0</v>
      </c>
      <c r="R95" s="121">
        <f>SUM(R96:R98)</f>
        <v>0</v>
      </c>
      <c r="T95" s="122">
        <f>SUM(T96:T98)</f>
        <v>7.6000000000000005</v>
      </c>
      <c r="AR95" s="116" t="s">
        <v>79</v>
      </c>
      <c r="AT95" s="123" t="s">
        <v>70</v>
      </c>
      <c r="AU95" s="123" t="s">
        <v>79</v>
      </c>
      <c r="AY95" s="116" t="s">
        <v>119</v>
      </c>
      <c r="BK95" s="124">
        <f>SUM(BK96:BK98)</f>
        <v>0</v>
      </c>
    </row>
    <row r="96" spans="2:65" s="1" customFormat="1" ht="33" customHeight="1">
      <c r="B96" s="32"/>
      <c r="C96" s="127" t="s">
        <v>139</v>
      </c>
      <c r="D96" s="127" t="s">
        <v>121</v>
      </c>
      <c r="E96" s="128" t="s">
        <v>528</v>
      </c>
      <c r="F96" s="129" t="s">
        <v>529</v>
      </c>
      <c r="G96" s="130" t="s">
        <v>124</v>
      </c>
      <c r="H96" s="131">
        <v>760</v>
      </c>
      <c r="I96" s="132"/>
      <c r="J96" s="133">
        <f>ROUND(I96*H96,2)</f>
        <v>0</v>
      </c>
      <c r="K96" s="129" t="s">
        <v>125</v>
      </c>
      <c r="L96" s="32"/>
      <c r="M96" s="134" t="s">
        <v>19</v>
      </c>
      <c r="N96" s="135" t="s">
        <v>42</v>
      </c>
      <c r="P96" s="136">
        <f>O96*H96</f>
        <v>0</v>
      </c>
      <c r="Q96" s="136">
        <v>0</v>
      </c>
      <c r="R96" s="136">
        <f>Q96*H96</f>
        <v>0</v>
      </c>
      <c r="S96" s="136">
        <v>0.01</v>
      </c>
      <c r="T96" s="137">
        <f>S96*H96</f>
        <v>7.6000000000000005</v>
      </c>
      <c r="AR96" s="138" t="s">
        <v>126</v>
      </c>
      <c r="AT96" s="138" t="s">
        <v>121</v>
      </c>
      <c r="AU96" s="138" t="s">
        <v>81</v>
      </c>
      <c r="AY96" s="17" t="s">
        <v>119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79</v>
      </c>
      <c r="BK96" s="139">
        <f>ROUND(I96*H96,2)</f>
        <v>0</v>
      </c>
      <c r="BL96" s="17" t="s">
        <v>126</v>
      </c>
      <c r="BM96" s="138" t="s">
        <v>621</v>
      </c>
    </row>
    <row r="97" spans="2:65" s="1" customFormat="1" ht="10.199999999999999">
      <c r="B97" s="32"/>
      <c r="D97" s="140" t="s">
        <v>128</v>
      </c>
      <c r="F97" s="141" t="s">
        <v>531</v>
      </c>
      <c r="I97" s="142"/>
      <c r="L97" s="32"/>
      <c r="M97" s="143"/>
      <c r="T97" s="53"/>
      <c r="AT97" s="17" t="s">
        <v>128</v>
      </c>
      <c r="AU97" s="17" t="s">
        <v>81</v>
      </c>
    </row>
    <row r="98" spans="2:65" s="1" customFormat="1" ht="19.2">
      <c r="B98" s="32"/>
      <c r="D98" s="145" t="s">
        <v>190</v>
      </c>
      <c r="F98" s="169" t="s">
        <v>622</v>
      </c>
      <c r="I98" s="142"/>
      <c r="L98" s="32"/>
      <c r="M98" s="143"/>
      <c r="T98" s="53"/>
      <c r="AT98" s="17" t="s">
        <v>190</v>
      </c>
      <c r="AU98" s="17" t="s">
        <v>81</v>
      </c>
    </row>
    <row r="99" spans="2:65" s="11" customFormat="1" ht="25.95" customHeight="1">
      <c r="B99" s="115"/>
      <c r="D99" s="116" t="s">
        <v>70</v>
      </c>
      <c r="E99" s="117" t="s">
        <v>85</v>
      </c>
      <c r="F99" s="117" t="s">
        <v>86</v>
      </c>
      <c r="I99" s="118"/>
      <c r="J99" s="119">
        <f>BK99</f>
        <v>0</v>
      </c>
      <c r="L99" s="115"/>
      <c r="M99" s="120"/>
      <c r="P99" s="121">
        <f>P100+P112+P115+P120</f>
        <v>0</v>
      </c>
      <c r="R99" s="121">
        <f>R100+R112+R115+R120</f>
        <v>0</v>
      </c>
      <c r="T99" s="122">
        <f>T100+T112+T115+T120</f>
        <v>0</v>
      </c>
      <c r="AR99" s="116" t="s">
        <v>151</v>
      </c>
      <c r="AT99" s="123" t="s">
        <v>70</v>
      </c>
      <c r="AU99" s="123" t="s">
        <v>71</v>
      </c>
      <c r="AY99" s="116" t="s">
        <v>119</v>
      </c>
      <c r="BK99" s="124">
        <f>BK100+BK112+BK115+BK120</f>
        <v>0</v>
      </c>
    </row>
    <row r="100" spans="2:65" s="11" customFormat="1" ht="22.8" customHeight="1">
      <c r="B100" s="115"/>
      <c r="D100" s="116" t="s">
        <v>70</v>
      </c>
      <c r="E100" s="125" t="s">
        <v>623</v>
      </c>
      <c r="F100" s="125" t="s">
        <v>624</v>
      </c>
      <c r="I100" s="118"/>
      <c r="J100" s="126">
        <f>BK100</f>
        <v>0</v>
      </c>
      <c r="L100" s="115"/>
      <c r="M100" s="120"/>
      <c r="P100" s="121">
        <f>SUM(P101:P111)</f>
        <v>0</v>
      </c>
      <c r="R100" s="121">
        <f>SUM(R101:R111)</f>
        <v>0</v>
      </c>
      <c r="T100" s="122">
        <f>SUM(T101:T111)</f>
        <v>0</v>
      </c>
      <c r="AR100" s="116" t="s">
        <v>151</v>
      </c>
      <c r="AT100" s="123" t="s">
        <v>70</v>
      </c>
      <c r="AU100" s="123" t="s">
        <v>79</v>
      </c>
      <c r="AY100" s="116" t="s">
        <v>119</v>
      </c>
      <c r="BK100" s="124">
        <f>SUM(BK101:BK111)</f>
        <v>0</v>
      </c>
    </row>
    <row r="101" spans="2:65" s="1" customFormat="1" ht="24.15" customHeight="1">
      <c r="B101" s="32"/>
      <c r="C101" s="127" t="s">
        <v>126</v>
      </c>
      <c r="D101" s="127" t="s">
        <v>121</v>
      </c>
      <c r="E101" s="128" t="s">
        <v>625</v>
      </c>
      <c r="F101" s="129" t="s">
        <v>626</v>
      </c>
      <c r="G101" s="130" t="s">
        <v>627</v>
      </c>
      <c r="H101" s="131">
        <v>1</v>
      </c>
      <c r="I101" s="132"/>
      <c r="J101" s="133">
        <f>ROUND(I101*H101,2)</f>
        <v>0</v>
      </c>
      <c r="K101" s="129" t="s">
        <v>333</v>
      </c>
      <c r="L101" s="32"/>
      <c r="M101" s="134" t="s">
        <v>19</v>
      </c>
      <c r="N101" s="135" t="s">
        <v>42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628</v>
      </c>
      <c r="AT101" s="138" t="s">
        <v>121</v>
      </c>
      <c r="AU101" s="138" t="s">
        <v>81</v>
      </c>
      <c r="AY101" s="17" t="s">
        <v>119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79</v>
      </c>
      <c r="BK101" s="139">
        <f>ROUND(I101*H101,2)</f>
        <v>0</v>
      </c>
      <c r="BL101" s="17" t="s">
        <v>628</v>
      </c>
      <c r="BM101" s="138" t="s">
        <v>629</v>
      </c>
    </row>
    <row r="102" spans="2:65" s="1" customFormat="1" ht="24.15" customHeight="1">
      <c r="B102" s="32"/>
      <c r="C102" s="127" t="s">
        <v>151</v>
      </c>
      <c r="D102" s="127" t="s">
        <v>121</v>
      </c>
      <c r="E102" s="128" t="s">
        <v>630</v>
      </c>
      <c r="F102" s="129" t="s">
        <v>631</v>
      </c>
      <c r="G102" s="130" t="s">
        <v>627</v>
      </c>
      <c r="H102" s="131">
        <v>1</v>
      </c>
      <c r="I102" s="132"/>
      <c r="J102" s="133">
        <f>ROUND(I102*H102,2)</f>
        <v>0</v>
      </c>
      <c r="K102" s="129" t="s">
        <v>333</v>
      </c>
      <c r="L102" s="32"/>
      <c r="M102" s="134" t="s">
        <v>19</v>
      </c>
      <c r="N102" s="135" t="s">
        <v>42</v>
      </c>
      <c r="P102" s="136">
        <f>O102*H102</f>
        <v>0</v>
      </c>
      <c r="Q102" s="136">
        <v>0</v>
      </c>
      <c r="R102" s="136">
        <f>Q102*H102</f>
        <v>0</v>
      </c>
      <c r="S102" s="136">
        <v>0</v>
      </c>
      <c r="T102" s="137">
        <f>S102*H102</f>
        <v>0</v>
      </c>
      <c r="AR102" s="138" t="s">
        <v>628</v>
      </c>
      <c r="AT102" s="138" t="s">
        <v>121</v>
      </c>
      <c r="AU102" s="138" t="s">
        <v>81</v>
      </c>
      <c r="AY102" s="17" t="s">
        <v>119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79</v>
      </c>
      <c r="BK102" s="139">
        <f>ROUND(I102*H102,2)</f>
        <v>0</v>
      </c>
      <c r="BL102" s="17" t="s">
        <v>628</v>
      </c>
      <c r="BM102" s="138" t="s">
        <v>632</v>
      </c>
    </row>
    <row r="103" spans="2:65" s="1" customFormat="1" ht="24.15" customHeight="1">
      <c r="B103" s="32"/>
      <c r="C103" s="127" t="s">
        <v>156</v>
      </c>
      <c r="D103" s="127" t="s">
        <v>121</v>
      </c>
      <c r="E103" s="128" t="s">
        <v>633</v>
      </c>
      <c r="F103" s="129" t="s">
        <v>634</v>
      </c>
      <c r="G103" s="130" t="s">
        <v>627</v>
      </c>
      <c r="H103" s="131">
        <v>1</v>
      </c>
      <c r="I103" s="132"/>
      <c r="J103" s="133">
        <f>ROUND(I103*H103,2)</f>
        <v>0</v>
      </c>
      <c r="K103" s="129" t="s">
        <v>333</v>
      </c>
      <c r="L103" s="32"/>
      <c r="M103" s="134" t="s">
        <v>19</v>
      </c>
      <c r="N103" s="135" t="s">
        <v>42</v>
      </c>
      <c r="P103" s="136">
        <f>O103*H103</f>
        <v>0</v>
      </c>
      <c r="Q103" s="136">
        <v>0</v>
      </c>
      <c r="R103" s="136">
        <f>Q103*H103</f>
        <v>0</v>
      </c>
      <c r="S103" s="136">
        <v>0</v>
      </c>
      <c r="T103" s="137">
        <f>S103*H103</f>
        <v>0</v>
      </c>
      <c r="AR103" s="138" t="s">
        <v>628</v>
      </c>
      <c r="AT103" s="138" t="s">
        <v>121</v>
      </c>
      <c r="AU103" s="138" t="s">
        <v>81</v>
      </c>
      <c r="AY103" s="17" t="s">
        <v>119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7" t="s">
        <v>79</v>
      </c>
      <c r="BK103" s="139">
        <f>ROUND(I103*H103,2)</f>
        <v>0</v>
      </c>
      <c r="BL103" s="17" t="s">
        <v>628</v>
      </c>
      <c r="BM103" s="138" t="s">
        <v>635</v>
      </c>
    </row>
    <row r="104" spans="2:65" s="1" customFormat="1" ht="19.2">
      <c r="B104" s="32"/>
      <c r="D104" s="145" t="s">
        <v>190</v>
      </c>
      <c r="F104" s="169" t="s">
        <v>636</v>
      </c>
      <c r="I104" s="142"/>
      <c r="L104" s="32"/>
      <c r="M104" s="143"/>
      <c r="T104" s="53"/>
      <c r="AT104" s="17" t="s">
        <v>190</v>
      </c>
      <c r="AU104" s="17" t="s">
        <v>81</v>
      </c>
    </row>
    <row r="105" spans="2:65" s="1" customFormat="1" ht="24.15" customHeight="1">
      <c r="B105" s="32"/>
      <c r="C105" s="127" t="s">
        <v>162</v>
      </c>
      <c r="D105" s="127" t="s">
        <v>121</v>
      </c>
      <c r="E105" s="128" t="s">
        <v>637</v>
      </c>
      <c r="F105" s="129" t="s">
        <v>638</v>
      </c>
      <c r="G105" s="130" t="s">
        <v>627</v>
      </c>
      <c r="H105" s="131">
        <v>1</v>
      </c>
      <c r="I105" s="132"/>
      <c r="J105" s="133">
        <f>ROUND(I105*H105,2)</f>
        <v>0</v>
      </c>
      <c r="K105" s="129" t="s">
        <v>333</v>
      </c>
      <c r="L105" s="32"/>
      <c r="M105" s="134" t="s">
        <v>19</v>
      </c>
      <c r="N105" s="135" t="s">
        <v>42</v>
      </c>
      <c r="P105" s="136">
        <f>O105*H105</f>
        <v>0</v>
      </c>
      <c r="Q105" s="136">
        <v>0</v>
      </c>
      <c r="R105" s="136">
        <f>Q105*H105</f>
        <v>0</v>
      </c>
      <c r="S105" s="136">
        <v>0</v>
      </c>
      <c r="T105" s="137">
        <f>S105*H105</f>
        <v>0</v>
      </c>
      <c r="AR105" s="138" t="s">
        <v>628</v>
      </c>
      <c r="AT105" s="138" t="s">
        <v>121</v>
      </c>
      <c r="AU105" s="138" t="s">
        <v>81</v>
      </c>
      <c r="AY105" s="17" t="s">
        <v>119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79</v>
      </c>
      <c r="BK105" s="139">
        <f>ROUND(I105*H105,2)</f>
        <v>0</v>
      </c>
      <c r="BL105" s="17" t="s">
        <v>628</v>
      </c>
      <c r="BM105" s="138" t="s">
        <v>639</v>
      </c>
    </row>
    <row r="106" spans="2:65" s="1" customFormat="1" ht="19.2">
      <c r="B106" s="32"/>
      <c r="D106" s="145" t="s">
        <v>190</v>
      </c>
      <c r="F106" s="169" t="s">
        <v>640</v>
      </c>
      <c r="I106" s="142"/>
      <c r="L106" s="32"/>
      <c r="M106" s="143"/>
      <c r="T106" s="53"/>
      <c r="AT106" s="17" t="s">
        <v>190</v>
      </c>
      <c r="AU106" s="17" t="s">
        <v>81</v>
      </c>
    </row>
    <row r="107" spans="2:65" s="1" customFormat="1" ht="24.15" customHeight="1">
      <c r="B107" s="32"/>
      <c r="C107" s="127" t="s">
        <v>144</v>
      </c>
      <c r="D107" s="127" t="s">
        <v>121</v>
      </c>
      <c r="E107" s="128" t="s">
        <v>641</v>
      </c>
      <c r="F107" s="129" t="s">
        <v>642</v>
      </c>
      <c r="G107" s="130" t="s">
        <v>627</v>
      </c>
      <c r="H107" s="131">
        <v>1</v>
      </c>
      <c r="I107" s="132"/>
      <c r="J107" s="133">
        <f>ROUND(I107*H107,2)</f>
        <v>0</v>
      </c>
      <c r="K107" s="129" t="s">
        <v>333</v>
      </c>
      <c r="L107" s="32"/>
      <c r="M107" s="134" t="s">
        <v>19</v>
      </c>
      <c r="N107" s="135" t="s">
        <v>42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628</v>
      </c>
      <c r="AT107" s="138" t="s">
        <v>121</v>
      </c>
      <c r="AU107" s="138" t="s">
        <v>81</v>
      </c>
      <c r="AY107" s="17" t="s">
        <v>119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79</v>
      </c>
      <c r="BK107" s="139">
        <f>ROUND(I107*H107,2)</f>
        <v>0</v>
      </c>
      <c r="BL107" s="17" t="s">
        <v>628</v>
      </c>
      <c r="BM107" s="138" t="s">
        <v>643</v>
      </c>
    </row>
    <row r="108" spans="2:65" s="1" customFormat="1" ht="24.15" customHeight="1">
      <c r="B108" s="32"/>
      <c r="C108" s="127" t="s">
        <v>173</v>
      </c>
      <c r="D108" s="127" t="s">
        <v>121</v>
      </c>
      <c r="E108" s="128" t="s">
        <v>644</v>
      </c>
      <c r="F108" s="129" t="s">
        <v>645</v>
      </c>
      <c r="G108" s="130" t="s">
        <v>627</v>
      </c>
      <c r="H108" s="131">
        <v>1</v>
      </c>
      <c r="I108" s="132"/>
      <c r="J108" s="133">
        <f>ROUND(I108*H108,2)</f>
        <v>0</v>
      </c>
      <c r="K108" s="129" t="s">
        <v>333</v>
      </c>
      <c r="L108" s="32"/>
      <c r="M108" s="134" t="s">
        <v>19</v>
      </c>
      <c r="N108" s="135" t="s">
        <v>42</v>
      </c>
      <c r="P108" s="136">
        <f>O108*H108</f>
        <v>0</v>
      </c>
      <c r="Q108" s="136">
        <v>0</v>
      </c>
      <c r="R108" s="136">
        <f>Q108*H108</f>
        <v>0</v>
      </c>
      <c r="S108" s="136">
        <v>0</v>
      </c>
      <c r="T108" s="137">
        <f>S108*H108</f>
        <v>0</v>
      </c>
      <c r="AR108" s="138" t="s">
        <v>628</v>
      </c>
      <c r="AT108" s="138" t="s">
        <v>121</v>
      </c>
      <c r="AU108" s="138" t="s">
        <v>81</v>
      </c>
      <c r="AY108" s="17" t="s">
        <v>119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79</v>
      </c>
      <c r="BK108" s="139">
        <f>ROUND(I108*H108,2)</f>
        <v>0</v>
      </c>
      <c r="BL108" s="17" t="s">
        <v>628</v>
      </c>
      <c r="BM108" s="138" t="s">
        <v>646</v>
      </c>
    </row>
    <row r="109" spans="2:65" s="1" customFormat="1" ht="19.2">
      <c r="B109" s="32"/>
      <c r="D109" s="145" t="s">
        <v>190</v>
      </c>
      <c r="F109" s="169" t="s">
        <v>647</v>
      </c>
      <c r="I109" s="142"/>
      <c r="L109" s="32"/>
      <c r="M109" s="143"/>
      <c r="T109" s="53"/>
      <c r="AT109" s="17" t="s">
        <v>190</v>
      </c>
      <c r="AU109" s="17" t="s">
        <v>81</v>
      </c>
    </row>
    <row r="110" spans="2:65" s="1" customFormat="1" ht="24.15" customHeight="1">
      <c r="B110" s="32"/>
      <c r="C110" s="127" t="s">
        <v>180</v>
      </c>
      <c r="D110" s="127" t="s">
        <v>121</v>
      </c>
      <c r="E110" s="128" t="s">
        <v>648</v>
      </c>
      <c r="F110" s="129" t="s">
        <v>649</v>
      </c>
      <c r="G110" s="130" t="s">
        <v>627</v>
      </c>
      <c r="H110" s="131">
        <v>1</v>
      </c>
      <c r="I110" s="132"/>
      <c r="J110" s="133">
        <f>ROUND(I110*H110,2)</f>
        <v>0</v>
      </c>
      <c r="K110" s="129" t="s">
        <v>333</v>
      </c>
      <c r="L110" s="32"/>
      <c r="M110" s="134" t="s">
        <v>19</v>
      </c>
      <c r="N110" s="135" t="s">
        <v>42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628</v>
      </c>
      <c r="AT110" s="138" t="s">
        <v>121</v>
      </c>
      <c r="AU110" s="138" t="s">
        <v>81</v>
      </c>
      <c r="AY110" s="17" t="s">
        <v>119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79</v>
      </c>
      <c r="BK110" s="139">
        <f>ROUND(I110*H110,2)</f>
        <v>0</v>
      </c>
      <c r="BL110" s="17" t="s">
        <v>628</v>
      </c>
      <c r="BM110" s="138" t="s">
        <v>650</v>
      </c>
    </row>
    <row r="111" spans="2:65" s="1" customFormat="1" ht="19.2">
      <c r="B111" s="32"/>
      <c r="D111" s="145" t="s">
        <v>190</v>
      </c>
      <c r="F111" s="169" t="s">
        <v>651</v>
      </c>
      <c r="I111" s="142"/>
      <c r="L111" s="32"/>
      <c r="M111" s="143"/>
      <c r="T111" s="53"/>
      <c r="AT111" s="17" t="s">
        <v>190</v>
      </c>
      <c r="AU111" s="17" t="s">
        <v>81</v>
      </c>
    </row>
    <row r="112" spans="2:65" s="11" customFormat="1" ht="22.8" customHeight="1">
      <c r="B112" s="115"/>
      <c r="D112" s="116" t="s">
        <v>70</v>
      </c>
      <c r="E112" s="125" t="s">
        <v>652</v>
      </c>
      <c r="F112" s="125" t="s">
        <v>653</v>
      </c>
      <c r="I112" s="118"/>
      <c r="J112" s="126">
        <f>BK112</f>
        <v>0</v>
      </c>
      <c r="L112" s="115"/>
      <c r="M112" s="120"/>
      <c r="P112" s="121">
        <f>SUM(P113:P114)</f>
        <v>0</v>
      </c>
      <c r="R112" s="121">
        <f>SUM(R113:R114)</f>
        <v>0</v>
      </c>
      <c r="T112" s="122">
        <f>SUM(T113:T114)</f>
        <v>0</v>
      </c>
      <c r="AR112" s="116" t="s">
        <v>151</v>
      </c>
      <c r="AT112" s="123" t="s">
        <v>70</v>
      </c>
      <c r="AU112" s="123" t="s">
        <v>79</v>
      </c>
      <c r="AY112" s="116" t="s">
        <v>119</v>
      </c>
      <c r="BK112" s="124">
        <f>SUM(BK113:BK114)</f>
        <v>0</v>
      </c>
    </row>
    <row r="113" spans="2:65" s="1" customFormat="1" ht="24.15" customHeight="1">
      <c r="B113" s="32"/>
      <c r="C113" s="127" t="s">
        <v>185</v>
      </c>
      <c r="D113" s="127" t="s">
        <v>121</v>
      </c>
      <c r="E113" s="128" t="s">
        <v>654</v>
      </c>
      <c r="F113" s="129" t="s">
        <v>653</v>
      </c>
      <c r="G113" s="130" t="s">
        <v>627</v>
      </c>
      <c r="H113" s="131">
        <v>1</v>
      </c>
      <c r="I113" s="132"/>
      <c r="J113" s="133">
        <f>ROUND(I113*H113,2)</f>
        <v>0</v>
      </c>
      <c r="K113" s="129" t="s">
        <v>125</v>
      </c>
      <c r="L113" s="32"/>
      <c r="M113" s="134" t="s">
        <v>19</v>
      </c>
      <c r="N113" s="135" t="s">
        <v>42</v>
      </c>
      <c r="P113" s="136">
        <f>O113*H113</f>
        <v>0</v>
      </c>
      <c r="Q113" s="136">
        <v>0</v>
      </c>
      <c r="R113" s="136">
        <f>Q113*H113</f>
        <v>0</v>
      </c>
      <c r="S113" s="136">
        <v>0</v>
      </c>
      <c r="T113" s="137">
        <f>S113*H113</f>
        <v>0</v>
      </c>
      <c r="AR113" s="138" t="s">
        <v>628</v>
      </c>
      <c r="AT113" s="138" t="s">
        <v>121</v>
      </c>
      <c r="AU113" s="138" t="s">
        <v>81</v>
      </c>
      <c r="AY113" s="17" t="s">
        <v>119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79</v>
      </c>
      <c r="BK113" s="139">
        <f>ROUND(I113*H113,2)</f>
        <v>0</v>
      </c>
      <c r="BL113" s="17" t="s">
        <v>628</v>
      </c>
      <c r="BM113" s="138" t="s">
        <v>655</v>
      </c>
    </row>
    <row r="114" spans="2:65" s="1" customFormat="1" ht="10.199999999999999">
      <c r="B114" s="32"/>
      <c r="D114" s="140" t="s">
        <v>128</v>
      </c>
      <c r="F114" s="141" t="s">
        <v>656</v>
      </c>
      <c r="I114" s="142"/>
      <c r="L114" s="32"/>
      <c r="M114" s="143"/>
      <c r="T114" s="53"/>
      <c r="AT114" s="17" t="s">
        <v>128</v>
      </c>
      <c r="AU114" s="17" t="s">
        <v>81</v>
      </c>
    </row>
    <row r="115" spans="2:65" s="11" customFormat="1" ht="22.8" customHeight="1">
      <c r="B115" s="115"/>
      <c r="D115" s="116" t="s">
        <v>70</v>
      </c>
      <c r="E115" s="125" t="s">
        <v>657</v>
      </c>
      <c r="F115" s="125" t="s">
        <v>658</v>
      </c>
      <c r="I115" s="118"/>
      <c r="J115" s="126">
        <f>BK115</f>
        <v>0</v>
      </c>
      <c r="L115" s="115"/>
      <c r="M115" s="120"/>
      <c r="P115" s="121">
        <f>SUM(P116:P119)</f>
        <v>0</v>
      </c>
      <c r="R115" s="121">
        <f>SUM(R116:R119)</f>
        <v>0</v>
      </c>
      <c r="T115" s="122">
        <f>SUM(T116:T119)</f>
        <v>0</v>
      </c>
      <c r="AR115" s="116" t="s">
        <v>151</v>
      </c>
      <c r="AT115" s="123" t="s">
        <v>70</v>
      </c>
      <c r="AU115" s="123" t="s">
        <v>79</v>
      </c>
      <c r="AY115" s="116" t="s">
        <v>119</v>
      </c>
      <c r="BK115" s="124">
        <f>SUM(BK116:BK119)</f>
        <v>0</v>
      </c>
    </row>
    <row r="116" spans="2:65" s="1" customFormat="1" ht="24.15" customHeight="1">
      <c r="B116" s="32"/>
      <c r="C116" s="127" t="s">
        <v>8</v>
      </c>
      <c r="D116" s="127" t="s">
        <v>121</v>
      </c>
      <c r="E116" s="128" t="s">
        <v>659</v>
      </c>
      <c r="F116" s="129" t="s">
        <v>660</v>
      </c>
      <c r="G116" s="130" t="s">
        <v>627</v>
      </c>
      <c r="H116" s="131">
        <v>1</v>
      </c>
      <c r="I116" s="132"/>
      <c r="J116" s="133">
        <f>ROUND(I116*H116,2)</f>
        <v>0</v>
      </c>
      <c r="K116" s="129" t="s">
        <v>333</v>
      </c>
      <c r="L116" s="32"/>
      <c r="M116" s="134" t="s">
        <v>19</v>
      </c>
      <c r="N116" s="135" t="s">
        <v>42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126</v>
      </c>
      <c r="AT116" s="138" t="s">
        <v>121</v>
      </c>
      <c r="AU116" s="138" t="s">
        <v>81</v>
      </c>
      <c r="AY116" s="17" t="s">
        <v>119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79</v>
      </c>
      <c r="BK116" s="139">
        <f>ROUND(I116*H116,2)</f>
        <v>0</v>
      </c>
      <c r="BL116" s="17" t="s">
        <v>126</v>
      </c>
      <c r="BM116" s="138" t="s">
        <v>661</v>
      </c>
    </row>
    <row r="117" spans="2:65" s="1" customFormat="1" ht="76.8">
      <c r="B117" s="32"/>
      <c r="D117" s="145" t="s">
        <v>190</v>
      </c>
      <c r="F117" s="169" t="s">
        <v>662</v>
      </c>
      <c r="I117" s="142"/>
      <c r="L117" s="32"/>
      <c r="M117" s="143"/>
      <c r="T117" s="53"/>
      <c r="AT117" s="17" t="s">
        <v>190</v>
      </c>
      <c r="AU117" s="17" t="s">
        <v>81</v>
      </c>
    </row>
    <row r="118" spans="2:65" s="1" customFormat="1" ht="24.15" customHeight="1">
      <c r="B118" s="32"/>
      <c r="C118" s="127" t="s">
        <v>196</v>
      </c>
      <c r="D118" s="127" t="s">
        <v>121</v>
      </c>
      <c r="E118" s="128" t="s">
        <v>663</v>
      </c>
      <c r="F118" s="129" t="s">
        <v>658</v>
      </c>
      <c r="G118" s="130" t="s">
        <v>627</v>
      </c>
      <c r="H118" s="131">
        <v>1</v>
      </c>
      <c r="I118" s="132"/>
      <c r="J118" s="133">
        <f>ROUND(I118*H118,2)</f>
        <v>0</v>
      </c>
      <c r="K118" s="129" t="s">
        <v>125</v>
      </c>
      <c r="L118" s="32"/>
      <c r="M118" s="134" t="s">
        <v>19</v>
      </c>
      <c r="N118" s="135" t="s">
        <v>42</v>
      </c>
      <c r="P118" s="136">
        <f>O118*H118</f>
        <v>0</v>
      </c>
      <c r="Q118" s="136">
        <v>0</v>
      </c>
      <c r="R118" s="136">
        <f>Q118*H118</f>
        <v>0</v>
      </c>
      <c r="S118" s="136">
        <v>0</v>
      </c>
      <c r="T118" s="137">
        <f>S118*H118</f>
        <v>0</v>
      </c>
      <c r="AR118" s="138" t="s">
        <v>628</v>
      </c>
      <c r="AT118" s="138" t="s">
        <v>121</v>
      </c>
      <c r="AU118" s="138" t="s">
        <v>81</v>
      </c>
      <c r="AY118" s="17" t="s">
        <v>119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7" t="s">
        <v>79</v>
      </c>
      <c r="BK118" s="139">
        <f>ROUND(I118*H118,2)</f>
        <v>0</v>
      </c>
      <c r="BL118" s="17" t="s">
        <v>628</v>
      </c>
      <c r="BM118" s="138" t="s">
        <v>664</v>
      </c>
    </row>
    <row r="119" spans="2:65" s="1" customFormat="1" ht="10.199999999999999">
      <c r="B119" s="32"/>
      <c r="D119" s="140" t="s">
        <v>128</v>
      </c>
      <c r="F119" s="141" t="s">
        <v>665</v>
      </c>
      <c r="I119" s="142"/>
      <c r="L119" s="32"/>
      <c r="M119" s="143"/>
      <c r="T119" s="53"/>
      <c r="AT119" s="17" t="s">
        <v>128</v>
      </c>
      <c r="AU119" s="17" t="s">
        <v>81</v>
      </c>
    </row>
    <row r="120" spans="2:65" s="11" customFormat="1" ht="22.8" customHeight="1">
      <c r="B120" s="115"/>
      <c r="D120" s="116" t="s">
        <v>70</v>
      </c>
      <c r="E120" s="125" t="s">
        <v>666</v>
      </c>
      <c r="F120" s="125" t="s">
        <v>667</v>
      </c>
      <c r="I120" s="118"/>
      <c r="J120" s="126">
        <f>BK120</f>
        <v>0</v>
      </c>
      <c r="L120" s="115"/>
      <c r="M120" s="120"/>
      <c r="P120" s="121">
        <f>SUM(P121:P123)</f>
        <v>0</v>
      </c>
      <c r="R120" s="121">
        <f>SUM(R121:R123)</f>
        <v>0</v>
      </c>
      <c r="T120" s="122">
        <f>SUM(T121:T123)</f>
        <v>0</v>
      </c>
      <c r="AR120" s="116" t="s">
        <v>151</v>
      </c>
      <c r="AT120" s="123" t="s">
        <v>70</v>
      </c>
      <c r="AU120" s="123" t="s">
        <v>79</v>
      </c>
      <c r="AY120" s="116" t="s">
        <v>119</v>
      </c>
      <c r="BK120" s="124">
        <f>SUM(BK121:BK123)</f>
        <v>0</v>
      </c>
    </row>
    <row r="121" spans="2:65" s="1" customFormat="1" ht="16.5" customHeight="1">
      <c r="B121" s="32"/>
      <c r="C121" s="127" t="s">
        <v>204</v>
      </c>
      <c r="D121" s="127" t="s">
        <v>121</v>
      </c>
      <c r="E121" s="128" t="s">
        <v>668</v>
      </c>
      <c r="F121" s="129" t="s">
        <v>669</v>
      </c>
      <c r="G121" s="130" t="s">
        <v>350</v>
      </c>
      <c r="H121" s="131">
        <v>3</v>
      </c>
      <c r="I121" s="132"/>
      <c r="J121" s="133">
        <f>ROUND(I121*H121,2)</f>
        <v>0</v>
      </c>
      <c r="K121" s="129" t="s">
        <v>333</v>
      </c>
      <c r="L121" s="32"/>
      <c r="M121" s="134" t="s">
        <v>19</v>
      </c>
      <c r="N121" s="135" t="s">
        <v>42</v>
      </c>
      <c r="P121" s="136">
        <f>O121*H121</f>
        <v>0</v>
      </c>
      <c r="Q121" s="136">
        <v>0</v>
      </c>
      <c r="R121" s="136">
        <f>Q121*H121</f>
        <v>0</v>
      </c>
      <c r="S121" s="136">
        <v>0</v>
      </c>
      <c r="T121" s="137">
        <f>S121*H121</f>
        <v>0</v>
      </c>
      <c r="AR121" s="138" t="s">
        <v>628</v>
      </c>
      <c r="AT121" s="138" t="s">
        <v>121</v>
      </c>
      <c r="AU121" s="138" t="s">
        <v>81</v>
      </c>
      <c r="AY121" s="17" t="s">
        <v>119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7" t="s">
        <v>79</v>
      </c>
      <c r="BK121" s="139">
        <f>ROUND(I121*H121,2)</f>
        <v>0</v>
      </c>
      <c r="BL121" s="17" t="s">
        <v>628</v>
      </c>
      <c r="BM121" s="138" t="s">
        <v>670</v>
      </c>
    </row>
    <row r="122" spans="2:65" s="1" customFormat="1" ht="19.2">
      <c r="B122" s="32"/>
      <c r="D122" s="145" t="s">
        <v>190</v>
      </c>
      <c r="F122" s="169" t="s">
        <v>671</v>
      </c>
      <c r="I122" s="142"/>
      <c r="L122" s="32"/>
      <c r="M122" s="143"/>
      <c r="T122" s="53"/>
      <c r="AT122" s="17" t="s">
        <v>190</v>
      </c>
      <c r="AU122" s="17" t="s">
        <v>81</v>
      </c>
    </row>
    <row r="123" spans="2:65" s="1" customFormat="1" ht="24.15" customHeight="1">
      <c r="B123" s="32"/>
      <c r="C123" s="127" t="s">
        <v>209</v>
      </c>
      <c r="D123" s="127" t="s">
        <v>121</v>
      </c>
      <c r="E123" s="128" t="s">
        <v>672</v>
      </c>
      <c r="F123" s="129" t="s">
        <v>673</v>
      </c>
      <c r="G123" s="130" t="s">
        <v>627</v>
      </c>
      <c r="H123" s="131">
        <v>1</v>
      </c>
      <c r="I123" s="132"/>
      <c r="J123" s="133">
        <f>ROUND(I123*H123,2)</f>
        <v>0</v>
      </c>
      <c r="K123" s="129" t="s">
        <v>333</v>
      </c>
      <c r="L123" s="32"/>
      <c r="M123" s="182" t="s">
        <v>19</v>
      </c>
      <c r="N123" s="183" t="s">
        <v>42</v>
      </c>
      <c r="O123" s="177"/>
      <c r="P123" s="184">
        <f>O123*H123</f>
        <v>0</v>
      </c>
      <c r="Q123" s="184">
        <v>0</v>
      </c>
      <c r="R123" s="184">
        <f>Q123*H123</f>
        <v>0</v>
      </c>
      <c r="S123" s="184">
        <v>0</v>
      </c>
      <c r="T123" s="185">
        <f>S123*H123</f>
        <v>0</v>
      </c>
      <c r="AR123" s="138" t="s">
        <v>628</v>
      </c>
      <c r="AT123" s="138" t="s">
        <v>121</v>
      </c>
      <c r="AU123" s="138" t="s">
        <v>81</v>
      </c>
      <c r="AY123" s="17" t="s">
        <v>119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7" t="s">
        <v>79</v>
      </c>
      <c r="BK123" s="139">
        <f>ROUND(I123*H123,2)</f>
        <v>0</v>
      </c>
      <c r="BL123" s="17" t="s">
        <v>628</v>
      </c>
      <c r="BM123" s="138" t="s">
        <v>674</v>
      </c>
    </row>
    <row r="124" spans="2:65" s="1" customFormat="1" ht="6.9" customHeight="1"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32"/>
    </row>
  </sheetData>
  <sheetProtection algorithmName="SHA-512" hashValue="47HFyis8Oz6IihXH3yg5jKbAt+pUTNydLKzol8lZO1p5Y1DBuQmwyruhVcPgeONdQADSpfEV+S8zuTmieH0bxg==" saltValue="kg3N/U86PNuS7fadwixJ+9em/U8+KQobwl1gSPhBFwkm9rMy9yR+qTPeqO73KhCdPF2ujh2CfHqiN4QEc1g1yw==" spinCount="100000" sheet="1" objects="1" scenarios="1" formatColumns="0" formatRows="0" autoFilter="0"/>
  <autoFilter ref="C86:K123" xr:uid="{00000000-0009-0000-0000-000003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300-000000000000}"/>
    <hyperlink ref="F94" r:id="rId2" xr:uid="{00000000-0004-0000-0300-000001000000}"/>
    <hyperlink ref="F97" r:id="rId3" xr:uid="{00000000-0004-0000-0300-000002000000}"/>
    <hyperlink ref="F114" r:id="rId4" xr:uid="{00000000-0004-0000-0300-000003000000}"/>
    <hyperlink ref="F119" r:id="rId5" xr:uid="{00000000-0004-0000-03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86" customWidth="1"/>
    <col min="2" max="2" width="1.7109375" style="186" customWidth="1"/>
    <col min="3" max="4" width="5" style="186" customWidth="1"/>
    <col min="5" max="5" width="11.7109375" style="186" customWidth="1"/>
    <col min="6" max="6" width="9.140625" style="186" customWidth="1"/>
    <col min="7" max="7" width="5" style="186" customWidth="1"/>
    <col min="8" max="8" width="77.85546875" style="186" customWidth="1"/>
    <col min="9" max="10" width="20" style="186" customWidth="1"/>
    <col min="11" max="11" width="1.7109375" style="186" customWidth="1"/>
  </cols>
  <sheetData>
    <row r="1" spans="2:11" customFormat="1" ht="37.5" customHeight="1"/>
    <row r="2" spans="2:11" customFormat="1" ht="7.5" customHeight="1">
      <c r="B2" s="187"/>
      <c r="C2" s="188"/>
      <c r="D2" s="188"/>
      <c r="E2" s="188"/>
      <c r="F2" s="188"/>
      <c r="G2" s="188"/>
      <c r="H2" s="188"/>
      <c r="I2" s="188"/>
      <c r="J2" s="188"/>
      <c r="K2" s="189"/>
    </row>
    <row r="3" spans="2:11" s="15" customFormat="1" ht="45" customHeight="1">
      <c r="B3" s="190"/>
      <c r="C3" s="314" t="s">
        <v>675</v>
      </c>
      <c r="D3" s="314"/>
      <c r="E3" s="314"/>
      <c r="F3" s="314"/>
      <c r="G3" s="314"/>
      <c r="H3" s="314"/>
      <c r="I3" s="314"/>
      <c r="J3" s="314"/>
      <c r="K3" s="191"/>
    </row>
    <row r="4" spans="2:11" customFormat="1" ht="25.5" customHeight="1">
      <c r="B4" s="192"/>
      <c r="C4" s="313" t="s">
        <v>676</v>
      </c>
      <c r="D4" s="313"/>
      <c r="E4" s="313"/>
      <c r="F4" s="313"/>
      <c r="G4" s="313"/>
      <c r="H4" s="313"/>
      <c r="I4" s="313"/>
      <c r="J4" s="313"/>
      <c r="K4" s="193"/>
    </row>
    <row r="5" spans="2:11" customFormat="1" ht="5.25" customHeight="1">
      <c r="B5" s="192"/>
      <c r="C5" s="194"/>
      <c r="D5" s="194"/>
      <c r="E5" s="194"/>
      <c r="F5" s="194"/>
      <c r="G5" s="194"/>
      <c r="H5" s="194"/>
      <c r="I5" s="194"/>
      <c r="J5" s="194"/>
      <c r="K5" s="193"/>
    </row>
    <row r="6" spans="2:11" customFormat="1" ht="15" customHeight="1">
      <c r="B6" s="192"/>
      <c r="C6" s="312" t="s">
        <v>677</v>
      </c>
      <c r="D6" s="312"/>
      <c r="E6" s="312"/>
      <c r="F6" s="312"/>
      <c r="G6" s="312"/>
      <c r="H6" s="312"/>
      <c r="I6" s="312"/>
      <c r="J6" s="312"/>
      <c r="K6" s="193"/>
    </row>
    <row r="7" spans="2:11" customFormat="1" ht="15" customHeight="1">
      <c r="B7" s="196"/>
      <c r="C7" s="312" t="s">
        <v>678</v>
      </c>
      <c r="D7" s="312"/>
      <c r="E7" s="312"/>
      <c r="F7" s="312"/>
      <c r="G7" s="312"/>
      <c r="H7" s="312"/>
      <c r="I7" s="312"/>
      <c r="J7" s="312"/>
      <c r="K7" s="193"/>
    </row>
    <row r="8" spans="2:11" customFormat="1" ht="12.75" customHeight="1">
      <c r="B8" s="196"/>
      <c r="C8" s="195"/>
      <c r="D8" s="195"/>
      <c r="E8" s="195"/>
      <c r="F8" s="195"/>
      <c r="G8" s="195"/>
      <c r="H8" s="195"/>
      <c r="I8" s="195"/>
      <c r="J8" s="195"/>
      <c r="K8" s="193"/>
    </row>
    <row r="9" spans="2:11" customFormat="1" ht="15" customHeight="1">
      <c r="B9" s="196"/>
      <c r="C9" s="312" t="s">
        <v>679</v>
      </c>
      <c r="D9" s="312"/>
      <c r="E9" s="312"/>
      <c r="F9" s="312"/>
      <c r="G9" s="312"/>
      <c r="H9" s="312"/>
      <c r="I9" s="312"/>
      <c r="J9" s="312"/>
      <c r="K9" s="193"/>
    </row>
    <row r="10" spans="2:11" customFormat="1" ht="15" customHeight="1">
      <c r="B10" s="196"/>
      <c r="C10" s="195"/>
      <c r="D10" s="312" t="s">
        <v>680</v>
      </c>
      <c r="E10" s="312"/>
      <c r="F10" s="312"/>
      <c r="G10" s="312"/>
      <c r="H10" s="312"/>
      <c r="I10" s="312"/>
      <c r="J10" s="312"/>
      <c r="K10" s="193"/>
    </row>
    <row r="11" spans="2:11" customFormat="1" ht="15" customHeight="1">
      <c r="B11" s="196"/>
      <c r="C11" s="197"/>
      <c r="D11" s="312" t="s">
        <v>681</v>
      </c>
      <c r="E11" s="312"/>
      <c r="F11" s="312"/>
      <c r="G11" s="312"/>
      <c r="H11" s="312"/>
      <c r="I11" s="312"/>
      <c r="J11" s="312"/>
      <c r="K11" s="193"/>
    </row>
    <row r="12" spans="2:11" customFormat="1" ht="15" customHeight="1">
      <c r="B12" s="196"/>
      <c r="C12" s="197"/>
      <c r="D12" s="195"/>
      <c r="E12" s="195"/>
      <c r="F12" s="195"/>
      <c r="G12" s="195"/>
      <c r="H12" s="195"/>
      <c r="I12" s="195"/>
      <c r="J12" s="195"/>
      <c r="K12" s="193"/>
    </row>
    <row r="13" spans="2:11" customFormat="1" ht="15" customHeight="1">
      <c r="B13" s="196"/>
      <c r="C13" s="197"/>
      <c r="D13" s="198" t="s">
        <v>682</v>
      </c>
      <c r="E13" s="195"/>
      <c r="F13" s="195"/>
      <c r="G13" s="195"/>
      <c r="H13" s="195"/>
      <c r="I13" s="195"/>
      <c r="J13" s="195"/>
      <c r="K13" s="193"/>
    </row>
    <row r="14" spans="2:11" customFormat="1" ht="12.75" customHeight="1">
      <c r="B14" s="196"/>
      <c r="C14" s="197"/>
      <c r="D14" s="197"/>
      <c r="E14" s="197"/>
      <c r="F14" s="197"/>
      <c r="G14" s="197"/>
      <c r="H14" s="197"/>
      <c r="I14" s="197"/>
      <c r="J14" s="197"/>
      <c r="K14" s="193"/>
    </row>
    <row r="15" spans="2:11" customFormat="1" ht="15" customHeight="1">
      <c r="B15" s="196"/>
      <c r="C15" s="197"/>
      <c r="D15" s="312" t="s">
        <v>683</v>
      </c>
      <c r="E15" s="312"/>
      <c r="F15" s="312"/>
      <c r="G15" s="312"/>
      <c r="H15" s="312"/>
      <c r="I15" s="312"/>
      <c r="J15" s="312"/>
      <c r="K15" s="193"/>
    </row>
    <row r="16" spans="2:11" customFormat="1" ht="15" customHeight="1">
      <c r="B16" s="196"/>
      <c r="C16" s="197"/>
      <c r="D16" s="312" t="s">
        <v>684</v>
      </c>
      <c r="E16" s="312"/>
      <c r="F16" s="312"/>
      <c r="G16" s="312"/>
      <c r="H16" s="312"/>
      <c r="I16" s="312"/>
      <c r="J16" s="312"/>
      <c r="K16" s="193"/>
    </row>
    <row r="17" spans="2:11" customFormat="1" ht="15" customHeight="1">
      <c r="B17" s="196"/>
      <c r="C17" s="197"/>
      <c r="D17" s="312" t="s">
        <v>685</v>
      </c>
      <c r="E17" s="312"/>
      <c r="F17" s="312"/>
      <c r="G17" s="312"/>
      <c r="H17" s="312"/>
      <c r="I17" s="312"/>
      <c r="J17" s="312"/>
      <c r="K17" s="193"/>
    </row>
    <row r="18" spans="2:11" customFormat="1" ht="15" customHeight="1">
      <c r="B18" s="196"/>
      <c r="C18" s="197"/>
      <c r="D18" s="197"/>
      <c r="E18" s="199" t="s">
        <v>78</v>
      </c>
      <c r="F18" s="312" t="s">
        <v>686</v>
      </c>
      <c r="G18" s="312"/>
      <c r="H18" s="312"/>
      <c r="I18" s="312"/>
      <c r="J18" s="312"/>
      <c r="K18" s="193"/>
    </row>
    <row r="19" spans="2:11" customFormat="1" ht="15" customHeight="1">
      <c r="B19" s="196"/>
      <c r="C19" s="197"/>
      <c r="D19" s="197"/>
      <c r="E19" s="199" t="s">
        <v>687</v>
      </c>
      <c r="F19" s="312" t="s">
        <v>688</v>
      </c>
      <c r="G19" s="312"/>
      <c r="H19" s="312"/>
      <c r="I19" s="312"/>
      <c r="J19" s="312"/>
      <c r="K19" s="193"/>
    </row>
    <row r="20" spans="2:11" customFormat="1" ht="15" customHeight="1">
      <c r="B20" s="196"/>
      <c r="C20" s="197"/>
      <c r="D20" s="197"/>
      <c r="E20" s="199" t="s">
        <v>689</v>
      </c>
      <c r="F20" s="312" t="s">
        <v>690</v>
      </c>
      <c r="G20" s="312"/>
      <c r="H20" s="312"/>
      <c r="I20" s="312"/>
      <c r="J20" s="312"/>
      <c r="K20" s="193"/>
    </row>
    <row r="21" spans="2:11" customFormat="1" ht="15" customHeight="1">
      <c r="B21" s="196"/>
      <c r="C21" s="197"/>
      <c r="D21" s="197"/>
      <c r="E21" s="199" t="s">
        <v>691</v>
      </c>
      <c r="F21" s="312" t="s">
        <v>692</v>
      </c>
      <c r="G21" s="312"/>
      <c r="H21" s="312"/>
      <c r="I21" s="312"/>
      <c r="J21" s="312"/>
      <c r="K21" s="193"/>
    </row>
    <row r="22" spans="2:11" customFormat="1" ht="15" customHeight="1">
      <c r="B22" s="196"/>
      <c r="C22" s="197"/>
      <c r="D22" s="197"/>
      <c r="E22" s="199" t="s">
        <v>693</v>
      </c>
      <c r="F22" s="312" t="s">
        <v>694</v>
      </c>
      <c r="G22" s="312"/>
      <c r="H22" s="312"/>
      <c r="I22" s="312"/>
      <c r="J22" s="312"/>
      <c r="K22" s="193"/>
    </row>
    <row r="23" spans="2:11" customFormat="1" ht="15" customHeight="1">
      <c r="B23" s="196"/>
      <c r="C23" s="197"/>
      <c r="D23" s="197"/>
      <c r="E23" s="199" t="s">
        <v>695</v>
      </c>
      <c r="F23" s="312" t="s">
        <v>696</v>
      </c>
      <c r="G23" s="312"/>
      <c r="H23" s="312"/>
      <c r="I23" s="312"/>
      <c r="J23" s="312"/>
      <c r="K23" s="193"/>
    </row>
    <row r="24" spans="2:11" customFormat="1" ht="12.75" customHeight="1">
      <c r="B24" s="196"/>
      <c r="C24" s="197"/>
      <c r="D24" s="197"/>
      <c r="E24" s="197"/>
      <c r="F24" s="197"/>
      <c r="G24" s="197"/>
      <c r="H24" s="197"/>
      <c r="I24" s="197"/>
      <c r="J24" s="197"/>
      <c r="K24" s="193"/>
    </row>
    <row r="25" spans="2:11" customFormat="1" ht="15" customHeight="1">
      <c r="B25" s="196"/>
      <c r="C25" s="312" t="s">
        <v>697</v>
      </c>
      <c r="D25" s="312"/>
      <c r="E25" s="312"/>
      <c r="F25" s="312"/>
      <c r="G25" s="312"/>
      <c r="H25" s="312"/>
      <c r="I25" s="312"/>
      <c r="J25" s="312"/>
      <c r="K25" s="193"/>
    </row>
    <row r="26" spans="2:11" customFormat="1" ht="15" customHeight="1">
      <c r="B26" s="196"/>
      <c r="C26" s="312" t="s">
        <v>698</v>
      </c>
      <c r="D26" s="312"/>
      <c r="E26" s="312"/>
      <c r="F26" s="312"/>
      <c r="G26" s="312"/>
      <c r="H26" s="312"/>
      <c r="I26" s="312"/>
      <c r="J26" s="312"/>
      <c r="K26" s="193"/>
    </row>
    <row r="27" spans="2:11" customFormat="1" ht="15" customHeight="1">
      <c r="B27" s="196"/>
      <c r="C27" s="195"/>
      <c r="D27" s="312" t="s">
        <v>699</v>
      </c>
      <c r="E27" s="312"/>
      <c r="F27" s="312"/>
      <c r="G27" s="312"/>
      <c r="H27" s="312"/>
      <c r="I27" s="312"/>
      <c r="J27" s="312"/>
      <c r="K27" s="193"/>
    </row>
    <row r="28" spans="2:11" customFormat="1" ht="15" customHeight="1">
      <c r="B28" s="196"/>
      <c r="C28" s="197"/>
      <c r="D28" s="312" t="s">
        <v>700</v>
      </c>
      <c r="E28" s="312"/>
      <c r="F28" s="312"/>
      <c r="G28" s="312"/>
      <c r="H28" s="312"/>
      <c r="I28" s="312"/>
      <c r="J28" s="312"/>
      <c r="K28" s="193"/>
    </row>
    <row r="29" spans="2:11" customFormat="1" ht="12.75" customHeight="1">
      <c r="B29" s="196"/>
      <c r="C29" s="197"/>
      <c r="D29" s="197"/>
      <c r="E29" s="197"/>
      <c r="F29" s="197"/>
      <c r="G29" s="197"/>
      <c r="H29" s="197"/>
      <c r="I29" s="197"/>
      <c r="J29" s="197"/>
      <c r="K29" s="193"/>
    </row>
    <row r="30" spans="2:11" customFormat="1" ht="15" customHeight="1">
      <c r="B30" s="196"/>
      <c r="C30" s="197"/>
      <c r="D30" s="312" t="s">
        <v>701</v>
      </c>
      <c r="E30" s="312"/>
      <c r="F30" s="312"/>
      <c r="G30" s="312"/>
      <c r="H30" s="312"/>
      <c r="I30" s="312"/>
      <c r="J30" s="312"/>
      <c r="K30" s="193"/>
    </row>
    <row r="31" spans="2:11" customFormat="1" ht="15" customHeight="1">
      <c r="B31" s="196"/>
      <c r="C31" s="197"/>
      <c r="D31" s="312" t="s">
        <v>702</v>
      </c>
      <c r="E31" s="312"/>
      <c r="F31" s="312"/>
      <c r="G31" s="312"/>
      <c r="H31" s="312"/>
      <c r="I31" s="312"/>
      <c r="J31" s="312"/>
      <c r="K31" s="193"/>
    </row>
    <row r="32" spans="2:11" customFormat="1" ht="12.75" customHeight="1">
      <c r="B32" s="196"/>
      <c r="C32" s="197"/>
      <c r="D32" s="197"/>
      <c r="E32" s="197"/>
      <c r="F32" s="197"/>
      <c r="G32" s="197"/>
      <c r="H32" s="197"/>
      <c r="I32" s="197"/>
      <c r="J32" s="197"/>
      <c r="K32" s="193"/>
    </row>
    <row r="33" spans="2:11" customFormat="1" ht="15" customHeight="1">
      <c r="B33" s="196"/>
      <c r="C33" s="197"/>
      <c r="D33" s="312" t="s">
        <v>703</v>
      </c>
      <c r="E33" s="312"/>
      <c r="F33" s="312"/>
      <c r="G33" s="312"/>
      <c r="H33" s="312"/>
      <c r="I33" s="312"/>
      <c r="J33" s="312"/>
      <c r="K33" s="193"/>
    </row>
    <row r="34" spans="2:11" customFormat="1" ht="15" customHeight="1">
      <c r="B34" s="196"/>
      <c r="C34" s="197"/>
      <c r="D34" s="312" t="s">
        <v>704</v>
      </c>
      <c r="E34" s="312"/>
      <c r="F34" s="312"/>
      <c r="G34" s="312"/>
      <c r="H34" s="312"/>
      <c r="I34" s="312"/>
      <c r="J34" s="312"/>
      <c r="K34" s="193"/>
    </row>
    <row r="35" spans="2:11" customFormat="1" ht="15" customHeight="1">
      <c r="B35" s="196"/>
      <c r="C35" s="197"/>
      <c r="D35" s="312" t="s">
        <v>705</v>
      </c>
      <c r="E35" s="312"/>
      <c r="F35" s="312"/>
      <c r="G35" s="312"/>
      <c r="H35" s="312"/>
      <c r="I35" s="312"/>
      <c r="J35" s="312"/>
      <c r="K35" s="193"/>
    </row>
    <row r="36" spans="2:11" customFormat="1" ht="15" customHeight="1">
      <c r="B36" s="196"/>
      <c r="C36" s="197"/>
      <c r="D36" s="195"/>
      <c r="E36" s="198" t="s">
        <v>105</v>
      </c>
      <c r="F36" s="195"/>
      <c r="G36" s="312" t="s">
        <v>706</v>
      </c>
      <c r="H36" s="312"/>
      <c r="I36" s="312"/>
      <c r="J36" s="312"/>
      <c r="K36" s="193"/>
    </row>
    <row r="37" spans="2:11" customFormat="1" ht="30.75" customHeight="1">
      <c r="B37" s="196"/>
      <c r="C37" s="197"/>
      <c r="D37" s="195"/>
      <c r="E37" s="198" t="s">
        <v>707</v>
      </c>
      <c r="F37" s="195"/>
      <c r="G37" s="312" t="s">
        <v>708</v>
      </c>
      <c r="H37" s="312"/>
      <c r="I37" s="312"/>
      <c r="J37" s="312"/>
      <c r="K37" s="193"/>
    </row>
    <row r="38" spans="2:11" customFormat="1" ht="15" customHeight="1">
      <c r="B38" s="196"/>
      <c r="C38" s="197"/>
      <c r="D38" s="195"/>
      <c r="E38" s="198" t="s">
        <v>52</v>
      </c>
      <c r="F38" s="195"/>
      <c r="G38" s="312" t="s">
        <v>709</v>
      </c>
      <c r="H38" s="312"/>
      <c r="I38" s="312"/>
      <c r="J38" s="312"/>
      <c r="K38" s="193"/>
    </row>
    <row r="39" spans="2:11" customFormat="1" ht="15" customHeight="1">
      <c r="B39" s="196"/>
      <c r="C39" s="197"/>
      <c r="D39" s="195"/>
      <c r="E39" s="198" t="s">
        <v>53</v>
      </c>
      <c r="F39" s="195"/>
      <c r="G39" s="312" t="s">
        <v>710</v>
      </c>
      <c r="H39" s="312"/>
      <c r="I39" s="312"/>
      <c r="J39" s="312"/>
      <c r="K39" s="193"/>
    </row>
    <row r="40" spans="2:11" customFormat="1" ht="15" customHeight="1">
      <c r="B40" s="196"/>
      <c r="C40" s="197"/>
      <c r="D40" s="195"/>
      <c r="E40" s="198" t="s">
        <v>106</v>
      </c>
      <c r="F40" s="195"/>
      <c r="G40" s="312" t="s">
        <v>711</v>
      </c>
      <c r="H40" s="312"/>
      <c r="I40" s="312"/>
      <c r="J40" s="312"/>
      <c r="K40" s="193"/>
    </row>
    <row r="41" spans="2:11" customFormat="1" ht="15" customHeight="1">
      <c r="B41" s="196"/>
      <c r="C41" s="197"/>
      <c r="D41" s="195"/>
      <c r="E41" s="198" t="s">
        <v>107</v>
      </c>
      <c r="F41" s="195"/>
      <c r="G41" s="312" t="s">
        <v>712</v>
      </c>
      <c r="H41" s="312"/>
      <c r="I41" s="312"/>
      <c r="J41" s="312"/>
      <c r="K41" s="193"/>
    </row>
    <row r="42" spans="2:11" customFormat="1" ht="15" customHeight="1">
      <c r="B42" s="196"/>
      <c r="C42" s="197"/>
      <c r="D42" s="195"/>
      <c r="E42" s="198" t="s">
        <v>713</v>
      </c>
      <c r="F42" s="195"/>
      <c r="G42" s="312" t="s">
        <v>714</v>
      </c>
      <c r="H42" s="312"/>
      <c r="I42" s="312"/>
      <c r="J42" s="312"/>
      <c r="K42" s="193"/>
    </row>
    <row r="43" spans="2:11" customFormat="1" ht="15" customHeight="1">
      <c r="B43" s="196"/>
      <c r="C43" s="197"/>
      <c r="D43" s="195"/>
      <c r="E43" s="198"/>
      <c r="F43" s="195"/>
      <c r="G43" s="312" t="s">
        <v>715</v>
      </c>
      <c r="H43" s="312"/>
      <c r="I43" s="312"/>
      <c r="J43" s="312"/>
      <c r="K43" s="193"/>
    </row>
    <row r="44" spans="2:11" customFormat="1" ht="15" customHeight="1">
      <c r="B44" s="196"/>
      <c r="C44" s="197"/>
      <c r="D44" s="195"/>
      <c r="E44" s="198" t="s">
        <v>716</v>
      </c>
      <c r="F44" s="195"/>
      <c r="G44" s="312" t="s">
        <v>717</v>
      </c>
      <c r="H44" s="312"/>
      <c r="I44" s="312"/>
      <c r="J44" s="312"/>
      <c r="K44" s="193"/>
    </row>
    <row r="45" spans="2:11" customFormat="1" ht="15" customHeight="1">
      <c r="B45" s="196"/>
      <c r="C45" s="197"/>
      <c r="D45" s="195"/>
      <c r="E45" s="198" t="s">
        <v>109</v>
      </c>
      <c r="F45" s="195"/>
      <c r="G45" s="312" t="s">
        <v>718</v>
      </c>
      <c r="H45" s="312"/>
      <c r="I45" s="312"/>
      <c r="J45" s="312"/>
      <c r="K45" s="193"/>
    </row>
    <row r="46" spans="2:11" customFormat="1" ht="12.75" customHeight="1">
      <c r="B46" s="196"/>
      <c r="C46" s="197"/>
      <c r="D46" s="195"/>
      <c r="E46" s="195"/>
      <c r="F46" s="195"/>
      <c r="G46" s="195"/>
      <c r="H46" s="195"/>
      <c r="I46" s="195"/>
      <c r="J46" s="195"/>
      <c r="K46" s="193"/>
    </row>
    <row r="47" spans="2:11" customFormat="1" ht="15" customHeight="1">
      <c r="B47" s="196"/>
      <c r="C47" s="197"/>
      <c r="D47" s="312" t="s">
        <v>719</v>
      </c>
      <c r="E47" s="312"/>
      <c r="F47" s="312"/>
      <c r="G47" s="312"/>
      <c r="H47" s="312"/>
      <c r="I47" s="312"/>
      <c r="J47" s="312"/>
      <c r="K47" s="193"/>
    </row>
    <row r="48" spans="2:11" customFormat="1" ht="15" customHeight="1">
      <c r="B48" s="196"/>
      <c r="C48" s="197"/>
      <c r="D48" s="197"/>
      <c r="E48" s="312" t="s">
        <v>720</v>
      </c>
      <c r="F48" s="312"/>
      <c r="G48" s="312"/>
      <c r="H48" s="312"/>
      <c r="I48" s="312"/>
      <c r="J48" s="312"/>
      <c r="K48" s="193"/>
    </row>
    <row r="49" spans="2:11" customFormat="1" ht="15" customHeight="1">
      <c r="B49" s="196"/>
      <c r="C49" s="197"/>
      <c r="D49" s="197"/>
      <c r="E49" s="312" t="s">
        <v>721</v>
      </c>
      <c r="F49" s="312"/>
      <c r="G49" s="312"/>
      <c r="H49" s="312"/>
      <c r="I49" s="312"/>
      <c r="J49" s="312"/>
      <c r="K49" s="193"/>
    </row>
    <row r="50" spans="2:11" customFormat="1" ht="15" customHeight="1">
      <c r="B50" s="196"/>
      <c r="C50" s="197"/>
      <c r="D50" s="197"/>
      <c r="E50" s="312" t="s">
        <v>722</v>
      </c>
      <c r="F50" s="312"/>
      <c r="G50" s="312"/>
      <c r="H50" s="312"/>
      <c r="I50" s="312"/>
      <c r="J50" s="312"/>
      <c r="K50" s="193"/>
    </row>
    <row r="51" spans="2:11" customFormat="1" ht="15" customHeight="1">
      <c r="B51" s="196"/>
      <c r="C51" s="197"/>
      <c r="D51" s="312" t="s">
        <v>723</v>
      </c>
      <c r="E51" s="312"/>
      <c r="F51" s="312"/>
      <c r="G51" s="312"/>
      <c r="H51" s="312"/>
      <c r="I51" s="312"/>
      <c r="J51" s="312"/>
      <c r="K51" s="193"/>
    </row>
    <row r="52" spans="2:11" customFormat="1" ht="25.5" customHeight="1">
      <c r="B52" s="192"/>
      <c r="C52" s="313" t="s">
        <v>724</v>
      </c>
      <c r="D52" s="313"/>
      <c r="E52" s="313"/>
      <c r="F52" s="313"/>
      <c r="G52" s="313"/>
      <c r="H52" s="313"/>
      <c r="I52" s="313"/>
      <c r="J52" s="313"/>
      <c r="K52" s="193"/>
    </row>
    <row r="53" spans="2:11" customFormat="1" ht="5.25" customHeight="1">
      <c r="B53" s="192"/>
      <c r="C53" s="194"/>
      <c r="D53" s="194"/>
      <c r="E53" s="194"/>
      <c r="F53" s="194"/>
      <c r="G53" s="194"/>
      <c r="H53" s="194"/>
      <c r="I53" s="194"/>
      <c r="J53" s="194"/>
      <c r="K53" s="193"/>
    </row>
    <row r="54" spans="2:11" customFormat="1" ht="15" customHeight="1">
      <c r="B54" s="192"/>
      <c r="C54" s="312" t="s">
        <v>725</v>
      </c>
      <c r="D54" s="312"/>
      <c r="E54" s="312"/>
      <c r="F54" s="312"/>
      <c r="G54" s="312"/>
      <c r="H54" s="312"/>
      <c r="I54" s="312"/>
      <c r="J54" s="312"/>
      <c r="K54" s="193"/>
    </row>
    <row r="55" spans="2:11" customFormat="1" ht="15" customHeight="1">
      <c r="B55" s="192"/>
      <c r="C55" s="312" t="s">
        <v>726</v>
      </c>
      <c r="D55" s="312"/>
      <c r="E55" s="312"/>
      <c r="F55" s="312"/>
      <c r="G55" s="312"/>
      <c r="H55" s="312"/>
      <c r="I55" s="312"/>
      <c r="J55" s="312"/>
      <c r="K55" s="193"/>
    </row>
    <row r="56" spans="2:11" customFormat="1" ht="12.75" customHeight="1">
      <c r="B56" s="192"/>
      <c r="C56" s="195"/>
      <c r="D56" s="195"/>
      <c r="E56" s="195"/>
      <c r="F56" s="195"/>
      <c r="G56" s="195"/>
      <c r="H56" s="195"/>
      <c r="I56" s="195"/>
      <c r="J56" s="195"/>
      <c r="K56" s="193"/>
    </row>
    <row r="57" spans="2:11" customFormat="1" ht="15" customHeight="1">
      <c r="B57" s="192"/>
      <c r="C57" s="312" t="s">
        <v>727</v>
      </c>
      <c r="D57" s="312"/>
      <c r="E57" s="312"/>
      <c r="F57" s="312"/>
      <c r="G57" s="312"/>
      <c r="H57" s="312"/>
      <c r="I57" s="312"/>
      <c r="J57" s="312"/>
      <c r="K57" s="193"/>
    </row>
    <row r="58" spans="2:11" customFormat="1" ht="15" customHeight="1">
      <c r="B58" s="192"/>
      <c r="C58" s="197"/>
      <c r="D58" s="312" t="s">
        <v>728</v>
      </c>
      <c r="E58" s="312"/>
      <c r="F58" s="312"/>
      <c r="G58" s="312"/>
      <c r="H58" s="312"/>
      <c r="I58" s="312"/>
      <c r="J58" s="312"/>
      <c r="K58" s="193"/>
    </row>
    <row r="59" spans="2:11" customFormat="1" ht="15" customHeight="1">
      <c r="B59" s="192"/>
      <c r="C59" s="197"/>
      <c r="D59" s="312" t="s">
        <v>729</v>
      </c>
      <c r="E59" s="312"/>
      <c r="F59" s="312"/>
      <c r="G59" s="312"/>
      <c r="H59" s="312"/>
      <c r="I59" s="312"/>
      <c r="J59" s="312"/>
      <c r="K59" s="193"/>
    </row>
    <row r="60" spans="2:11" customFormat="1" ht="15" customHeight="1">
      <c r="B60" s="192"/>
      <c r="C60" s="197"/>
      <c r="D60" s="312" t="s">
        <v>730</v>
      </c>
      <c r="E60" s="312"/>
      <c r="F60" s="312"/>
      <c r="G60" s="312"/>
      <c r="H60" s="312"/>
      <c r="I60" s="312"/>
      <c r="J60" s="312"/>
      <c r="K60" s="193"/>
    </row>
    <row r="61" spans="2:11" customFormat="1" ht="15" customHeight="1">
      <c r="B61" s="192"/>
      <c r="C61" s="197"/>
      <c r="D61" s="312" t="s">
        <v>731</v>
      </c>
      <c r="E61" s="312"/>
      <c r="F61" s="312"/>
      <c r="G61" s="312"/>
      <c r="H61" s="312"/>
      <c r="I61" s="312"/>
      <c r="J61" s="312"/>
      <c r="K61" s="193"/>
    </row>
    <row r="62" spans="2:11" customFormat="1" ht="15" customHeight="1">
      <c r="B62" s="192"/>
      <c r="C62" s="197"/>
      <c r="D62" s="315" t="s">
        <v>732</v>
      </c>
      <c r="E62" s="315"/>
      <c r="F62" s="315"/>
      <c r="G62" s="315"/>
      <c r="H62" s="315"/>
      <c r="I62" s="315"/>
      <c r="J62" s="315"/>
      <c r="K62" s="193"/>
    </row>
    <row r="63" spans="2:11" customFormat="1" ht="15" customHeight="1">
      <c r="B63" s="192"/>
      <c r="C63" s="197"/>
      <c r="D63" s="312" t="s">
        <v>733</v>
      </c>
      <c r="E63" s="312"/>
      <c r="F63" s="312"/>
      <c r="G63" s="312"/>
      <c r="H63" s="312"/>
      <c r="I63" s="312"/>
      <c r="J63" s="312"/>
      <c r="K63" s="193"/>
    </row>
    <row r="64" spans="2:11" customFormat="1" ht="12.75" customHeight="1">
      <c r="B64" s="192"/>
      <c r="C64" s="197"/>
      <c r="D64" s="197"/>
      <c r="E64" s="200"/>
      <c r="F64" s="197"/>
      <c r="G64" s="197"/>
      <c r="H64" s="197"/>
      <c r="I64" s="197"/>
      <c r="J64" s="197"/>
      <c r="K64" s="193"/>
    </row>
    <row r="65" spans="2:11" customFormat="1" ht="15" customHeight="1">
      <c r="B65" s="192"/>
      <c r="C65" s="197"/>
      <c r="D65" s="312" t="s">
        <v>734</v>
      </c>
      <c r="E65" s="312"/>
      <c r="F65" s="312"/>
      <c r="G65" s="312"/>
      <c r="H65" s="312"/>
      <c r="I65" s="312"/>
      <c r="J65" s="312"/>
      <c r="K65" s="193"/>
    </row>
    <row r="66" spans="2:11" customFormat="1" ht="15" customHeight="1">
      <c r="B66" s="192"/>
      <c r="C66" s="197"/>
      <c r="D66" s="315" t="s">
        <v>735</v>
      </c>
      <c r="E66" s="315"/>
      <c r="F66" s="315"/>
      <c r="G66" s="315"/>
      <c r="H66" s="315"/>
      <c r="I66" s="315"/>
      <c r="J66" s="315"/>
      <c r="K66" s="193"/>
    </row>
    <row r="67" spans="2:11" customFormat="1" ht="15" customHeight="1">
      <c r="B67" s="192"/>
      <c r="C67" s="197"/>
      <c r="D67" s="312" t="s">
        <v>736</v>
      </c>
      <c r="E67" s="312"/>
      <c r="F67" s="312"/>
      <c r="G67" s="312"/>
      <c r="H67" s="312"/>
      <c r="I67" s="312"/>
      <c r="J67" s="312"/>
      <c r="K67" s="193"/>
    </row>
    <row r="68" spans="2:11" customFormat="1" ht="15" customHeight="1">
      <c r="B68" s="192"/>
      <c r="C68" s="197"/>
      <c r="D68" s="312" t="s">
        <v>737</v>
      </c>
      <c r="E68" s="312"/>
      <c r="F68" s="312"/>
      <c r="G68" s="312"/>
      <c r="H68" s="312"/>
      <c r="I68" s="312"/>
      <c r="J68" s="312"/>
      <c r="K68" s="193"/>
    </row>
    <row r="69" spans="2:11" customFormat="1" ht="15" customHeight="1">
      <c r="B69" s="192"/>
      <c r="C69" s="197"/>
      <c r="D69" s="312" t="s">
        <v>738</v>
      </c>
      <c r="E69" s="312"/>
      <c r="F69" s="312"/>
      <c r="G69" s="312"/>
      <c r="H69" s="312"/>
      <c r="I69" s="312"/>
      <c r="J69" s="312"/>
      <c r="K69" s="193"/>
    </row>
    <row r="70" spans="2:11" customFormat="1" ht="15" customHeight="1">
      <c r="B70" s="192"/>
      <c r="C70" s="197"/>
      <c r="D70" s="312" t="s">
        <v>739</v>
      </c>
      <c r="E70" s="312"/>
      <c r="F70" s="312"/>
      <c r="G70" s="312"/>
      <c r="H70" s="312"/>
      <c r="I70" s="312"/>
      <c r="J70" s="312"/>
      <c r="K70" s="193"/>
    </row>
    <row r="71" spans="2:11" customFormat="1" ht="12.75" customHeight="1">
      <c r="B71" s="201"/>
      <c r="C71" s="202"/>
      <c r="D71" s="202"/>
      <c r="E71" s="202"/>
      <c r="F71" s="202"/>
      <c r="G71" s="202"/>
      <c r="H71" s="202"/>
      <c r="I71" s="202"/>
      <c r="J71" s="202"/>
      <c r="K71" s="203"/>
    </row>
    <row r="72" spans="2:11" customFormat="1" ht="18.75" customHeight="1">
      <c r="B72" s="204"/>
      <c r="C72" s="204"/>
      <c r="D72" s="204"/>
      <c r="E72" s="204"/>
      <c r="F72" s="204"/>
      <c r="G72" s="204"/>
      <c r="H72" s="204"/>
      <c r="I72" s="204"/>
      <c r="J72" s="204"/>
      <c r="K72" s="205"/>
    </row>
    <row r="73" spans="2:11" customFormat="1" ht="18.75" customHeight="1">
      <c r="B73" s="205"/>
      <c r="C73" s="205"/>
      <c r="D73" s="205"/>
      <c r="E73" s="205"/>
      <c r="F73" s="205"/>
      <c r="G73" s="205"/>
      <c r="H73" s="205"/>
      <c r="I73" s="205"/>
      <c r="J73" s="205"/>
      <c r="K73" s="205"/>
    </row>
    <row r="74" spans="2:11" customFormat="1" ht="7.5" customHeight="1">
      <c r="B74" s="206"/>
      <c r="C74" s="207"/>
      <c r="D74" s="207"/>
      <c r="E74" s="207"/>
      <c r="F74" s="207"/>
      <c r="G74" s="207"/>
      <c r="H74" s="207"/>
      <c r="I74" s="207"/>
      <c r="J74" s="207"/>
      <c r="K74" s="208"/>
    </row>
    <row r="75" spans="2:11" customFormat="1" ht="45" customHeight="1">
      <c r="B75" s="209"/>
      <c r="C75" s="316" t="s">
        <v>740</v>
      </c>
      <c r="D75" s="316"/>
      <c r="E75" s="316"/>
      <c r="F75" s="316"/>
      <c r="G75" s="316"/>
      <c r="H75" s="316"/>
      <c r="I75" s="316"/>
      <c r="J75" s="316"/>
      <c r="K75" s="210"/>
    </row>
    <row r="76" spans="2:11" customFormat="1" ht="17.25" customHeight="1">
      <c r="B76" s="209"/>
      <c r="C76" s="211" t="s">
        <v>741</v>
      </c>
      <c r="D76" s="211"/>
      <c r="E76" s="211"/>
      <c r="F76" s="211" t="s">
        <v>742</v>
      </c>
      <c r="G76" s="212"/>
      <c r="H76" s="211" t="s">
        <v>53</v>
      </c>
      <c r="I76" s="211" t="s">
        <v>56</v>
      </c>
      <c r="J76" s="211" t="s">
        <v>743</v>
      </c>
      <c r="K76" s="210"/>
    </row>
    <row r="77" spans="2:11" customFormat="1" ht="17.25" customHeight="1">
      <c r="B77" s="209"/>
      <c r="C77" s="213" t="s">
        <v>744</v>
      </c>
      <c r="D77" s="213"/>
      <c r="E77" s="213"/>
      <c r="F77" s="214" t="s">
        <v>745</v>
      </c>
      <c r="G77" s="215"/>
      <c r="H77" s="213"/>
      <c r="I77" s="213"/>
      <c r="J77" s="213" t="s">
        <v>746</v>
      </c>
      <c r="K77" s="210"/>
    </row>
    <row r="78" spans="2:11" customFormat="1" ht="5.25" customHeight="1">
      <c r="B78" s="209"/>
      <c r="C78" s="216"/>
      <c r="D78" s="216"/>
      <c r="E78" s="216"/>
      <c r="F78" s="216"/>
      <c r="G78" s="217"/>
      <c r="H78" s="216"/>
      <c r="I78" s="216"/>
      <c r="J78" s="216"/>
      <c r="K78" s="210"/>
    </row>
    <row r="79" spans="2:11" customFormat="1" ht="15" customHeight="1">
      <c r="B79" s="209"/>
      <c r="C79" s="198" t="s">
        <v>52</v>
      </c>
      <c r="D79" s="218"/>
      <c r="E79" s="218"/>
      <c r="F79" s="219" t="s">
        <v>747</v>
      </c>
      <c r="G79" s="220"/>
      <c r="H79" s="198" t="s">
        <v>748</v>
      </c>
      <c r="I79" s="198" t="s">
        <v>749</v>
      </c>
      <c r="J79" s="198">
        <v>20</v>
      </c>
      <c r="K79" s="210"/>
    </row>
    <row r="80" spans="2:11" customFormat="1" ht="15" customHeight="1">
      <c r="B80" s="209"/>
      <c r="C80" s="198" t="s">
        <v>750</v>
      </c>
      <c r="D80" s="198"/>
      <c r="E80" s="198"/>
      <c r="F80" s="219" t="s">
        <v>747</v>
      </c>
      <c r="G80" s="220"/>
      <c r="H80" s="198" t="s">
        <v>751</v>
      </c>
      <c r="I80" s="198" t="s">
        <v>749</v>
      </c>
      <c r="J80" s="198">
        <v>120</v>
      </c>
      <c r="K80" s="210"/>
    </row>
    <row r="81" spans="2:11" customFormat="1" ht="15" customHeight="1">
      <c r="B81" s="221"/>
      <c r="C81" s="198" t="s">
        <v>752</v>
      </c>
      <c r="D81" s="198"/>
      <c r="E81" s="198"/>
      <c r="F81" s="219" t="s">
        <v>753</v>
      </c>
      <c r="G81" s="220"/>
      <c r="H81" s="198" t="s">
        <v>754</v>
      </c>
      <c r="I81" s="198" t="s">
        <v>749</v>
      </c>
      <c r="J81" s="198">
        <v>50</v>
      </c>
      <c r="K81" s="210"/>
    </row>
    <row r="82" spans="2:11" customFormat="1" ht="15" customHeight="1">
      <c r="B82" s="221"/>
      <c r="C82" s="198" t="s">
        <v>755</v>
      </c>
      <c r="D82" s="198"/>
      <c r="E82" s="198"/>
      <c r="F82" s="219" t="s">
        <v>747</v>
      </c>
      <c r="G82" s="220"/>
      <c r="H82" s="198" t="s">
        <v>756</v>
      </c>
      <c r="I82" s="198" t="s">
        <v>757</v>
      </c>
      <c r="J82" s="198"/>
      <c r="K82" s="210"/>
    </row>
    <row r="83" spans="2:11" customFormat="1" ht="15" customHeight="1">
      <c r="B83" s="221"/>
      <c r="C83" s="198" t="s">
        <v>758</v>
      </c>
      <c r="D83" s="198"/>
      <c r="E83" s="198"/>
      <c r="F83" s="219" t="s">
        <v>753</v>
      </c>
      <c r="G83" s="198"/>
      <c r="H83" s="198" t="s">
        <v>759</v>
      </c>
      <c r="I83" s="198" t="s">
        <v>749</v>
      </c>
      <c r="J83" s="198">
        <v>15</v>
      </c>
      <c r="K83" s="210"/>
    </row>
    <row r="84" spans="2:11" customFormat="1" ht="15" customHeight="1">
      <c r="B84" s="221"/>
      <c r="C84" s="198" t="s">
        <v>760</v>
      </c>
      <c r="D84" s="198"/>
      <c r="E84" s="198"/>
      <c r="F84" s="219" t="s">
        <v>753</v>
      </c>
      <c r="G84" s="198"/>
      <c r="H84" s="198" t="s">
        <v>761</v>
      </c>
      <c r="I84" s="198" t="s">
        <v>749</v>
      </c>
      <c r="J84" s="198">
        <v>15</v>
      </c>
      <c r="K84" s="210"/>
    </row>
    <row r="85" spans="2:11" customFormat="1" ht="15" customHeight="1">
      <c r="B85" s="221"/>
      <c r="C85" s="198" t="s">
        <v>762</v>
      </c>
      <c r="D85" s="198"/>
      <c r="E85" s="198"/>
      <c r="F85" s="219" t="s">
        <v>753</v>
      </c>
      <c r="G85" s="198"/>
      <c r="H85" s="198" t="s">
        <v>763</v>
      </c>
      <c r="I85" s="198" t="s">
        <v>749</v>
      </c>
      <c r="J85" s="198">
        <v>20</v>
      </c>
      <c r="K85" s="210"/>
    </row>
    <row r="86" spans="2:11" customFormat="1" ht="15" customHeight="1">
      <c r="B86" s="221"/>
      <c r="C86" s="198" t="s">
        <v>764</v>
      </c>
      <c r="D86" s="198"/>
      <c r="E86" s="198"/>
      <c r="F86" s="219" t="s">
        <v>753</v>
      </c>
      <c r="G86" s="198"/>
      <c r="H86" s="198" t="s">
        <v>765</v>
      </c>
      <c r="I86" s="198" t="s">
        <v>749</v>
      </c>
      <c r="J86" s="198">
        <v>20</v>
      </c>
      <c r="K86" s="210"/>
    </row>
    <row r="87" spans="2:11" customFormat="1" ht="15" customHeight="1">
      <c r="B87" s="221"/>
      <c r="C87" s="198" t="s">
        <v>766</v>
      </c>
      <c r="D87" s="198"/>
      <c r="E87" s="198"/>
      <c r="F87" s="219" t="s">
        <v>753</v>
      </c>
      <c r="G87" s="220"/>
      <c r="H87" s="198" t="s">
        <v>767</v>
      </c>
      <c r="I87" s="198" t="s">
        <v>749</v>
      </c>
      <c r="J87" s="198">
        <v>50</v>
      </c>
      <c r="K87" s="210"/>
    </row>
    <row r="88" spans="2:11" customFormat="1" ht="15" customHeight="1">
      <c r="B88" s="221"/>
      <c r="C88" s="198" t="s">
        <v>768</v>
      </c>
      <c r="D88" s="198"/>
      <c r="E88" s="198"/>
      <c r="F88" s="219" t="s">
        <v>753</v>
      </c>
      <c r="G88" s="220"/>
      <c r="H88" s="198" t="s">
        <v>769</v>
      </c>
      <c r="I88" s="198" t="s">
        <v>749</v>
      </c>
      <c r="J88" s="198">
        <v>20</v>
      </c>
      <c r="K88" s="210"/>
    </row>
    <row r="89" spans="2:11" customFormat="1" ht="15" customHeight="1">
      <c r="B89" s="221"/>
      <c r="C89" s="198" t="s">
        <v>770</v>
      </c>
      <c r="D89" s="198"/>
      <c r="E89" s="198"/>
      <c r="F89" s="219" t="s">
        <v>753</v>
      </c>
      <c r="G89" s="220"/>
      <c r="H89" s="198" t="s">
        <v>771</v>
      </c>
      <c r="I89" s="198" t="s">
        <v>749</v>
      </c>
      <c r="J89" s="198">
        <v>20</v>
      </c>
      <c r="K89" s="210"/>
    </row>
    <row r="90" spans="2:11" customFormat="1" ht="15" customHeight="1">
      <c r="B90" s="221"/>
      <c r="C90" s="198" t="s">
        <v>772</v>
      </c>
      <c r="D90" s="198"/>
      <c r="E90" s="198"/>
      <c r="F90" s="219" t="s">
        <v>753</v>
      </c>
      <c r="G90" s="220"/>
      <c r="H90" s="198" t="s">
        <v>773</v>
      </c>
      <c r="I90" s="198" t="s">
        <v>749</v>
      </c>
      <c r="J90" s="198">
        <v>50</v>
      </c>
      <c r="K90" s="210"/>
    </row>
    <row r="91" spans="2:11" customFormat="1" ht="15" customHeight="1">
      <c r="B91" s="221"/>
      <c r="C91" s="198" t="s">
        <v>774</v>
      </c>
      <c r="D91" s="198"/>
      <c r="E91" s="198"/>
      <c r="F91" s="219" t="s">
        <v>753</v>
      </c>
      <c r="G91" s="220"/>
      <c r="H91" s="198" t="s">
        <v>774</v>
      </c>
      <c r="I91" s="198" t="s">
        <v>749</v>
      </c>
      <c r="J91" s="198">
        <v>50</v>
      </c>
      <c r="K91" s="210"/>
    </row>
    <row r="92" spans="2:11" customFormat="1" ht="15" customHeight="1">
      <c r="B92" s="221"/>
      <c r="C92" s="198" t="s">
        <v>775</v>
      </c>
      <c r="D92" s="198"/>
      <c r="E92" s="198"/>
      <c r="F92" s="219" t="s">
        <v>753</v>
      </c>
      <c r="G92" s="220"/>
      <c r="H92" s="198" t="s">
        <v>776</v>
      </c>
      <c r="I92" s="198" t="s">
        <v>749</v>
      </c>
      <c r="J92" s="198">
        <v>255</v>
      </c>
      <c r="K92" s="210"/>
    </row>
    <row r="93" spans="2:11" customFormat="1" ht="15" customHeight="1">
      <c r="B93" s="221"/>
      <c r="C93" s="198" t="s">
        <v>777</v>
      </c>
      <c r="D93" s="198"/>
      <c r="E93" s="198"/>
      <c r="F93" s="219" t="s">
        <v>747</v>
      </c>
      <c r="G93" s="220"/>
      <c r="H93" s="198" t="s">
        <v>778</v>
      </c>
      <c r="I93" s="198" t="s">
        <v>779</v>
      </c>
      <c r="J93" s="198"/>
      <c r="K93" s="210"/>
    </row>
    <row r="94" spans="2:11" customFormat="1" ht="15" customHeight="1">
      <c r="B94" s="221"/>
      <c r="C94" s="198" t="s">
        <v>780</v>
      </c>
      <c r="D94" s="198"/>
      <c r="E94" s="198"/>
      <c r="F94" s="219" t="s">
        <v>747</v>
      </c>
      <c r="G94" s="220"/>
      <c r="H94" s="198" t="s">
        <v>781</v>
      </c>
      <c r="I94" s="198" t="s">
        <v>782</v>
      </c>
      <c r="J94" s="198"/>
      <c r="K94" s="210"/>
    </row>
    <row r="95" spans="2:11" customFormat="1" ht="15" customHeight="1">
      <c r="B95" s="221"/>
      <c r="C95" s="198" t="s">
        <v>783</v>
      </c>
      <c r="D95" s="198"/>
      <c r="E95" s="198"/>
      <c r="F95" s="219" t="s">
        <v>747</v>
      </c>
      <c r="G95" s="220"/>
      <c r="H95" s="198" t="s">
        <v>783</v>
      </c>
      <c r="I95" s="198" t="s">
        <v>782</v>
      </c>
      <c r="J95" s="198"/>
      <c r="K95" s="210"/>
    </row>
    <row r="96" spans="2:11" customFormat="1" ht="15" customHeight="1">
      <c r="B96" s="221"/>
      <c r="C96" s="198" t="s">
        <v>37</v>
      </c>
      <c r="D96" s="198"/>
      <c r="E96" s="198"/>
      <c r="F96" s="219" t="s">
        <v>747</v>
      </c>
      <c r="G96" s="220"/>
      <c r="H96" s="198" t="s">
        <v>784</v>
      </c>
      <c r="I96" s="198" t="s">
        <v>782</v>
      </c>
      <c r="J96" s="198"/>
      <c r="K96" s="210"/>
    </row>
    <row r="97" spans="2:11" customFormat="1" ht="15" customHeight="1">
      <c r="B97" s="221"/>
      <c r="C97" s="198" t="s">
        <v>47</v>
      </c>
      <c r="D97" s="198"/>
      <c r="E97" s="198"/>
      <c r="F97" s="219" t="s">
        <v>747</v>
      </c>
      <c r="G97" s="220"/>
      <c r="H97" s="198" t="s">
        <v>785</v>
      </c>
      <c r="I97" s="198" t="s">
        <v>782</v>
      </c>
      <c r="J97" s="198"/>
      <c r="K97" s="210"/>
    </row>
    <row r="98" spans="2:11" customFormat="1" ht="15" customHeight="1">
      <c r="B98" s="222"/>
      <c r="C98" s="223"/>
      <c r="D98" s="223"/>
      <c r="E98" s="223"/>
      <c r="F98" s="223"/>
      <c r="G98" s="223"/>
      <c r="H98" s="223"/>
      <c r="I98" s="223"/>
      <c r="J98" s="223"/>
      <c r="K98" s="224"/>
    </row>
    <row r="99" spans="2:11" customFormat="1" ht="18.75" customHeight="1">
      <c r="B99" s="225"/>
      <c r="C99" s="226"/>
      <c r="D99" s="226"/>
      <c r="E99" s="226"/>
      <c r="F99" s="226"/>
      <c r="G99" s="226"/>
      <c r="H99" s="226"/>
      <c r="I99" s="226"/>
      <c r="J99" s="226"/>
      <c r="K99" s="225"/>
    </row>
    <row r="100" spans="2:11" customFormat="1" ht="18.75" customHeight="1">
      <c r="B100" s="205"/>
      <c r="C100" s="205"/>
      <c r="D100" s="205"/>
      <c r="E100" s="205"/>
      <c r="F100" s="205"/>
      <c r="G100" s="205"/>
      <c r="H100" s="205"/>
      <c r="I100" s="205"/>
      <c r="J100" s="205"/>
      <c r="K100" s="205"/>
    </row>
    <row r="101" spans="2:11" customFormat="1" ht="7.5" customHeight="1">
      <c r="B101" s="206"/>
      <c r="C101" s="207"/>
      <c r="D101" s="207"/>
      <c r="E101" s="207"/>
      <c r="F101" s="207"/>
      <c r="G101" s="207"/>
      <c r="H101" s="207"/>
      <c r="I101" s="207"/>
      <c r="J101" s="207"/>
      <c r="K101" s="208"/>
    </row>
    <row r="102" spans="2:11" customFormat="1" ht="45" customHeight="1">
      <c r="B102" s="209"/>
      <c r="C102" s="316" t="s">
        <v>786</v>
      </c>
      <c r="D102" s="316"/>
      <c r="E102" s="316"/>
      <c r="F102" s="316"/>
      <c r="G102" s="316"/>
      <c r="H102" s="316"/>
      <c r="I102" s="316"/>
      <c r="J102" s="316"/>
      <c r="K102" s="210"/>
    </row>
    <row r="103" spans="2:11" customFormat="1" ht="17.25" customHeight="1">
      <c r="B103" s="209"/>
      <c r="C103" s="211" t="s">
        <v>741</v>
      </c>
      <c r="D103" s="211"/>
      <c r="E103" s="211"/>
      <c r="F103" s="211" t="s">
        <v>742</v>
      </c>
      <c r="G103" s="212"/>
      <c r="H103" s="211" t="s">
        <v>53</v>
      </c>
      <c r="I103" s="211" t="s">
        <v>56</v>
      </c>
      <c r="J103" s="211" t="s">
        <v>743</v>
      </c>
      <c r="K103" s="210"/>
    </row>
    <row r="104" spans="2:11" customFormat="1" ht="17.25" customHeight="1">
      <c r="B104" s="209"/>
      <c r="C104" s="213" t="s">
        <v>744</v>
      </c>
      <c r="D104" s="213"/>
      <c r="E104" s="213"/>
      <c r="F104" s="214" t="s">
        <v>745</v>
      </c>
      <c r="G104" s="215"/>
      <c r="H104" s="213"/>
      <c r="I104" s="213"/>
      <c r="J104" s="213" t="s">
        <v>746</v>
      </c>
      <c r="K104" s="210"/>
    </row>
    <row r="105" spans="2:11" customFormat="1" ht="5.25" customHeight="1">
      <c r="B105" s="209"/>
      <c r="C105" s="211"/>
      <c r="D105" s="211"/>
      <c r="E105" s="211"/>
      <c r="F105" s="211"/>
      <c r="G105" s="227"/>
      <c r="H105" s="211"/>
      <c r="I105" s="211"/>
      <c r="J105" s="211"/>
      <c r="K105" s="210"/>
    </row>
    <row r="106" spans="2:11" customFormat="1" ht="15" customHeight="1">
      <c r="B106" s="209"/>
      <c r="C106" s="198" t="s">
        <v>52</v>
      </c>
      <c r="D106" s="218"/>
      <c r="E106" s="218"/>
      <c r="F106" s="219" t="s">
        <v>747</v>
      </c>
      <c r="G106" s="198"/>
      <c r="H106" s="198" t="s">
        <v>787</v>
      </c>
      <c r="I106" s="198" t="s">
        <v>749</v>
      </c>
      <c r="J106" s="198">
        <v>20</v>
      </c>
      <c r="K106" s="210"/>
    </row>
    <row r="107" spans="2:11" customFormat="1" ht="15" customHeight="1">
      <c r="B107" s="209"/>
      <c r="C107" s="198" t="s">
        <v>750</v>
      </c>
      <c r="D107" s="198"/>
      <c r="E107" s="198"/>
      <c r="F107" s="219" t="s">
        <v>747</v>
      </c>
      <c r="G107" s="198"/>
      <c r="H107" s="198" t="s">
        <v>787</v>
      </c>
      <c r="I107" s="198" t="s">
        <v>749</v>
      </c>
      <c r="J107" s="198">
        <v>120</v>
      </c>
      <c r="K107" s="210"/>
    </row>
    <row r="108" spans="2:11" customFormat="1" ht="15" customHeight="1">
      <c r="B108" s="221"/>
      <c r="C108" s="198" t="s">
        <v>752</v>
      </c>
      <c r="D108" s="198"/>
      <c r="E108" s="198"/>
      <c r="F108" s="219" t="s">
        <v>753</v>
      </c>
      <c r="G108" s="198"/>
      <c r="H108" s="198" t="s">
        <v>787</v>
      </c>
      <c r="I108" s="198" t="s">
        <v>749</v>
      </c>
      <c r="J108" s="198">
        <v>50</v>
      </c>
      <c r="K108" s="210"/>
    </row>
    <row r="109" spans="2:11" customFormat="1" ht="15" customHeight="1">
      <c r="B109" s="221"/>
      <c r="C109" s="198" t="s">
        <v>755</v>
      </c>
      <c r="D109" s="198"/>
      <c r="E109" s="198"/>
      <c r="F109" s="219" t="s">
        <v>747</v>
      </c>
      <c r="G109" s="198"/>
      <c r="H109" s="198" t="s">
        <v>787</v>
      </c>
      <c r="I109" s="198" t="s">
        <v>757</v>
      </c>
      <c r="J109" s="198"/>
      <c r="K109" s="210"/>
    </row>
    <row r="110" spans="2:11" customFormat="1" ht="15" customHeight="1">
      <c r="B110" s="221"/>
      <c r="C110" s="198" t="s">
        <v>766</v>
      </c>
      <c r="D110" s="198"/>
      <c r="E110" s="198"/>
      <c r="F110" s="219" t="s">
        <v>753</v>
      </c>
      <c r="G110" s="198"/>
      <c r="H110" s="198" t="s">
        <v>787</v>
      </c>
      <c r="I110" s="198" t="s">
        <v>749</v>
      </c>
      <c r="J110" s="198">
        <v>50</v>
      </c>
      <c r="K110" s="210"/>
    </row>
    <row r="111" spans="2:11" customFormat="1" ht="15" customHeight="1">
      <c r="B111" s="221"/>
      <c r="C111" s="198" t="s">
        <v>774</v>
      </c>
      <c r="D111" s="198"/>
      <c r="E111" s="198"/>
      <c r="F111" s="219" t="s">
        <v>753</v>
      </c>
      <c r="G111" s="198"/>
      <c r="H111" s="198" t="s">
        <v>787</v>
      </c>
      <c r="I111" s="198" t="s">
        <v>749</v>
      </c>
      <c r="J111" s="198">
        <v>50</v>
      </c>
      <c r="K111" s="210"/>
    </row>
    <row r="112" spans="2:11" customFormat="1" ht="15" customHeight="1">
      <c r="B112" s="221"/>
      <c r="C112" s="198" t="s">
        <v>772</v>
      </c>
      <c r="D112" s="198"/>
      <c r="E112" s="198"/>
      <c r="F112" s="219" t="s">
        <v>753</v>
      </c>
      <c r="G112" s="198"/>
      <c r="H112" s="198" t="s">
        <v>787</v>
      </c>
      <c r="I112" s="198" t="s">
        <v>749</v>
      </c>
      <c r="J112" s="198">
        <v>50</v>
      </c>
      <c r="K112" s="210"/>
    </row>
    <row r="113" spans="2:11" customFormat="1" ht="15" customHeight="1">
      <c r="B113" s="221"/>
      <c r="C113" s="198" t="s">
        <v>52</v>
      </c>
      <c r="D113" s="198"/>
      <c r="E113" s="198"/>
      <c r="F113" s="219" t="s">
        <v>747</v>
      </c>
      <c r="G113" s="198"/>
      <c r="H113" s="198" t="s">
        <v>788</v>
      </c>
      <c r="I113" s="198" t="s">
        <v>749</v>
      </c>
      <c r="J113" s="198">
        <v>20</v>
      </c>
      <c r="K113" s="210"/>
    </row>
    <row r="114" spans="2:11" customFormat="1" ht="15" customHeight="1">
      <c r="B114" s="221"/>
      <c r="C114" s="198" t="s">
        <v>789</v>
      </c>
      <c r="D114" s="198"/>
      <c r="E114" s="198"/>
      <c r="F114" s="219" t="s">
        <v>747</v>
      </c>
      <c r="G114" s="198"/>
      <c r="H114" s="198" t="s">
        <v>790</v>
      </c>
      <c r="I114" s="198" t="s">
        <v>749</v>
      </c>
      <c r="J114" s="198">
        <v>120</v>
      </c>
      <c r="K114" s="210"/>
    </row>
    <row r="115" spans="2:11" customFormat="1" ht="15" customHeight="1">
      <c r="B115" s="221"/>
      <c r="C115" s="198" t="s">
        <v>37</v>
      </c>
      <c r="D115" s="198"/>
      <c r="E115" s="198"/>
      <c r="F115" s="219" t="s">
        <v>747</v>
      </c>
      <c r="G115" s="198"/>
      <c r="H115" s="198" t="s">
        <v>791</v>
      </c>
      <c r="I115" s="198" t="s">
        <v>782</v>
      </c>
      <c r="J115" s="198"/>
      <c r="K115" s="210"/>
    </row>
    <row r="116" spans="2:11" customFormat="1" ht="15" customHeight="1">
      <c r="B116" s="221"/>
      <c r="C116" s="198" t="s">
        <v>47</v>
      </c>
      <c r="D116" s="198"/>
      <c r="E116" s="198"/>
      <c r="F116" s="219" t="s">
        <v>747</v>
      </c>
      <c r="G116" s="198"/>
      <c r="H116" s="198" t="s">
        <v>792</v>
      </c>
      <c r="I116" s="198" t="s">
        <v>782</v>
      </c>
      <c r="J116" s="198"/>
      <c r="K116" s="210"/>
    </row>
    <row r="117" spans="2:11" customFormat="1" ht="15" customHeight="1">
      <c r="B117" s="221"/>
      <c r="C117" s="198" t="s">
        <v>56</v>
      </c>
      <c r="D117" s="198"/>
      <c r="E117" s="198"/>
      <c r="F117" s="219" t="s">
        <v>747</v>
      </c>
      <c r="G117" s="198"/>
      <c r="H117" s="198" t="s">
        <v>793</v>
      </c>
      <c r="I117" s="198" t="s">
        <v>794</v>
      </c>
      <c r="J117" s="198"/>
      <c r="K117" s="210"/>
    </row>
    <row r="118" spans="2:11" customFormat="1" ht="15" customHeight="1">
      <c r="B118" s="222"/>
      <c r="C118" s="228"/>
      <c r="D118" s="228"/>
      <c r="E118" s="228"/>
      <c r="F118" s="228"/>
      <c r="G118" s="228"/>
      <c r="H118" s="228"/>
      <c r="I118" s="228"/>
      <c r="J118" s="228"/>
      <c r="K118" s="224"/>
    </row>
    <row r="119" spans="2:11" customFormat="1" ht="18.75" customHeight="1">
      <c r="B119" s="229"/>
      <c r="C119" s="230"/>
      <c r="D119" s="230"/>
      <c r="E119" s="230"/>
      <c r="F119" s="231"/>
      <c r="G119" s="230"/>
      <c r="H119" s="230"/>
      <c r="I119" s="230"/>
      <c r="J119" s="230"/>
      <c r="K119" s="229"/>
    </row>
    <row r="120" spans="2:11" customFormat="1" ht="18.75" customHeight="1">
      <c r="B120" s="205"/>
      <c r="C120" s="205"/>
      <c r="D120" s="205"/>
      <c r="E120" s="205"/>
      <c r="F120" s="205"/>
      <c r="G120" s="205"/>
      <c r="H120" s="205"/>
      <c r="I120" s="205"/>
      <c r="J120" s="205"/>
      <c r="K120" s="205"/>
    </row>
    <row r="121" spans="2:11" customFormat="1" ht="7.5" customHeight="1">
      <c r="B121" s="232"/>
      <c r="C121" s="233"/>
      <c r="D121" s="233"/>
      <c r="E121" s="233"/>
      <c r="F121" s="233"/>
      <c r="G121" s="233"/>
      <c r="H121" s="233"/>
      <c r="I121" s="233"/>
      <c r="J121" s="233"/>
      <c r="K121" s="234"/>
    </row>
    <row r="122" spans="2:11" customFormat="1" ht="45" customHeight="1">
      <c r="B122" s="235"/>
      <c r="C122" s="314" t="s">
        <v>795</v>
      </c>
      <c r="D122" s="314"/>
      <c r="E122" s="314"/>
      <c r="F122" s="314"/>
      <c r="G122" s="314"/>
      <c r="H122" s="314"/>
      <c r="I122" s="314"/>
      <c r="J122" s="314"/>
      <c r="K122" s="236"/>
    </row>
    <row r="123" spans="2:11" customFormat="1" ht="17.25" customHeight="1">
      <c r="B123" s="237"/>
      <c r="C123" s="211" t="s">
        <v>741</v>
      </c>
      <c r="D123" s="211"/>
      <c r="E123" s="211"/>
      <c r="F123" s="211" t="s">
        <v>742</v>
      </c>
      <c r="G123" s="212"/>
      <c r="H123" s="211" t="s">
        <v>53</v>
      </c>
      <c r="I123" s="211" t="s">
        <v>56</v>
      </c>
      <c r="J123" s="211" t="s">
        <v>743</v>
      </c>
      <c r="K123" s="238"/>
    </row>
    <row r="124" spans="2:11" customFormat="1" ht="17.25" customHeight="1">
      <c r="B124" s="237"/>
      <c r="C124" s="213" t="s">
        <v>744</v>
      </c>
      <c r="D124" s="213"/>
      <c r="E124" s="213"/>
      <c r="F124" s="214" t="s">
        <v>745</v>
      </c>
      <c r="G124" s="215"/>
      <c r="H124" s="213"/>
      <c r="I124" s="213"/>
      <c r="J124" s="213" t="s">
        <v>746</v>
      </c>
      <c r="K124" s="238"/>
    </row>
    <row r="125" spans="2:11" customFormat="1" ht="5.25" customHeight="1">
      <c r="B125" s="239"/>
      <c r="C125" s="216"/>
      <c r="D125" s="216"/>
      <c r="E125" s="216"/>
      <c r="F125" s="216"/>
      <c r="G125" s="240"/>
      <c r="H125" s="216"/>
      <c r="I125" s="216"/>
      <c r="J125" s="216"/>
      <c r="K125" s="241"/>
    </row>
    <row r="126" spans="2:11" customFormat="1" ht="15" customHeight="1">
      <c r="B126" s="239"/>
      <c r="C126" s="198" t="s">
        <v>750</v>
      </c>
      <c r="D126" s="218"/>
      <c r="E126" s="218"/>
      <c r="F126" s="219" t="s">
        <v>747</v>
      </c>
      <c r="G126" s="198"/>
      <c r="H126" s="198" t="s">
        <v>787</v>
      </c>
      <c r="I126" s="198" t="s">
        <v>749</v>
      </c>
      <c r="J126" s="198">
        <v>120</v>
      </c>
      <c r="K126" s="242"/>
    </row>
    <row r="127" spans="2:11" customFormat="1" ht="15" customHeight="1">
      <c r="B127" s="239"/>
      <c r="C127" s="198" t="s">
        <v>796</v>
      </c>
      <c r="D127" s="198"/>
      <c r="E127" s="198"/>
      <c r="F127" s="219" t="s">
        <v>747</v>
      </c>
      <c r="G127" s="198"/>
      <c r="H127" s="198" t="s">
        <v>797</v>
      </c>
      <c r="I127" s="198" t="s">
        <v>749</v>
      </c>
      <c r="J127" s="198" t="s">
        <v>798</v>
      </c>
      <c r="K127" s="242"/>
    </row>
    <row r="128" spans="2:11" customFormat="1" ht="15" customHeight="1">
      <c r="B128" s="239"/>
      <c r="C128" s="198" t="s">
        <v>695</v>
      </c>
      <c r="D128" s="198"/>
      <c r="E128" s="198"/>
      <c r="F128" s="219" t="s">
        <v>747</v>
      </c>
      <c r="G128" s="198"/>
      <c r="H128" s="198" t="s">
        <v>799</v>
      </c>
      <c r="I128" s="198" t="s">
        <v>749</v>
      </c>
      <c r="J128" s="198" t="s">
        <v>798</v>
      </c>
      <c r="K128" s="242"/>
    </row>
    <row r="129" spans="2:11" customFormat="1" ht="15" customHeight="1">
      <c r="B129" s="239"/>
      <c r="C129" s="198" t="s">
        <v>758</v>
      </c>
      <c r="D129" s="198"/>
      <c r="E129" s="198"/>
      <c r="F129" s="219" t="s">
        <v>753</v>
      </c>
      <c r="G129" s="198"/>
      <c r="H129" s="198" t="s">
        <v>759</v>
      </c>
      <c r="I129" s="198" t="s">
        <v>749</v>
      </c>
      <c r="J129" s="198">
        <v>15</v>
      </c>
      <c r="K129" s="242"/>
    </row>
    <row r="130" spans="2:11" customFormat="1" ht="15" customHeight="1">
      <c r="B130" s="239"/>
      <c r="C130" s="198" t="s">
        <v>760</v>
      </c>
      <c r="D130" s="198"/>
      <c r="E130" s="198"/>
      <c r="F130" s="219" t="s">
        <v>753</v>
      </c>
      <c r="G130" s="198"/>
      <c r="H130" s="198" t="s">
        <v>761</v>
      </c>
      <c r="I130" s="198" t="s">
        <v>749</v>
      </c>
      <c r="J130" s="198">
        <v>15</v>
      </c>
      <c r="K130" s="242"/>
    </row>
    <row r="131" spans="2:11" customFormat="1" ht="15" customHeight="1">
      <c r="B131" s="239"/>
      <c r="C131" s="198" t="s">
        <v>762</v>
      </c>
      <c r="D131" s="198"/>
      <c r="E131" s="198"/>
      <c r="F131" s="219" t="s">
        <v>753</v>
      </c>
      <c r="G131" s="198"/>
      <c r="H131" s="198" t="s">
        <v>763</v>
      </c>
      <c r="I131" s="198" t="s">
        <v>749</v>
      </c>
      <c r="J131" s="198">
        <v>20</v>
      </c>
      <c r="K131" s="242"/>
    </row>
    <row r="132" spans="2:11" customFormat="1" ht="15" customHeight="1">
      <c r="B132" s="239"/>
      <c r="C132" s="198" t="s">
        <v>764</v>
      </c>
      <c r="D132" s="198"/>
      <c r="E132" s="198"/>
      <c r="F132" s="219" t="s">
        <v>753</v>
      </c>
      <c r="G132" s="198"/>
      <c r="H132" s="198" t="s">
        <v>765</v>
      </c>
      <c r="I132" s="198" t="s">
        <v>749</v>
      </c>
      <c r="J132" s="198">
        <v>20</v>
      </c>
      <c r="K132" s="242"/>
    </row>
    <row r="133" spans="2:11" customFormat="1" ht="15" customHeight="1">
      <c r="B133" s="239"/>
      <c r="C133" s="198" t="s">
        <v>752</v>
      </c>
      <c r="D133" s="198"/>
      <c r="E133" s="198"/>
      <c r="F133" s="219" t="s">
        <v>753</v>
      </c>
      <c r="G133" s="198"/>
      <c r="H133" s="198" t="s">
        <v>787</v>
      </c>
      <c r="I133" s="198" t="s">
        <v>749</v>
      </c>
      <c r="J133" s="198">
        <v>50</v>
      </c>
      <c r="K133" s="242"/>
    </row>
    <row r="134" spans="2:11" customFormat="1" ht="15" customHeight="1">
      <c r="B134" s="239"/>
      <c r="C134" s="198" t="s">
        <v>766</v>
      </c>
      <c r="D134" s="198"/>
      <c r="E134" s="198"/>
      <c r="F134" s="219" t="s">
        <v>753</v>
      </c>
      <c r="G134" s="198"/>
      <c r="H134" s="198" t="s">
        <v>787</v>
      </c>
      <c r="I134" s="198" t="s">
        <v>749</v>
      </c>
      <c r="J134" s="198">
        <v>50</v>
      </c>
      <c r="K134" s="242"/>
    </row>
    <row r="135" spans="2:11" customFormat="1" ht="15" customHeight="1">
      <c r="B135" s="239"/>
      <c r="C135" s="198" t="s">
        <v>772</v>
      </c>
      <c r="D135" s="198"/>
      <c r="E135" s="198"/>
      <c r="F135" s="219" t="s">
        <v>753</v>
      </c>
      <c r="G135" s="198"/>
      <c r="H135" s="198" t="s">
        <v>787</v>
      </c>
      <c r="I135" s="198" t="s">
        <v>749</v>
      </c>
      <c r="J135" s="198">
        <v>50</v>
      </c>
      <c r="K135" s="242"/>
    </row>
    <row r="136" spans="2:11" customFormat="1" ht="15" customHeight="1">
      <c r="B136" s="239"/>
      <c r="C136" s="198" t="s">
        <v>774</v>
      </c>
      <c r="D136" s="198"/>
      <c r="E136" s="198"/>
      <c r="F136" s="219" t="s">
        <v>753</v>
      </c>
      <c r="G136" s="198"/>
      <c r="H136" s="198" t="s">
        <v>787</v>
      </c>
      <c r="I136" s="198" t="s">
        <v>749</v>
      </c>
      <c r="J136" s="198">
        <v>50</v>
      </c>
      <c r="K136" s="242"/>
    </row>
    <row r="137" spans="2:11" customFormat="1" ht="15" customHeight="1">
      <c r="B137" s="239"/>
      <c r="C137" s="198" t="s">
        <v>775</v>
      </c>
      <c r="D137" s="198"/>
      <c r="E137" s="198"/>
      <c r="F137" s="219" t="s">
        <v>753</v>
      </c>
      <c r="G137" s="198"/>
      <c r="H137" s="198" t="s">
        <v>800</v>
      </c>
      <c r="I137" s="198" t="s">
        <v>749</v>
      </c>
      <c r="J137" s="198">
        <v>255</v>
      </c>
      <c r="K137" s="242"/>
    </row>
    <row r="138" spans="2:11" customFormat="1" ht="15" customHeight="1">
      <c r="B138" s="239"/>
      <c r="C138" s="198" t="s">
        <v>777</v>
      </c>
      <c r="D138" s="198"/>
      <c r="E138" s="198"/>
      <c r="F138" s="219" t="s">
        <v>747</v>
      </c>
      <c r="G138" s="198"/>
      <c r="H138" s="198" t="s">
        <v>801</v>
      </c>
      <c r="I138" s="198" t="s">
        <v>779</v>
      </c>
      <c r="J138" s="198"/>
      <c r="K138" s="242"/>
    </row>
    <row r="139" spans="2:11" customFormat="1" ht="15" customHeight="1">
      <c r="B139" s="239"/>
      <c r="C139" s="198" t="s">
        <v>780</v>
      </c>
      <c r="D139" s="198"/>
      <c r="E139" s="198"/>
      <c r="F139" s="219" t="s">
        <v>747</v>
      </c>
      <c r="G139" s="198"/>
      <c r="H139" s="198" t="s">
        <v>802</v>
      </c>
      <c r="I139" s="198" t="s">
        <v>782</v>
      </c>
      <c r="J139" s="198"/>
      <c r="K139" s="242"/>
    </row>
    <row r="140" spans="2:11" customFormat="1" ht="15" customHeight="1">
      <c r="B140" s="239"/>
      <c r="C140" s="198" t="s">
        <v>783</v>
      </c>
      <c r="D140" s="198"/>
      <c r="E140" s="198"/>
      <c r="F140" s="219" t="s">
        <v>747</v>
      </c>
      <c r="G140" s="198"/>
      <c r="H140" s="198" t="s">
        <v>783</v>
      </c>
      <c r="I140" s="198" t="s">
        <v>782</v>
      </c>
      <c r="J140" s="198"/>
      <c r="K140" s="242"/>
    </row>
    <row r="141" spans="2:11" customFormat="1" ht="15" customHeight="1">
      <c r="B141" s="239"/>
      <c r="C141" s="198" t="s">
        <v>37</v>
      </c>
      <c r="D141" s="198"/>
      <c r="E141" s="198"/>
      <c r="F141" s="219" t="s">
        <v>747</v>
      </c>
      <c r="G141" s="198"/>
      <c r="H141" s="198" t="s">
        <v>803</v>
      </c>
      <c r="I141" s="198" t="s">
        <v>782</v>
      </c>
      <c r="J141" s="198"/>
      <c r="K141" s="242"/>
    </row>
    <row r="142" spans="2:11" customFormat="1" ht="15" customHeight="1">
      <c r="B142" s="239"/>
      <c r="C142" s="198" t="s">
        <v>804</v>
      </c>
      <c r="D142" s="198"/>
      <c r="E142" s="198"/>
      <c r="F142" s="219" t="s">
        <v>747</v>
      </c>
      <c r="G142" s="198"/>
      <c r="H142" s="198" t="s">
        <v>805</v>
      </c>
      <c r="I142" s="198" t="s">
        <v>782</v>
      </c>
      <c r="J142" s="198"/>
      <c r="K142" s="242"/>
    </row>
    <row r="143" spans="2:11" customFormat="1" ht="15" customHeight="1">
      <c r="B143" s="243"/>
      <c r="C143" s="244"/>
      <c r="D143" s="244"/>
      <c r="E143" s="244"/>
      <c r="F143" s="244"/>
      <c r="G143" s="244"/>
      <c r="H143" s="244"/>
      <c r="I143" s="244"/>
      <c r="J143" s="244"/>
      <c r="K143" s="245"/>
    </row>
    <row r="144" spans="2:11" customFormat="1" ht="18.75" customHeight="1">
      <c r="B144" s="230"/>
      <c r="C144" s="230"/>
      <c r="D144" s="230"/>
      <c r="E144" s="230"/>
      <c r="F144" s="231"/>
      <c r="G144" s="230"/>
      <c r="H144" s="230"/>
      <c r="I144" s="230"/>
      <c r="J144" s="230"/>
      <c r="K144" s="230"/>
    </row>
    <row r="145" spans="2:11" customFormat="1" ht="18.75" customHeight="1">
      <c r="B145" s="205"/>
      <c r="C145" s="205"/>
      <c r="D145" s="205"/>
      <c r="E145" s="205"/>
      <c r="F145" s="205"/>
      <c r="G145" s="205"/>
      <c r="H145" s="205"/>
      <c r="I145" s="205"/>
      <c r="J145" s="205"/>
      <c r="K145" s="205"/>
    </row>
    <row r="146" spans="2:11" customFormat="1" ht="7.5" customHeight="1">
      <c r="B146" s="206"/>
      <c r="C146" s="207"/>
      <c r="D146" s="207"/>
      <c r="E146" s="207"/>
      <c r="F146" s="207"/>
      <c r="G146" s="207"/>
      <c r="H146" s="207"/>
      <c r="I146" s="207"/>
      <c r="J146" s="207"/>
      <c r="K146" s="208"/>
    </row>
    <row r="147" spans="2:11" customFormat="1" ht="45" customHeight="1">
      <c r="B147" s="209"/>
      <c r="C147" s="316" t="s">
        <v>806</v>
      </c>
      <c r="D147" s="316"/>
      <c r="E147" s="316"/>
      <c r="F147" s="316"/>
      <c r="G147" s="316"/>
      <c r="H147" s="316"/>
      <c r="I147" s="316"/>
      <c r="J147" s="316"/>
      <c r="K147" s="210"/>
    </row>
    <row r="148" spans="2:11" customFormat="1" ht="17.25" customHeight="1">
      <c r="B148" s="209"/>
      <c r="C148" s="211" t="s">
        <v>741</v>
      </c>
      <c r="D148" s="211"/>
      <c r="E148" s="211"/>
      <c r="F148" s="211" t="s">
        <v>742</v>
      </c>
      <c r="G148" s="212"/>
      <c r="H148" s="211" t="s">
        <v>53</v>
      </c>
      <c r="I148" s="211" t="s">
        <v>56</v>
      </c>
      <c r="J148" s="211" t="s">
        <v>743</v>
      </c>
      <c r="K148" s="210"/>
    </row>
    <row r="149" spans="2:11" customFormat="1" ht="17.25" customHeight="1">
      <c r="B149" s="209"/>
      <c r="C149" s="213" t="s">
        <v>744</v>
      </c>
      <c r="D149" s="213"/>
      <c r="E149" s="213"/>
      <c r="F149" s="214" t="s">
        <v>745</v>
      </c>
      <c r="G149" s="215"/>
      <c r="H149" s="213"/>
      <c r="I149" s="213"/>
      <c r="J149" s="213" t="s">
        <v>746</v>
      </c>
      <c r="K149" s="210"/>
    </row>
    <row r="150" spans="2:11" customFormat="1" ht="5.25" customHeight="1">
      <c r="B150" s="221"/>
      <c r="C150" s="216"/>
      <c r="D150" s="216"/>
      <c r="E150" s="216"/>
      <c r="F150" s="216"/>
      <c r="G150" s="217"/>
      <c r="H150" s="216"/>
      <c r="I150" s="216"/>
      <c r="J150" s="216"/>
      <c r="K150" s="242"/>
    </row>
    <row r="151" spans="2:11" customFormat="1" ht="15" customHeight="1">
      <c r="B151" s="221"/>
      <c r="C151" s="246" t="s">
        <v>750</v>
      </c>
      <c r="D151" s="198"/>
      <c r="E151" s="198"/>
      <c r="F151" s="247" t="s">
        <v>747</v>
      </c>
      <c r="G151" s="198"/>
      <c r="H151" s="246" t="s">
        <v>787</v>
      </c>
      <c r="I151" s="246" t="s">
        <v>749</v>
      </c>
      <c r="J151" s="246">
        <v>120</v>
      </c>
      <c r="K151" s="242"/>
    </row>
    <row r="152" spans="2:11" customFormat="1" ht="15" customHeight="1">
      <c r="B152" s="221"/>
      <c r="C152" s="246" t="s">
        <v>796</v>
      </c>
      <c r="D152" s="198"/>
      <c r="E152" s="198"/>
      <c r="F152" s="247" t="s">
        <v>747</v>
      </c>
      <c r="G152" s="198"/>
      <c r="H152" s="246" t="s">
        <v>807</v>
      </c>
      <c r="I152" s="246" t="s">
        <v>749</v>
      </c>
      <c r="J152" s="246" t="s">
        <v>798</v>
      </c>
      <c r="K152" s="242"/>
    </row>
    <row r="153" spans="2:11" customFormat="1" ht="15" customHeight="1">
      <c r="B153" s="221"/>
      <c r="C153" s="246" t="s">
        <v>695</v>
      </c>
      <c r="D153" s="198"/>
      <c r="E153" s="198"/>
      <c r="F153" s="247" t="s">
        <v>747</v>
      </c>
      <c r="G153" s="198"/>
      <c r="H153" s="246" t="s">
        <v>808</v>
      </c>
      <c r="I153" s="246" t="s">
        <v>749</v>
      </c>
      <c r="J153" s="246" t="s">
        <v>798</v>
      </c>
      <c r="K153" s="242"/>
    </row>
    <row r="154" spans="2:11" customFormat="1" ht="15" customHeight="1">
      <c r="B154" s="221"/>
      <c r="C154" s="246" t="s">
        <v>752</v>
      </c>
      <c r="D154" s="198"/>
      <c r="E154" s="198"/>
      <c r="F154" s="247" t="s">
        <v>753</v>
      </c>
      <c r="G154" s="198"/>
      <c r="H154" s="246" t="s">
        <v>787</v>
      </c>
      <c r="I154" s="246" t="s">
        <v>749</v>
      </c>
      <c r="J154" s="246">
        <v>50</v>
      </c>
      <c r="K154" s="242"/>
    </row>
    <row r="155" spans="2:11" customFormat="1" ht="15" customHeight="1">
      <c r="B155" s="221"/>
      <c r="C155" s="246" t="s">
        <v>755</v>
      </c>
      <c r="D155" s="198"/>
      <c r="E155" s="198"/>
      <c r="F155" s="247" t="s">
        <v>747</v>
      </c>
      <c r="G155" s="198"/>
      <c r="H155" s="246" t="s">
        <v>787</v>
      </c>
      <c r="I155" s="246" t="s">
        <v>757</v>
      </c>
      <c r="J155" s="246"/>
      <c r="K155" s="242"/>
    </row>
    <row r="156" spans="2:11" customFormat="1" ht="15" customHeight="1">
      <c r="B156" s="221"/>
      <c r="C156" s="246" t="s">
        <v>766</v>
      </c>
      <c r="D156" s="198"/>
      <c r="E156" s="198"/>
      <c r="F156" s="247" t="s">
        <v>753</v>
      </c>
      <c r="G156" s="198"/>
      <c r="H156" s="246" t="s">
        <v>787</v>
      </c>
      <c r="I156" s="246" t="s">
        <v>749</v>
      </c>
      <c r="J156" s="246">
        <v>50</v>
      </c>
      <c r="K156" s="242"/>
    </row>
    <row r="157" spans="2:11" customFormat="1" ht="15" customHeight="1">
      <c r="B157" s="221"/>
      <c r="C157" s="246" t="s">
        <v>774</v>
      </c>
      <c r="D157" s="198"/>
      <c r="E157" s="198"/>
      <c r="F157" s="247" t="s">
        <v>753</v>
      </c>
      <c r="G157" s="198"/>
      <c r="H157" s="246" t="s">
        <v>787</v>
      </c>
      <c r="I157" s="246" t="s">
        <v>749</v>
      </c>
      <c r="J157" s="246">
        <v>50</v>
      </c>
      <c r="K157" s="242"/>
    </row>
    <row r="158" spans="2:11" customFormat="1" ht="15" customHeight="1">
      <c r="B158" s="221"/>
      <c r="C158" s="246" t="s">
        <v>772</v>
      </c>
      <c r="D158" s="198"/>
      <c r="E158" s="198"/>
      <c r="F158" s="247" t="s">
        <v>753</v>
      </c>
      <c r="G158" s="198"/>
      <c r="H158" s="246" t="s">
        <v>787</v>
      </c>
      <c r="I158" s="246" t="s">
        <v>749</v>
      </c>
      <c r="J158" s="246">
        <v>50</v>
      </c>
      <c r="K158" s="242"/>
    </row>
    <row r="159" spans="2:11" customFormat="1" ht="15" customHeight="1">
      <c r="B159" s="221"/>
      <c r="C159" s="246" t="s">
        <v>92</v>
      </c>
      <c r="D159" s="198"/>
      <c r="E159" s="198"/>
      <c r="F159" s="247" t="s">
        <v>747</v>
      </c>
      <c r="G159" s="198"/>
      <c r="H159" s="246" t="s">
        <v>809</v>
      </c>
      <c r="I159" s="246" t="s">
        <v>749</v>
      </c>
      <c r="J159" s="246" t="s">
        <v>810</v>
      </c>
      <c r="K159" s="242"/>
    </row>
    <row r="160" spans="2:11" customFormat="1" ht="15" customHeight="1">
      <c r="B160" s="221"/>
      <c r="C160" s="246" t="s">
        <v>811</v>
      </c>
      <c r="D160" s="198"/>
      <c r="E160" s="198"/>
      <c r="F160" s="247" t="s">
        <v>747</v>
      </c>
      <c r="G160" s="198"/>
      <c r="H160" s="246" t="s">
        <v>812</v>
      </c>
      <c r="I160" s="246" t="s">
        <v>782</v>
      </c>
      <c r="J160" s="246"/>
      <c r="K160" s="242"/>
    </row>
    <row r="161" spans="2:11" customFormat="1" ht="15" customHeight="1">
      <c r="B161" s="248"/>
      <c r="C161" s="228"/>
      <c r="D161" s="228"/>
      <c r="E161" s="228"/>
      <c r="F161" s="228"/>
      <c r="G161" s="228"/>
      <c r="H161" s="228"/>
      <c r="I161" s="228"/>
      <c r="J161" s="228"/>
      <c r="K161" s="249"/>
    </row>
    <row r="162" spans="2:11" customFormat="1" ht="18.75" customHeight="1">
      <c r="B162" s="230"/>
      <c r="C162" s="240"/>
      <c r="D162" s="240"/>
      <c r="E162" s="240"/>
      <c r="F162" s="250"/>
      <c r="G162" s="240"/>
      <c r="H162" s="240"/>
      <c r="I162" s="240"/>
      <c r="J162" s="240"/>
      <c r="K162" s="230"/>
    </row>
    <row r="163" spans="2:11" customFormat="1" ht="18.75" customHeight="1">
      <c r="B163" s="205"/>
      <c r="C163" s="205"/>
      <c r="D163" s="205"/>
      <c r="E163" s="205"/>
      <c r="F163" s="205"/>
      <c r="G163" s="205"/>
      <c r="H163" s="205"/>
      <c r="I163" s="205"/>
      <c r="J163" s="205"/>
      <c r="K163" s="205"/>
    </row>
    <row r="164" spans="2:11" customFormat="1" ht="7.5" customHeight="1">
      <c r="B164" s="187"/>
      <c r="C164" s="188"/>
      <c r="D164" s="188"/>
      <c r="E164" s="188"/>
      <c r="F164" s="188"/>
      <c r="G164" s="188"/>
      <c r="H164" s="188"/>
      <c r="I164" s="188"/>
      <c r="J164" s="188"/>
      <c r="K164" s="189"/>
    </row>
    <row r="165" spans="2:11" customFormat="1" ht="45" customHeight="1">
      <c r="B165" s="190"/>
      <c r="C165" s="314" t="s">
        <v>813</v>
      </c>
      <c r="D165" s="314"/>
      <c r="E165" s="314"/>
      <c r="F165" s="314"/>
      <c r="G165" s="314"/>
      <c r="H165" s="314"/>
      <c r="I165" s="314"/>
      <c r="J165" s="314"/>
      <c r="K165" s="191"/>
    </row>
    <row r="166" spans="2:11" customFormat="1" ht="17.25" customHeight="1">
      <c r="B166" s="190"/>
      <c r="C166" s="211" t="s">
        <v>741</v>
      </c>
      <c r="D166" s="211"/>
      <c r="E166" s="211"/>
      <c r="F166" s="211" t="s">
        <v>742</v>
      </c>
      <c r="G166" s="251"/>
      <c r="H166" s="252" t="s">
        <v>53</v>
      </c>
      <c r="I166" s="252" t="s">
        <v>56</v>
      </c>
      <c r="J166" s="211" t="s">
        <v>743</v>
      </c>
      <c r="K166" s="191"/>
    </row>
    <row r="167" spans="2:11" customFormat="1" ht="17.25" customHeight="1">
      <c r="B167" s="192"/>
      <c r="C167" s="213" t="s">
        <v>744</v>
      </c>
      <c r="D167" s="213"/>
      <c r="E167" s="213"/>
      <c r="F167" s="214" t="s">
        <v>745</v>
      </c>
      <c r="G167" s="253"/>
      <c r="H167" s="254"/>
      <c r="I167" s="254"/>
      <c r="J167" s="213" t="s">
        <v>746</v>
      </c>
      <c r="K167" s="193"/>
    </row>
    <row r="168" spans="2:11" customFormat="1" ht="5.25" customHeight="1">
      <c r="B168" s="221"/>
      <c r="C168" s="216"/>
      <c r="D168" s="216"/>
      <c r="E168" s="216"/>
      <c r="F168" s="216"/>
      <c r="G168" s="217"/>
      <c r="H168" s="216"/>
      <c r="I168" s="216"/>
      <c r="J168" s="216"/>
      <c r="K168" s="242"/>
    </row>
    <row r="169" spans="2:11" customFormat="1" ht="15" customHeight="1">
      <c r="B169" s="221"/>
      <c r="C169" s="198" t="s">
        <v>750</v>
      </c>
      <c r="D169" s="198"/>
      <c r="E169" s="198"/>
      <c r="F169" s="219" t="s">
        <v>747</v>
      </c>
      <c r="G169" s="198"/>
      <c r="H169" s="198" t="s">
        <v>787</v>
      </c>
      <c r="I169" s="198" t="s">
        <v>749</v>
      </c>
      <c r="J169" s="198">
        <v>120</v>
      </c>
      <c r="K169" s="242"/>
    </row>
    <row r="170" spans="2:11" customFormat="1" ht="15" customHeight="1">
      <c r="B170" s="221"/>
      <c r="C170" s="198" t="s">
        <v>796</v>
      </c>
      <c r="D170" s="198"/>
      <c r="E170" s="198"/>
      <c r="F170" s="219" t="s">
        <v>747</v>
      </c>
      <c r="G170" s="198"/>
      <c r="H170" s="198" t="s">
        <v>797</v>
      </c>
      <c r="I170" s="198" t="s">
        <v>749</v>
      </c>
      <c r="J170" s="198" t="s">
        <v>798</v>
      </c>
      <c r="K170" s="242"/>
    </row>
    <row r="171" spans="2:11" customFormat="1" ht="15" customHeight="1">
      <c r="B171" s="221"/>
      <c r="C171" s="198" t="s">
        <v>695</v>
      </c>
      <c r="D171" s="198"/>
      <c r="E171" s="198"/>
      <c r="F171" s="219" t="s">
        <v>747</v>
      </c>
      <c r="G171" s="198"/>
      <c r="H171" s="198" t="s">
        <v>814</v>
      </c>
      <c r="I171" s="198" t="s">
        <v>749</v>
      </c>
      <c r="J171" s="198" t="s">
        <v>798</v>
      </c>
      <c r="K171" s="242"/>
    </row>
    <row r="172" spans="2:11" customFormat="1" ht="15" customHeight="1">
      <c r="B172" s="221"/>
      <c r="C172" s="198" t="s">
        <v>752</v>
      </c>
      <c r="D172" s="198"/>
      <c r="E172" s="198"/>
      <c r="F172" s="219" t="s">
        <v>753</v>
      </c>
      <c r="G172" s="198"/>
      <c r="H172" s="198" t="s">
        <v>814</v>
      </c>
      <c r="I172" s="198" t="s">
        <v>749</v>
      </c>
      <c r="J172" s="198">
        <v>50</v>
      </c>
      <c r="K172" s="242"/>
    </row>
    <row r="173" spans="2:11" customFormat="1" ht="15" customHeight="1">
      <c r="B173" s="221"/>
      <c r="C173" s="198" t="s">
        <v>755</v>
      </c>
      <c r="D173" s="198"/>
      <c r="E173" s="198"/>
      <c r="F173" s="219" t="s">
        <v>747</v>
      </c>
      <c r="G173" s="198"/>
      <c r="H173" s="198" t="s">
        <v>814</v>
      </c>
      <c r="I173" s="198" t="s">
        <v>757</v>
      </c>
      <c r="J173" s="198"/>
      <c r="K173" s="242"/>
    </row>
    <row r="174" spans="2:11" customFormat="1" ht="15" customHeight="1">
      <c r="B174" s="221"/>
      <c r="C174" s="198" t="s">
        <v>766</v>
      </c>
      <c r="D174" s="198"/>
      <c r="E174" s="198"/>
      <c r="F174" s="219" t="s">
        <v>753</v>
      </c>
      <c r="G174" s="198"/>
      <c r="H174" s="198" t="s">
        <v>814</v>
      </c>
      <c r="I174" s="198" t="s">
        <v>749</v>
      </c>
      <c r="J174" s="198">
        <v>50</v>
      </c>
      <c r="K174" s="242"/>
    </row>
    <row r="175" spans="2:11" customFormat="1" ht="15" customHeight="1">
      <c r="B175" s="221"/>
      <c r="C175" s="198" t="s">
        <v>774</v>
      </c>
      <c r="D175" s="198"/>
      <c r="E175" s="198"/>
      <c r="F175" s="219" t="s">
        <v>753</v>
      </c>
      <c r="G175" s="198"/>
      <c r="H175" s="198" t="s">
        <v>814</v>
      </c>
      <c r="I175" s="198" t="s">
        <v>749</v>
      </c>
      <c r="J175" s="198">
        <v>50</v>
      </c>
      <c r="K175" s="242"/>
    </row>
    <row r="176" spans="2:11" customFormat="1" ht="15" customHeight="1">
      <c r="B176" s="221"/>
      <c r="C176" s="198" t="s">
        <v>772</v>
      </c>
      <c r="D176" s="198"/>
      <c r="E176" s="198"/>
      <c r="F176" s="219" t="s">
        <v>753</v>
      </c>
      <c r="G176" s="198"/>
      <c r="H176" s="198" t="s">
        <v>814</v>
      </c>
      <c r="I176" s="198" t="s">
        <v>749</v>
      </c>
      <c r="J176" s="198">
        <v>50</v>
      </c>
      <c r="K176" s="242"/>
    </row>
    <row r="177" spans="2:11" customFormat="1" ht="15" customHeight="1">
      <c r="B177" s="221"/>
      <c r="C177" s="198" t="s">
        <v>105</v>
      </c>
      <c r="D177" s="198"/>
      <c r="E177" s="198"/>
      <c r="F177" s="219" t="s">
        <v>747</v>
      </c>
      <c r="G177" s="198"/>
      <c r="H177" s="198" t="s">
        <v>815</v>
      </c>
      <c r="I177" s="198" t="s">
        <v>816</v>
      </c>
      <c r="J177" s="198"/>
      <c r="K177" s="242"/>
    </row>
    <row r="178" spans="2:11" customFormat="1" ht="15" customHeight="1">
      <c r="B178" s="221"/>
      <c r="C178" s="198" t="s">
        <v>56</v>
      </c>
      <c r="D178" s="198"/>
      <c r="E178" s="198"/>
      <c r="F178" s="219" t="s">
        <v>747</v>
      </c>
      <c r="G178" s="198"/>
      <c r="H178" s="198" t="s">
        <v>817</v>
      </c>
      <c r="I178" s="198" t="s">
        <v>818</v>
      </c>
      <c r="J178" s="198">
        <v>1</v>
      </c>
      <c r="K178" s="242"/>
    </row>
    <row r="179" spans="2:11" customFormat="1" ht="15" customHeight="1">
      <c r="B179" s="221"/>
      <c r="C179" s="198" t="s">
        <v>52</v>
      </c>
      <c r="D179" s="198"/>
      <c r="E179" s="198"/>
      <c r="F179" s="219" t="s">
        <v>747</v>
      </c>
      <c r="G179" s="198"/>
      <c r="H179" s="198" t="s">
        <v>819</v>
      </c>
      <c r="I179" s="198" t="s">
        <v>749</v>
      </c>
      <c r="J179" s="198">
        <v>20</v>
      </c>
      <c r="K179" s="242"/>
    </row>
    <row r="180" spans="2:11" customFormat="1" ht="15" customHeight="1">
      <c r="B180" s="221"/>
      <c r="C180" s="198" t="s">
        <v>53</v>
      </c>
      <c r="D180" s="198"/>
      <c r="E180" s="198"/>
      <c r="F180" s="219" t="s">
        <v>747</v>
      </c>
      <c r="G180" s="198"/>
      <c r="H180" s="198" t="s">
        <v>820</v>
      </c>
      <c r="I180" s="198" t="s">
        <v>749</v>
      </c>
      <c r="J180" s="198">
        <v>255</v>
      </c>
      <c r="K180" s="242"/>
    </row>
    <row r="181" spans="2:11" customFormat="1" ht="15" customHeight="1">
      <c r="B181" s="221"/>
      <c r="C181" s="198" t="s">
        <v>106</v>
      </c>
      <c r="D181" s="198"/>
      <c r="E181" s="198"/>
      <c r="F181" s="219" t="s">
        <v>747</v>
      </c>
      <c r="G181" s="198"/>
      <c r="H181" s="198" t="s">
        <v>711</v>
      </c>
      <c r="I181" s="198" t="s">
        <v>749</v>
      </c>
      <c r="J181" s="198">
        <v>10</v>
      </c>
      <c r="K181" s="242"/>
    </row>
    <row r="182" spans="2:11" customFormat="1" ht="15" customHeight="1">
      <c r="B182" s="221"/>
      <c r="C182" s="198" t="s">
        <v>107</v>
      </c>
      <c r="D182" s="198"/>
      <c r="E182" s="198"/>
      <c r="F182" s="219" t="s">
        <v>747</v>
      </c>
      <c r="G182" s="198"/>
      <c r="H182" s="198" t="s">
        <v>821</v>
      </c>
      <c r="I182" s="198" t="s">
        <v>782</v>
      </c>
      <c r="J182" s="198"/>
      <c r="K182" s="242"/>
    </row>
    <row r="183" spans="2:11" customFormat="1" ht="15" customHeight="1">
      <c r="B183" s="221"/>
      <c r="C183" s="198" t="s">
        <v>822</v>
      </c>
      <c r="D183" s="198"/>
      <c r="E183" s="198"/>
      <c r="F183" s="219" t="s">
        <v>747</v>
      </c>
      <c r="G183" s="198"/>
      <c r="H183" s="198" t="s">
        <v>823</v>
      </c>
      <c r="I183" s="198" t="s">
        <v>782</v>
      </c>
      <c r="J183" s="198"/>
      <c r="K183" s="242"/>
    </row>
    <row r="184" spans="2:11" customFormat="1" ht="15" customHeight="1">
      <c r="B184" s="221"/>
      <c r="C184" s="198" t="s">
        <v>811</v>
      </c>
      <c r="D184" s="198"/>
      <c r="E184" s="198"/>
      <c r="F184" s="219" t="s">
        <v>747</v>
      </c>
      <c r="G184" s="198"/>
      <c r="H184" s="198" t="s">
        <v>824</v>
      </c>
      <c r="I184" s="198" t="s">
        <v>782</v>
      </c>
      <c r="J184" s="198"/>
      <c r="K184" s="242"/>
    </row>
    <row r="185" spans="2:11" customFormat="1" ht="15" customHeight="1">
      <c r="B185" s="221"/>
      <c r="C185" s="198" t="s">
        <v>109</v>
      </c>
      <c r="D185" s="198"/>
      <c r="E185" s="198"/>
      <c r="F185" s="219" t="s">
        <v>753</v>
      </c>
      <c r="G185" s="198"/>
      <c r="H185" s="198" t="s">
        <v>825</v>
      </c>
      <c r="I185" s="198" t="s">
        <v>749</v>
      </c>
      <c r="J185" s="198">
        <v>50</v>
      </c>
      <c r="K185" s="242"/>
    </row>
    <row r="186" spans="2:11" customFormat="1" ht="15" customHeight="1">
      <c r="B186" s="221"/>
      <c r="C186" s="198" t="s">
        <v>826</v>
      </c>
      <c r="D186" s="198"/>
      <c r="E186" s="198"/>
      <c r="F186" s="219" t="s">
        <v>753</v>
      </c>
      <c r="G186" s="198"/>
      <c r="H186" s="198" t="s">
        <v>827</v>
      </c>
      <c r="I186" s="198" t="s">
        <v>828</v>
      </c>
      <c r="J186" s="198"/>
      <c r="K186" s="242"/>
    </row>
    <row r="187" spans="2:11" customFormat="1" ht="15" customHeight="1">
      <c r="B187" s="221"/>
      <c r="C187" s="198" t="s">
        <v>829</v>
      </c>
      <c r="D187" s="198"/>
      <c r="E187" s="198"/>
      <c r="F187" s="219" t="s">
        <v>753</v>
      </c>
      <c r="G187" s="198"/>
      <c r="H187" s="198" t="s">
        <v>830</v>
      </c>
      <c r="I187" s="198" t="s">
        <v>828</v>
      </c>
      <c r="J187" s="198"/>
      <c r="K187" s="242"/>
    </row>
    <row r="188" spans="2:11" customFormat="1" ht="15" customHeight="1">
      <c r="B188" s="221"/>
      <c r="C188" s="198" t="s">
        <v>831</v>
      </c>
      <c r="D188" s="198"/>
      <c r="E188" s="198"/>
      <c r="F188" s="219" t="s">
        <v>753</v>
      </c>
      <c r="G188" s="198"/>
      <c r="H188" s="198" t="s">
        <v>832</v>
      </c>
      <c r="I188" s="198" t="s">
        <v>828</v>
      </c>
      <c r="J188" s="198"/>
      <c r="K188" s="242"/>
    </row>
    <row r="189" spans="2:11" customFormat="1" ht="15" customHeight="1">
      <c r="B189" s="221"/>
      <c r="C189" s="255" t="s">
        <v>833</v>
      </c>
      <c r="D189" s="198"/>
      <c r="E189" s="198"/>
      <c r="F189" s="219" t="s">
        <v>753</v>
      </c>
      <c r="G189" s="198"/>
      <c r="H189" s="198" t="s">
        <v>834</v>
      </c>
      <c r="I189" s="198" t="s">
        <v>835</v>
      </c>
      <c r="J189" s="256" t="s">
        <v>836</v>
      </c>
      <c r="K189" s="242"/>
    </row>
    <row r="190" spans="2:11" customFormat="1" ht="15" customHeight="1">
      <c r="B190" s="257"/>
      <c r="C190" s="258" t="s">
        <v>837</v>
      </c>
      <c r="D190" s="259"/>
      <c r="E190" s="259"/>
      <c r="F190" s="260" t="s">
        <v>753</v>
      </c>
      <c r="G190" s="259"/>
      <c r="H190" s="259" t="s">
        <v>838</v>
      </c>
      <c r="I190" s="259" t="s">
        <v>835</v>
      </c>
      <c r="J190" s="261" t="s">
        <v>836</v>
      </c>
      <c r="K190" s="262"/>
    </row>
    <row r="191" spans="2:11" customFormat="1" ht="15" customHeight="1">
      <c r="B191" s="221"/>
      <c r="C191" s="255" t="s">
        <v>41</v>
      </c>
      <c r="D191" s="198"/>
      <c r="E191" s="198"/>
      <c r="F191" s="219" t="s">
        <v>747</v>
      </c>
      <c r="G191" s="198"/>
      <c r="H191" s="195" t="s">
        <v>839</v>
      </c>
      <c r="I191" s="198" t="s">
        <v>840</v>
      </c>
      <c r="J191" s="198"/>
      <c r="K191" s="242"/>
    </row>
    <row r="192" spans="2:11" customFormat="1" ht="15" customHeight="1">
      <c r="B192" s="221"/>
      <c r="C192" s="255" t="s">
        <v>841</v>
      </c>
      <c r="D192" s="198"/>
      <c r="E192" s="198"/>
      <c r="F192" s="219" t="s">
        <v>747</v>
      </c>
      <c r="G192" s="198"/>
      <c r="H192" s="198" t="s">
        <v>842</v>
      </c>
      <c r="I192" s="198" t="s">
        <v>782</v>
      </c>
      <c r="J192" s="198"/>
      <c r="K192" s="242"/>
    </row>
    <row r="193" spans="2:11" customFormat="1" ht="15" customHeight="1">
      <c r="B193" s="221"/>
      <c r="C193" s="255" t="s">
        <v>843</v>
      </c>
      <c r="D193" s="198"/>
      <c r="E193" s="198"/>
      <c r="F193" s="219" t="s">
        <v>747</v>
      </c>
      <c r="G193" s="198"/>
      <c r="H193" s="198" t="s">
        <v>844</v>
      </c>
      <c r="I193" s="198" t="s">
        <v>782</v>
      </c>
      <c r="J193" s="198"/>
      <c r="K193" s="242"/>
    </row>
    <row r="194" spans="2:11" customFormat="1" ht="15" customHeight="1">
      <c r="B194" s="221"/>
      <c r="C194" s="255" t="s">
        <v>845</v>
      </c>
      <c r="D194" s="198"/>
      <c r="E194" s="198"/>
      <c r="F194" s="219" t="s">
        <v>753</v>
      </c>
      <c r="G194" s="198"/>
      <c r="H194" s="198" t="s">
        <v>846</v>
      </c>
      <c r="I194" s="198" t="s">
        <v>782</v>
      </c>
      <c r="J194" s="198"/>
      <c r="K194" s="242"/>
    </row>
    <row r="195" spans="2:11" customFormat="1" ht="15" customHeight="1">
      <c r="B195" s="248"/>
      <c r="C195" s="263"/>
      <c r="D195" s="228"/>
      <c r="E195" s="228"/>
      <c r="F195" s="228"/>
      <c r="G195" s="228"/>
      <c r="H195" s="228"/>
      <c r="I195" s="228"/>
      <c r="J195" s="228"/>
      <c r="K195" s="249"/>
    </row>
    <row r="196" spans="2:11" customFormat="1" ht="18.75" customHeight="1">
      <c r="B196" s="230"/>
      <c r="C196" s="240"/>
      <c r="D196" s="240"/>
      <c r="E196" s="240"/>
      <c r="F196" s="250"/>
      <c r="G196" s="240"/>
      <c r="H196" s="240"/>
      <c r="I196" s="240"/>
      <c r="J196" s="240"/>
      <c r="K196" s="230"/>
    </row>
    <row r="197" spans="2:11" customFormat="1" ht="18.75" customHeight="1">
      <c r="B197" s="230"/>
      <c r="C197" s="240"/>
      <c r="D197" s="240"/>
      <c r="E197" s="240"/>
      <c r="F197" s="250"/>
      <c r="G197" s="240"/>
      <c r="H197" s="240"/>
      <c r="I197" s="240"/>
      <c r="J197" s="240"/>
      <c r="K197" s="230"/>
    </row>
    <row r="198" spans="2:11" customFormat="1" ht="18.75" customHeight="1">
      <c r="B198" s="205"/>
      <c r="C198" s="205"/>
      <c r="D198" s="205"/>
      <c r="E198" s="205"/>
      <c r="F198" s="205"/>
      <c r="G198" s="205"/>
      <c r="H198" s="205"/>
      <c r="I198" s="205"/>
      <c r="J198" s="205"/>
      <c r="K198" s="205"/>
    </row>
    <row r="199" spans="2:11" customFormat="1" ht="12">
      <c r="B199" s="187"/>
      <c r="C199" s="188"/>
      <c r="D199" s="188"/>
      <c r="E199" s="188"/>
      <c r="F199" s="188"/>
      <c r="G199" s="188"/>
      <c r="H199" s="188"/>
      <c r="I199" s="188"/>
      <c r="J199" s="188"/>
      <c r="K199" s="189"/>
    </row>
    <row r="200" spans="2:11" customFormat="1" ht="22.2">
      <c r="B200" s="190"/>
      <c r="C200" s="314" t="s">
        <v>847</v>
      </c>
      <c r="D200" s="314"/>
      <c r="E200" s="314"/>
      <c r="F200" s="314"/>
      <c r="G200" s="314"/>
      <c r="H200" s="314"/>
      <c r="I200" s="314"/>
      <c r="J200" s="314"/>
      <c r="K200" s="191"/>
    </row>
    <row r="201" spans="2:11" customFormat="1" ht="25.5" customHeight="1">
      <c r="B201" s="190"/>
      <c r="C201" s="264" t="s">
        <v>848</v>
      </c>
      <c r="D201" s="264"/>
      <c r="E201" s="264"/>
      <c r="F201" s="264" t="s">
        <v>849</v>
      </c>
      <c r="G201" s="265"/>
      <c r="H201" s="317" t="s">
        <v>850</v>
      </c>
      <c r="I201" s="317"/>
      <c r="J201" s="317"/>
      <c r="K201" s="191"/>
    </row>
    <row r="202" spans="2:11" customFormat="1" ht="5.25" customHeight="1">
      <c r="B202" s="221"/>
      <c r="C202" s="216"/>
      <c r="D202" s="216"/>
      <c r="E202" s="216"/>
      <c r="F202" s="216"/>
      <c r="G202" s="240"/>
      <c r="H202" s="216"/>
      <c r="I202" s="216"/>
      <c r="J202" s="216"/>
      <c r="K202" s="242"/>
    </row>
    <row r="203" spans="2:11" customFormat="1" ht="15" customHeight="1">
      <c r="B203" s="221"/>
      <c r="C203" s="198" t="s">
        <v>840</v>
      </c>
      <c r="D203" s="198"/>
      <c r="E203" s="198"/>
      <c r="F203" s="219" t="s">
        <v>42</v>
      </c>
      <c r="G203" s="198"/>
      <c r="H203" s="318" t="s">
        <v>851</v>
      </c>
      <c r="I203" s="318"/>
      <c r="J203" s="318"/>
      <c r="K203" s="242"/>
    </row>
    <row r="204" spans="2:11" customFormat="1" ht="15" customHeight="1">
      <c r="B204" s="221"/>
      <c r="C204" s="198"/>
      <c r="D204" s="198"/>
      <c r="E204" s="198"/>
      <c r="F204" s="219" t="s">
        <v>43</v>
      </c>
      <c r="G204" s="198"/>
      <c r="H204" s="318" t="s">
        <v>852</v>
      </c>
      <c r="I204" s="318"/>
      <c r="J204" s="318"/>
      <c r="K204" s="242"/>
    </row>
    <row r="205" spans="2:11" customFormat="1" ht="15" customHeight="1">
      <c r="B205" s="221"/>
      <c r="C205" s="198"/>
      <c r="D205" s="198"/>
      <c r="E205" s="198"/>
      <c r="F205" s="219" t="s">
        <v>46</v>
      </c>
      <c r="G205" s="198"/>
      <c r="H205" s="318" t="s">
        <v>853</v>
      </c>
      <c r="I205" s="318"/>
      <c r="J205" s="318"/>
      <c r="K205" s="242"/>
    </row>
    <row r="206" spans="2:11" customFormat="1" ht="15" customHeight="1">
      <c r="B206" s="221"/>
      <c r="C206" s="198"/>
      <c r="D206" s="198"/>
      <c r="E206" s="198"/>
      <c r="F206" s="219" t="s">
        <v>44</v>
      </c>
      <c r="G206" s="198"/>
      <c r="H206" s="318" t="s">
        <v>854</v>
      </c>
      <c r="I206" s="318"/>
      <c r="J206" s="318"/>
      <c r="K206" s="242"/>
    </row>
    <row r="207" spans="2:11" customFormat="1" ht="15" customHeight="1">
      <c r="B207" s="221"/>
      <c r="C207" s="198"/>
      <c r="D207" s="198"/>
      <c r="E207" s="198"/>
      <c r="F207" s="219" t="s">
        <v>45</v>
      </c>
      <c r="G207" s="198"/>
      <c r="H207" s="318" t="s">
        <v>855</v>
      </c>
      <c r="I207" s="318"/>
      <c r="J207" s="318"/>
      <c r="K207" s="242"/>
    </row>
    <row r="208" spans="2:11" customFormat="1" ht="15" customHeight="1">
      <c r="B208" s="221"/>
      <c r="C208" s="198"/>
      <c r="D208" s="198"/>
      <c r="E208" s="198"/>
      <c r="F208" s="219"/>
      <c r="G208" s="198"/>
      <c r="H208" s="198"/>
      <c r="I208" s="198"/>
      <c r="J208" s="198"/>
      <c r="K208" s="242"/>
    </row>
    <row r="209" spans="2:11" customFormat="1" ht="15" customHeight="1">
      <c r="B209" s="221"/>
      <c r="C209" s="198" t="s">
        <v>794</v>
      </c>
      <c r="D209" s="198"/>
      <c r="E209" s="198"/>
      <c r="F209" s="219" t="s">
        <v>78</v>
      </c>
      <c r="G209" s="198"/>
      <c r="H209" s="318" t="s">
        <v>856</v>
      </c>
      <c r="I209" s="318"/>
      <c r="J209" s="318"/>
      <c r="K209" s="242"/>
    </row>
    <row r="210" spans="2:11" customFormat="1" ht="15" customHeight="1">
      <c r="B210" s="221"/>
      <c r="C210" s="198"/>
      <c r="D210" s="198"/>
      <c r="E210" s="198"/>
      <c r="F210" s="219" t="s">
        <v>689</v>
      </c>
      <c r="G210" s="198"/>
      <c r="H210" s="318" t="s">
        <v>690</v>
      </c>
      <c r="I210" s="318"/>
      <c r="J210" s="318"/>
      <c r="K210" s="242"/>
    </row>
    <row r="211" spans="2:11" customFormat="1" ht="15" customHeight="1">
      <c r="B211" s="221"/>
      <c r="C211" s="198"/>
      <c r="D211" s="198"/>
      <c r="E211" s="198"/>
      <c r="F211" s="219" t="s">
        <v>687</v>
      </c>
      <c r="G211" s="198"/>
      <c r="H211" s="318" t="s">
        <v>857</v>
      </c>
      <c r="I211" s="318"/>
      <c r="J211" s="318"/>
      <c r="K211" s="242"/>
    </row>
    <row r="212" spans="2:11" customFormat="1" ht="15" customHeight="1">
      <c r="B212" s="266"/>
      <c r="C212" s="198"/>
      <c r="D212" s="198"/>
      <c r="E212" s="198"/>
      <c r="F212" s="219" t="s">
        <v>691</v>
      </c>
      <c r="G212" s="255"/>
      <c r="H212" s="319" t="s">
        <v>692</v>
      </c>
      <c r="I212" s="319"/>
      <c r="J212" s="319"/>
      <c r="K212" s="267"/>
    </row>
    <row r="213" spans="2:11" customFormat="1" ht="15" customHeight="1">
      <c r="B213" s="266"/>
      <c r="C213" s="198"/>
      <c r="D213" s="198"/>
      <c r="E213" s="198"/>
      <c r="F213" s="219" t="s">
        <v>693</v>
      </c>
      <c r="G213" s="255"/>
      <c r="H213" s="319" t="s">
        <v>858</v>
      </c>
      <c r="I213" s="319"/>
      <c r="J213" s="319"/>
      <c r="K213" s="267"/>
    </row>
    <row r="214" spans="2:11" customFormat="1" ht="15" customHeight="1">
      <c r="B214" s="266"/>
      <c r="C214" s="198"/>
      <c r="D214" s="198"/>
      <c r="E214" s="198"/>
      <c r="F214" s="219"/>
      <c r="G214" s="255"/>
      <c r="H214" s="246"/>
      <c r="I214" s="246"/>
      <c r="J214" s="246"/>
      <c r="K214" s="267"/>
    </row>
    <row r="215" spans="2:11" customFormat="1" ht="15" customHeight="1">
      <c r="B215" s="266"/>
      <c r="C215" s="198" t="s">
        <v>818</v>
      </c>
      <c r="D215" s="198"/>
      <c r="E215" s="198"/>
      <c r="F215" s="219">
        <v>1</v>
      </c>
      <c r="G215" s="255"/>
      <c r="H215" s="319" t="s">
        <v>859</v>
      </c>
      <c r="I215" s="319"/>
      <c r="J215" s="319"/>
      <c r="K215" s="267"/>
    </row>
    <row r="216" spans="2:11" customFormat="1" ht="15" customHeight="1">
      <c r="B216" s="266"/>
      <c r="C216" s="198"/>
      <c r="D216" s="198"/>
      <c r="E216" s="198"/>
      <c r="F216" s="219">
        <v>2</v>
      </c>
      <c r="G216" s="255"/>
      <c r="H216" s="319" t="s">
        <v>860</v>
      </c>
      <c r="I216" s="319"/>
      <c r="J216" s="319"/>
      <c r="K216" s="267"/>
    </row>
    <row r="217" spans="2:11" customFormat="1" ht="15" customHeight="1">
      <c r="B217" s="266"/>
      <c r="C217" s="198"/>
      <c r="D217" s="198"/>
      <c r="E217" s="198"/>
      <c r="F217" s="219">
        <v>3</v>
      </c>
      <c r="G217" s="255"/>
      <c r="H217" s="319" t="s">
        <v>861</v>
      </c>
      <c r="I217" s="319"/>
      <c r="J217" s="319"/>
      <c r="K217" s="267"/>
    </row>
    <row r="218" spans="2:11" customFormat="1" ht="15" customHeight="1">
      <c r="B218" s="266"/>
      <c r="C218" s="198"/>
      <c r="D218" s="198"/>
      <c r="E218" s="198"/>
      <c r="F218" s="219">
        <v>4</v>
      </c>
      <c r="G218" s="255"/>
      <c r="H218" s="319" t="s">
        <v>862</v>
      </c>
      <c r="I218" s="319"/>
      <c r="J218" s="319"/>
      <c r="K218" s="267"/>
    </row>
    <row r="219" spans="2:11" customFormat="1" ht="12.75" customHeight="1">
      <c r="B219" s="268"/>
      <c r="C219" s="269"/>
      <c r="D219" s="269"/>
      <c r="E219" s="269"/>
      <c r="F219" s="269"/>
      <c r="G219" s="269"/>
      <c r="H219" s="269"/>
      <c r="I219" s="269"/>
      <c r="J219" s="269"/>
      <c r="K219" s="27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SO 101 - Zpevněné plochy</vt:lpstr>
      <vt:lpstr>SO 101.1 - Zpevněné ploch...</vt:lpstr>
      <vt:lpstr>VRN - Vedlejší rozpočtové...</vt:lpstr>
      <vt:lpstr>Pokyny pro vyplnění</vt:lpstr>
      <vt:lpstr>'Rekapitulace stavby'!Názvy_tisku</vt:lpstr>
      <vt:lpstr>'SO 101 - Zpevněné plochy'!Názvy_tisku</vt:lpstr>
      <vt:lpstr>'SO 101.1 - Zpevněné ploch...'!Názvy_tisku</vt:lpstr>
      <vt:lpstr>'VRN - Vedlejší rozpočtové...'!Názvy_tisku</vt:lpstr>
      <vt:lpstr>'Pokyny pro vyplnění'!Oblast_tisku</vt:lpstr>
      <vt:lpstr>'Rekapitulace stavby'!Oblast_tisku</vt:lpstr>
      <vt:lpstr>'SO 101 - Zpevněné plochy'!Oblast_tisku</vt:lpstr>
      <vt:lpstr>'SO 101.1 - Zpevněné ploch...'!Oblast_tisku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Starosta</cp:lastModifiedBy>
  <dcterms:created xsi:type="dcterms:W3CDTF">2025-02-13T08:49:08Z</dcterms:created>
  <dcterms:modified xsi:type="dcterms:W3CDTF">2025-02-13T14:46:41Z</dcterms:modified>
</cp:coreProperties>
</file>