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ndre\Downloads\"/>
    </mc:Choice>
  </mc:AlternateContent>
  <xr:revisionPtr revIDLastSave="0" documentId="13_ncr:1_{E3B5F1C2-C6BC-4490-93A7-6C5381DE8A85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OVN" sheetId="12" r:id="rId4"/>
    <sheet name="SO 101" sheetId="13" r:id="rId5"/>
    <sheet name="SO 102" sheetId="14" r:id="rId6"/>
    <sheet name="SO 103" sheetId="15" r:id="rId7"/>
    <sheet name="SO 104" sheetId="16" r:id="rId8"/>
    <sheet name="SO 105" sheetId="17" r:id="rId9"/>
  </sheets>
  <externalReferences>
    <externalReference r:id="rId10"/>
  </externalReferences>
  <definedNames>
    <definedName name="CelkemDPHVypocet" localSheetId="1">Stavba!$H$52</definedName>
    <definedName name="CenaCelkem">Stavba!$G$29</definedName>
    <definedName name="CenaCelkemBezDPH">Stavba!$G$28</definedName>
    <definedName name="CenaCelkemVypocet" localSheetId="1">Stavba!$I$52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OVN!$1:$7</definedName>
    <definedName name="_xlnm.Print_Titles" localSheetId="4">'SO 101'!$1:$7</definedName>
    <definedName name="_xlnm.Print_Titles" localSheetId="5">'SO 102'!$1:$7</definedName>
    <definedName name="_xlnm.Print_Titles" localSheetId="6">'SO 103'!$1:$7</definedName>
    <definedName name="_xlnm.Print_Titles" localSheetId="7">'SO 104'!$1:$7</definedName>
    <definedName name="_xlnm.Print_Titles" localSheetId="8">'SO 105'!$1:$7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OVN!$A$1:$Y$33</definedName>
    <definedName name="_xlnm.Print_Area" localSheetId="4">'SO 101'!$A$1:$Y$272</definedName>
    <definedName name="_xlnm.Print_Area" localSheetId="5">'SO 102'!$A$1:$Y$288</definedName>
    <definedName name="_xlnm.Print_Area" localSheetId="6">'SO 103'!$A$1:$Y$288</definedName>
    <definedName name="_xlnm.Print_Area" localSheetId="7">'SO 104'!$A$1:$Y$169</definedName>
    <definedName name="_xlnm.Print_Area" localSheetId="8">'SO 105'!$A$1:$Y$98</definedName>
    <definedName name="_xlnm.Print_Area" localSheetId="1">Stavba!$A$1:$J$72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Stavba!$F$52</definedName>
    <definedName name="ZakladDPHZakl">Stavba!$G$25</definedName>
    <definedName name="ZakladDPHZaklVypocet" localSheetId="1">Stavba!$G$52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261" i="13" l="1"/>
  <c r="G262" i="13"/>
  <c r="G260" i="13" s="1"/>
  <c r="G263" i="13"/>
  <c r="G264" i="13"/>
  <c r="G265" i="13"/>
  <c r="G266" i="13"/>
  <c r="G278" i="14"/>
  <c r="G279" i="14"/>
  <c r="G280" i="14"/>
  <c r="G281" i="14"/>
  <c r="G282" i="14"/>
  <c r="G283" i="14"/>
  <c r="G277" i="14"/>
  <c r="G278" i="15"/>
  <c r="G277" i="15" s="1"/>
  <c r="G279" i="15"/>
  <c r="G280" i="15"/>
  <c r="G281" i="15"/>
  <c r="G282" i="15"/>
  <c r="G283" i="15"/>
  <c r="G160" i="16"/>
  <c r="G161" i="16"/>
  <c r="G162" i="16"/>
  <c r="G164" i="16"/>
  <c r="G163" i="16"/>
  <c r="G159" i="16" s="1"/>
  <c r="G9" i="13"/>
  <c r="G11" i="13"/>
  <c r="G13" i="13"/>
  <c r="G16" i="13"/>
  <c r="G18" i="13"/>
  <c r="G20" i="13"/>
  <c r="G22" i="13"/>
  <c r="G24" i="13"/>
  <c r="G26" i="13"/>
  <c r="G8" i="13" s="1"/>
  <c r="G28" i="13"/>
  <c r="G30" i="13"/>
  <c r="G32" i="13"/>
  <c r="G35" i="13"/>
  <c r="G37" i="13"/>
  <c r="G39" i="13"/>
  <c r="G41" i="13"/>
  <c r="G43" i="13"/>
  <c r="G45" i="13"/>
  <c r="G47" i="13"/>
  <c r="G49" i="13"/>
  <c r="G51" i="13"/>
  <c r="G59" i="13"/>
  <c r="G66" i="13"/>
  <c r="G68" i="13"/>
  <c r="G72" i="13"/>
  <c r="G74" i="13"/>
  <c r="G76" i="13"/>
  <c r="G78" i="13"/>
  <c r="G80" i="13"/>
  <c r="G82" i="13"/>
  <c r="G84" i="13"/>
  <c r="G86" i="13"/>
  <c r="G88" i="13"/>
  <c r="G90" i="13"/>
  <c r="G92" i="13"/>
  <c r="G96" i="13"/>
  <c r="G9" i="14"/>
  <c r="G11" i="14"/>
  <c r="G13" i="14"/>
  <c r="G15" i="14"/>
  <c r="G17" i="14"/>
  <c r="G19" i="14"/>
  <c r="G21" i="14"/>
  <c r="G24" i="14"/>
  <c r="G8" i="14" s="1"/>
  <c r="G26" i="14"/>
  <c r="G28" i="14"/>
  <c r="G30" i="14"/>
  <c r="G32" i="14"/>
  <c r="G34" i="14"/>
  <c r="G37" i="14"/>
  <c r="G39" i="14"/>
  <c r="G42" i="14"/>
  <c r="G45" i="14"/>
  <c r="G47" i="14"/>
  <c r="G49" i="14"/>
  <c r="G51" i="14"/>
  <c r="G53" i="14"/>
  <c r="G55" i="14"/>
  <c r="G57" i="14"/>
  <c r="G59" i="14"/>
  <c r="G61" i="14"/>
  <c r="G63" i="14"/>
  <c r="G65" i="14"/>
  <c r="G67" i="14"/>
  <c r="G69" i="14"/>
  <c r="G71" i="14"/>
  <c r="G78" i="14"/>
  <c r="G85" i="14"/>
  <c r="G87" i="14"/>
  <c r="G89" i="14"/>
  <c r="G93" i="14"/>
  <c r="G95" i="14"/>
  <c r="G99" i="14"/>
  <c r="G101" i="14"/>
  <c r="G105" i="14"/>
  <c r="G107" i="14"/>
  <c r="G109" i="14"/>
  <c r="G111" i="14"/>
  <c r="G113" i="14"/>
  <c r="G115" i="14"/>
  <c r="G117" i="14"/>
  <c r="G119" i="14"/>
  <c r="G121" i="14"/>
  <c r="G123" i="14"/>
  <c r="G127" i="14"/>
  <c r="G129" i="14"/>
  <c r="G131" i="14"/>
  <c r="G133" i="14"/>
  <c r="G135" i="14"/>
  <c r="G137" i="14"/>
  <c r="G139" i="14"/>
  <c r="G141" i="14"/>
  <c r="G144" i="14"/>
  <c r="G148" i="14"/>
  <c r="G151" i="14"/>
  <c r="G153" i="14"/>
  <c r="G9" i="15"/>
  <c r="G11" i="15"/>
  <c r="G13" i="15"/>
  <c r="G15" i="15"/>
  <c r="G17" i="15"/>
  <c r="G19" i="15"/>
  <c r="G21" i="15"/>
  <c r="G8" i="15" s="1"/>
  <c r="G23" i="15"/>
  <c r="G25" i="15"/>
  <c r="G27" i="15"/>
  <c r="G31" i="15"/>
  <c r="G33" i="15"/>
  <c r="G35" i="15"/>
  <c r="G37" i="15"/>
  <c r="G39" i="15"/>
  <c r="G41" i="15"/>
  <c r="G43" i="15"/>
  <c r="G46" i="15"/>
  <c r="G48" i="15"/>
  <c r="G50" i="15"/>
  <c r="G52" i="15"/>
  <c r="G54" i="15"/>
  <c r="G56" i="15"/>
  <c r="G65" i="15"/>
  <c r="G73" i="15"/>
  <c r="G75" i="15"/>
  <c r="G82" i="15"/>
  <c r="G84" i="15"/>
  <c r="G86" i="15"/>
  <c r="G89" i="15"/>
  <c r="G91" i="15"/>
  <c r="G93" i="15"/>
  <c r="G95" i="15"/>
  <c r="G97" i="15"/>
  <c r="G99" i="15"/>
  <c r="G101" i="15"/>
  <c r="G103" i="15"/>
  <c r="G105" i="15"/>
  <c r="G108" i="15"/>
  <c r="G111" i="15"/>
  <c r="G113" i="15"/>
  <c r="G9" i="16"/>
  <c r="G12" i="16"/>
  <c r="G14" i="16"/>
  <c r="G16" i="16"/>
  <c r="G18" i="16"/>
  <c r="G20" i="16"/>
  <c r="G22" i="16"/>
  <c r="G24" i="16"/>
  <c r="G27" i="16"/>
  <c r="G29" i="16"/>
  <c r="G34" i="16"/>
  <c r="G39" i="16"/>
  <c r="G41" i="16"/>
  <c r="G43" i="16"/>
  <c r="G46" i="16"/>
  <c r="G48" i="16"/>
  <c r="G50" i="16"/>
  <c r="G52" i="16"/>
  <c r="G54" i="16"/>
  <c r="G56" i="16"/>
  <c r="G58" i="16"/>
  <c r="G60" i="16"/>
  <c r="G62" i="16"/>
  <c r="G64" i="16"/>
  <c r="G8" i="16"/>
  <c r="G9" i="17"/>
  <c r="G8" i="17" s="1"/>
  <c r="G12" i="17"/>
  <c r="G15" i="17"/>
  <c r="G17" i="17"/>
  <c r="G19" i="17"/>
  <c r="G21" i="17"/>
  <c r="G23" i="17"/>
  <c r="G25" i="17"/>
  <c r="G27" i="17"/>
  <c r="G29" i="17"/>
  <c r="G31" i="17"/>
  <c r="G33" i="17"/>
  <c r="G35" i="17"/>
  <c r="G37" i="17"/>
  <c r="G39" i="17"/>
  <c r="G101" i="13"/>
  <c r="G103" i="13"/>
  <c r="G105" i="13"/>
  <c r="G107" i="13"/>
  <c r="G109" i="13"/>
  <c r="G111" i="13"/>
  <c r="G100" i="13"/>
  <c r="G118" i="15"/>
  <c r="G117" i="15" s="1"/>
  <c r="G120" i="15"/>
  <c r="G122" i="15"/>
  <c r="G124" i="15"/>
  <c r="G126" i="15"/>
  <c r="G128" i="15"/>
  <c r="G130" i="15"/>
  <c r="G132" i="15"/>
  <c r="G134" i="15"/>
  <c r="G136" i="15"/>
  <c r="G158" i="14"/>
  <c r="G157" i="14" s="1"/>
  <c r="G161" i="14"/>
  <c r="G139" i="15"/>
  <c r="G138" i="15" s="1"/>
  <c r="G141" i="15"/>
  <c r="G143" i="15"/>
  <c r="G145" i="15"/>
  <c r="G114" i="13"/>
  <c r="G113" i="13"/>
  <c r="G148" i="15"/>
  <c r="G147" i="15" s="1"/>
  <c r="I62" i="1" s="1"/>
  <c r="G150" i="15"/>
  <c r="G117" i="13"/>
  <c r="G119" i="13"/>
  <c r="G121" i="13"/>
  <c r="G123" i="13"/>
  <c r="G125" i="13"/>
  <c r="G127" i="13"/>
  <c r="G129" i="13"/>
  <c r="G131" i="13"/>
  <c r="G133" i="13"/>
  <c r="G116" i="13" s="1"/>
  <c r="G135" i="13"/>
  <c r="G138" i="13"/>
  <c r="G140" i="13"/>
  <c r="G164" i="14"/>
  <c r="G166" i="14"/>
  <c r="G168" i="14"/>
  <c r="G170" i="14"/>
  <c r="G172" i="14"/>
  <c r="G174" i="14"/>
  <c r="G176" i="14"/>
  <c r="G178" i="14"/>
  <c r="G163" i="14" s="1"/>
  <c r="G180" i="14"/>
  <c r="G182" i="14"/>
  <c r="G184" i="14"/>
  <c r="G190" i="14"/>
  <c r="G194" i="14"/>
  <c r="G196" i="14"/>
  <c r="G198" i="14"/>
  <c r="G201" i="14"/>
  <c r="G204" i="14"/>
  <c r="G207" i="14"/>
  <c r="G210" i="14"/>
  <c r="G212" i="14"/>
  <c r="G154" i="15"/>
  <c r="G156" i="15"/>
  <c r="G153" i="15" s="1"/>
  <c r="G158" i="15"/>
  <c r="G160" i="15"/>
  <c r="G164" i="15"/>
  <c r="G166" i="15"/>
  <c r="G169" i="15"/>
  <c r="G172" i="15"/>
  <c r="G174" i="15"/>
  <c r="G176" i="15"/>
  <c r="G178" i="15"/>
  <c r="G180" i="15"/>
  <c r="G183" i="15"/>
  <c r="G185" i="15"/>
  <c r="G187" i="15"/>
  <c r="G189" i="15"/>
  <c r="G192" i="15"/>
  <c r="G194" i="15"/>
  <c r="G196" i="15"/>
  <c r="G67" i="16"/>
  <c r="G69" i="16"/>
  <c r="G66" i="16" s="1"/>
  <c r="G71" i="16"/>
  <c r="G73" i="16"/>
  <c r="G76" i="16"/>
  <c r="G79" i="16"/>
  <c r="G81" i="16"/>
  <c r="G83" i="16"/>
  <c r="G85" i="16"/>
  <c r="G88" i="16"/>
  <c r="G91" i="16"/>
  <c r="G93" i="16"/>
  <c r="G95" i="16"/>
  <c r="G97" i="16"/>
  <c r="G99" i="16"/>
  <c r="G102" i="16"/>
  <c r="G104" i="16"/>
  <c r="G106" i="16"/>
  <c r="G108" i="16"/>
  <c r="G42" i="17"/>
  <c r="G44" i="17"/>
  <c r="G46" i="17"/>
  <c r="G41" i="17" s="1"/>
  <c r="G48" i="17"/>
  <c r="G50" i="17"/>
  <c r="G52" i="17"/>
  <c r="G55" i="17"/>
  <c r="G58" i="17"/>
  <c r="G60" i="17"/>
  <c r="G62" i="17"/>
  <c r="G65" i="17"/>
  <c r="G67" i="17"/>
  <c r="G143" i="13"/>
  <c r="G150" i="13"/>
  <c r="G152" i="13"/>
  <c r="G160" i="13"/>
  <c r="G168" i="13"/>
  <c r="G142" i="13" s="1"/>
  <c r="I64" i="1" s="1"/>
  <c r="G170" i="13"/>
  <c r="G172" i="13"/>
  <c r="G215" i="14"/>
  <c r="G223" i="14"/>
  <c r="G231" i="14"/>
  <c r="G241" i="14"/>
  <c r="G243" i="14"/>
  <c r="G214" i="14"/>
  <c r="G200" i="15"/>
  <c r="G202" i="15"/>
  <c r="G199" i="15" s="1"/>
  <c r="G209" i="15"/>
  <c r="G211" i="15"/>
  <c r="G219" i="15"/>
  <c r="G227" i="15"/>
  <c r="G231" i="15"/>
  <c r="G233" i="15"/>
  <c r="G235" i="15"/>
  <c r="G237" i="15"/>
  <c r="G239" i="15"/>
  <c r="G241" i="15"/>
  <c r="G175" i="13"/>
  <c r="G174" i="13" s="1"/>
  <c r="I65" i="1" s="1"/>
  <c r="G188" i="13"/>
  <c r="G192" i="13"/>
  <c r="G198" i="13"/>
  <c r="G200" i="13"/>
  <c r="G202" i="13"/>
  <c r="G204" i="13"/>
  <c r="G206" i="13"/>
  <c r="G208" i="13"/>
  <c r="G210" i="13"/>
  <c r="G214" i="13"/>
  <c r="G216" i="13"/>
  <c r="G218" i="13"/>
  <c r="G221" i="13"/>
  <c r="G223" i="13"/>
  <c r="G225" i="13"/>
  <c r="G227" i="13"/>
  <c r="G229" i="13"/>
  <c r="G231" i="13"/>
  <c r="G246" i="14"/>
  <c r="G250" i="14"/>
  <c r="G253" i="14"/>
  <c r="G256" i="14"/>
  <c r="G258" i="14"/>
  <c r="G245" i="14" s="1"/>
  <c r="G260" i="14"/>
  <c r="G262" i="14"/>
  <c r="G244" i="15"/>
  <c r="G243" i="15" s="1"/>
  <c r="G246" i="15"/>
  <c r="G248" i="15"/>
  <c r="G252" i="15"/>
  <c r="G254" i="15"/>
  <c r="G256" i="15"/>
  <c r="G112" i="16"/>
  <c r="G118" i="16"/>
  <c r="G122" i="16"/>
  <c r="G124" i="16"/>
  <c r="G126" i="16"/>
  <c r="G128" i="16"/>
  <c r="G132" i="16"/>
  <c r="G134" i="16"/>
  <c r="G136" i="16"/>
  <c r="G138" i="16"/>
  <c r="G140" i="16"/>
  <c r="G142" i="16"/>
  <c r="G144" i="16"/>
  <c r="G111" i="16"/>
  <c r="G70" i="17"/>
  <c r="G69" i="17" s="1"/>
  <c r="G72" i="17"/>
  <c r="G75" i="17"/>
  <c r="G77" i="17"/>
  <c r="G79" i="17"/>
  <c r="G81" i="17"/>
  <c r="G83" i="17"/>
  <c r="G234" i="13"/>
  <c r="G236" i="13"/>
  <c r="G238" i="13"/>
  <c r="G233" i="13" s="1"/>
  <c r="I66" i="1" s="1"/>
  <c r="G244" i="13"/>
  <c r="G246" i="13"/>
  <c r="G248" i="13"/>
  <c r="G249" i="13"/>
  <c r="G250" i="13"/>
  <c r="G251" i="13"/>
  <c r="G252" i="13"/>
  <c r="G253" i="13"/>
  <c r="G265" i="14"/>
  <c r="G264" i="14" s="1"/>
  <c r="G267" i="14"/>
  <c r="G269" i="14"/>
  <c r="G270" i="14"/>
  <c r="G271" i="14"/>
  <c r="G272" i="14"/>
  <c r="G273" i="14"/>
  <c r="G274" i="14"/>
  <c r="G259" i="15"/>
  <c r="G261" i="15"/>
  <c r="G263" i="15"/>
  <c r="G258" i="15" s="1"/>
  <c r="G265" i="15"/>
  <c r="G266" i="15"/>
  <c r="G267" i="15"/>
  <c r="G268" i="15"/>
  <c r="G269" i="15"/>
  <c r="G270" i="15"/>
  <c r="G147" i="16"/>
  <c r="G149" i="16"/>
  <c r="G151" i="16"/>
  <c r="G152" i="16"/>
  <c r="G153" i="16"/>
  <c r="G154" i="16"/>
  <c r="G155" i="16"/>
  <c r="G156" i="16"/>
  <c r="G146" i="16" s="1"/>
  <c r="G86" i="17"/>
  <c r="G88" i="17"/>
  <c r="G85" i="17" s="1"/>
  <c r="G89" i="17"/>
  <c r="G90" i="17"/>
  <c r="G91" i="17"/>
  <c r="G92" i="17"/>
  <c r="G255" i="13"/>
  <c r="G254" i="13"/>
  <c r="G276" i="14"/>
  <c r="G275" i="14" s="1"/>
  <c r="G272" i="15"/>
  <c r="G271" i="15"/>
  <c r="G158" i="16"/>
  <c r="G157" i="16" s="1"/>
  <c r="G94" i="17"/>
  <c r="G93" i="17" s="1"/>
  <c r="G9" i="12"/>
  <c r="G8" i="12" s="1"/>
  <c r="G11" i="12"/>
  <c r="G12" i="12"/>
  <c r="G14" i="12"/>
  <c r="G16" i="12"/>
  <c r="G18" i="12"/>
  <c r="G20" i="12"/>
  <c r="G21" i="12"/>
  <c r="G25" i="12"/>
  <c r="G27" i="12"/>
  <c r="G24" i="12" s="1"/>
  <c r="I69" i="1" s="1"/>
  <c r="I19" i="1" s="1"/>
  <c r="G28" i="12"/>
  <c r="G29" i="12"/>
  <c r="G257" i="13"/>
  <c r="E259" i="13" s="1"/>
  <c r="G259" i="13" s="1"/>
  <c r="G274" i="15"/>
  <c r="E276" i="15" s="1"/>
  <c r="G276" i="15" s="1"/>
  <c r="G273" i="15" s="1"/>
  <c r="K277" i="15"/>
  <c r="K277" i="14"/>
  <c r="K260" i="13"/>
  <c r="K159" i="16"/>
  <c r="F40" i="1"/>
  <c r="F42" i="1"/>
  <c r="F44" i="1"/>
  <c r="F46" i="1"/>
  <c r="F48" i="1"/>
  <c r="F50" i="1"/>
  <c r="U96" i="17"/>
  <c r="T96" i="17"/>
  <c r="K94" i="17"/>
  <c r="K93" i="17"/>
  <c r="K92" i="17"/>
  <c r="K91" i="17"/>
  <c r="K90" i="17"/>
  <c r="K89" i="17"/>
  <c r="K88" i="17"/>
  <c r="K86" i="17"/>
  <c r="K85" i="17" s="1"/>
  <c r="K83" i="17"/>
  <c r="K81" i="17"/>
  <c r="K79" i="17"/>
  <c r="K77" i="17"/>
  <c r="K75" i="17"/>
  <c r="K72" i="17"/>
  <c r="K70" i="17"/>
  <c r="K69" i="17"/>
  <c r="K67" i="17"/>
  <c r="K65" i="17"/>
  <c r="K62" i="17"/>
  <c r="K60" i="17"/>
  <c r="K58" i="17"/>
  <c r="K55" i="17"/>
  <c r="K52" i="17"/>
  <c r="K50" i="17"/>
  <c r="K48" i="17"/>
  <c r="K46" i="17"/>
  <c r="K44" i="17"/>
  <c r="K42" i="17"/>
  <c r="K41" i="17" s="1"/>
  <c r="K39" i="17"/>
  <c r="K37" i="17"/>
  <c r="K35" i="17"/>
  <c r="K33" i="17"/>
  <c r="K31" i="17"/>
  <c r="K29" i="17"/>
  <c r="K27" i="17"/>
  <c r="K25" i="17"/>
  <c r="K23" i="17"/>
  <c r="K21" i="17"/>
  <c r="K19" i="17"/>
  <c r="K17" i="17"/>
  <c r="K15" i="17"/>
  <c r="K12" i="17"/>
  <c r="K9" i="17"/>
  <c r="K8" i="17"/>
  <c r="U167" i="16"/>
  <c r="T167" i="16"/>
  <c r="K158" i="16"/>
  <c r="K157" i="16"/>
  <c r="K156" i="16"/>
  <c r="K155" i="16"/>
  <c r="K154" i="16"/>
  <c r="K153" i="16"/>
  <c r="K152" i="16"/>
  <c r="K151" i="16"/>
  <c r="K149" i="16"/>
  <c r="K147" i="16"/>
  <c r="K146" i="16"/>
  <c r="K144" i="16"/>
  <c r="K142" i="16"/>
  <c r="K140" i="16"/>
  <c r="K138" i="16"/>
  <c r="K136" i="16"/>
  <c r="K134" i="16"/>
  <c r="K132" i="16"/>
  <c r="K128" i="16"/>
  <c r="K126" i="16"/>
  <c r="K124" i="16"/>
  <c r="K122" i="16"/>
  <c r="K118" i="16"/>
  <c r="K112" i="16"/>
  <c r="K111" i="16"/>
  <c r="K108" i="16"/>
  <c r="K106" i="16"/>
  <c r="K104" i="16"/>
  <c r="K102" i="16"/>
  <c r="K99" i="16"/>
  <c r="K97" i="16"/>
  <c r="K95" i="16"/>
  <c r="K93" i="16"/>
  <c r="K91" i="16"/>
  <c r="K88" i="16"/>
  <c r="K85" i="16"/>
  <c r="K83" i="16"/>
  <c r="K81" i="16"/>
  <c r="K79" i="16"/>
  <c r="K76" i="16"/>
  <c r="K73" i="16"/>
  <c r="K71" i="16"/>
  <c r="K69" i="16"/>
  <c r="K67" i="16"/>
  <c r="K66" i="16" s="1"/>
  <c r="K64" i="16"/>
  <c r="K62" i="16"/>
  <c r="K60" i="16"/>
  <c r="K58" i="16"/>
  <c r="K56" i="16"/>
  <c r="K54" i="16"/>
  <c r="K52" i="16"/>
  <c r="K50" i="16"/>
  <c r="K48" i="16"/>
  <c r="K46" i="16"/>
  <c r="K43" i="16"/>
  <c r="K41" i="16"/>
  <c r="K39" i="16"/>
  <c r="K34" i="16"/>
  <c r="K29" i="16"/>
  <c r="K27" i="16"/>
  <c r="K24" i="16"/>
  <c r="K22" i="16"/>
  <c r="K20" i="16"/>
  <c r="K18" i="16"/>
  <c r="K16" i="16"/>
  <c r="K14" i="16"/>
  <c r="K12" i="16"/>
  <c r="K9" i="16"/>
  <c r="K8" i="16"/>
  <c r="U286" i="15"/>
  <c r="T286" i="15"/>
  <c r="K276" i="15"/>
  <c r="K274" i="15"/>
  <c r="K273" i="15"/>
  <c r="K272" i="15"/>
  <c r="K271" i="15"/>
  <c r="K270" i="15"/>
  <c r="K269" i="15"/>
  <c r="K268" i="15"/>
  <c r="K267" i="15"/>
  <c r="K266" i="15"/>
  <c r="K265" i="15"/>
  <c r="K263" i="15"/>
  <c r="K261" i="15"/>
  <c r="K259" i="15"/>
  <c r="K258" i="15"/>
  <c r="K256" i="15"/>
  <c r="K254" i="15"/>
  <c r="K252" i="15"/>
  <c r="K248" i="15"/>
  <c r="K246" i="15"/>
  <c r="K244" i="15"/>
  <c r="K243" i="15"/>
  <c r="K241" i="15"/>
  <c r="K239" i="15"/>
  <c r="K237" i="15"/>
  <c r="K235" i="15"/>
  <c r="K233" i="15"/>
  <c r="K231" i="15"/>
  <c r="K227" i="15"/>
  <c r="K219" i="15"/>
  <c r="K211" i="15"/>
  <c r="K209" i="15"/>
  <c r="K202" i="15"/>
  <c r="K200" i="15"/>
  <c r="K199" i="15"/>
  <c r="K196" i="15"/>
  <c r="K194" i="15"/>
  <c r="K192" i="15"/>
  <c r="K189" i="15"/>
  <c r="K187" i="15"/>
  <c r="K185" i="15"/>
  <c r="K183" i="15"/>
  <c r="K180" i="15"/>
  <c r="K178" i="15"/>
  <c r="K176" i="15"/>
  <c r="K174" i="15"/>
  <c r="K172" i="15"/>
  <c r="K169" i="15"/>
  <c r="K166" i="15"/>
  <c r="K164" i="15"/>
  <c r="K160" i="15"/>
  <c r="K158" i="15"/>
  <c r="K156" i="15"/>
  <c r="K154" i="15"/>
  <c r="K153" i="15"/>
  <c r="K150" i="15"/>
  <c r="K148" i="15"/>
  <c r="K147" i="15"/>
  <c r="K145" i="15"/>
  <c r="K143" i="15"/>
  <c r="K141" i="15"/>
  <c r="K139" i="15"/>
  <c r="K138" i="15"/>
  <c r="K136" i="15"/>
  <c r="K134" i="15"/>
  <c r="K132" i="15"/>
  <c r="K130" i="15"/>
  <c r="K128" i="15"/>
  <c r="K126" i="15"/>
  <c r="K124" i="15"/>
  <c r="K122" i="15"/>
  <c r="K120" i="15"/>
  <c r="K118" i="15"/>
  <c r="K117" i="15"/>
  <c r="K113" i="15"/>
  <c r="K111" i="15"/>
  <c r="K108" i="15"/>
  <c r="K105" i="15"/>
  <c r="K103" i="15"/>
  <c r="K101" i="15"/>
  <c r="K99" i="15"/>
  <c r="K97" i="15"/>
  <c r="K95" i="15"/>
  <c r="K93" i="15"/>
  <c r="K91" i="15"/>
  <c r="K89" i="15"/>
  <c r="K86" i="15"/>
  <c r="K84" i="15"/>
  <c r="K82" i="15"/>
  <c r="K75" i="15"/>
  <c r="K73" i="15"/>
  <c r="K65" i="15"/>
  <c r="K56" i="15"/>
  <c r="K54" i="15"/>
  <c r="K52" i="15"/>
  <c r="K50" i="15"/>
  <c r="K48" i="15"/>
  <c r="K46" i="15"/>
  <c r="K43" i="15"/>
  <c r="K41" i="15"/>
  <c r="K39" i="15"/>
  <c r="K37" i="15"/>
  <c r="K35" i="15"/>
  <c r="K33" i="15"/>
  <c r="K31" i="15"/>
  <c r="K27" i="15"/>
  <c r="K25" i="15"/>
  <c r="K23" i="15"/>
  <c r="K21" i="15"/>
  <c r="K19" i="15"/>
  <c r="K17" i="15"/>
  <c r="K15" i="15"/>
  <c r="K13" i="15"/>
  <c r="K11" i="15"/>
  <c r="K9" i="15"/>
  <c r="K8" i="15"/>
  <c r="U286" i="14"/>
  <c r="T286" i="14"/>
  <c r="K276" i="14"/>
  <c r="K275" i="14" s="1"/>
  <c r="K274" i="14"/>
  <c r="K273" i="14"/>
  <c r="K272" i="14"/>
  <c r="K271" i="14"/>
  <c r="K270" i="14"/>
  <c r="K269" i="14"/>
  <c r="K267" i="14"/>
  <c r="K265" i="14"/>
  <c r="K264" i="14" s="1"/>
  <c r="K262" i="14"/>
  <c r="K260" i="14"/>
  <c r="K258" i="14"/>
  <c r="K256" i="14"/>
  <c r="K253" i="14"/>
  <c r="K250" i="14"/>
  <c r="K246" i="14"/>
  <c r="K245" i="14"/>
  <c r="K243" i="14"/>
  <c r="K241" i="14"/>
  <c r="K231" i="14"/>
  <c r="K223" i="14"/>
  <c r="K215" i="14"/>
  <c r="K214" i="14"/>
  <c r="K212" i="14"/>
  <c r="K210" i="14"/>
  <c r="K207" i="14"/>
  <c r="K204" i="14"/>
  <c r="K201" i="14"/>
  <c r="K198" i="14"/>
  <c r="K196" i="14"/>
  <c r="K194" i="14"/>
  <c r="K190" i="14"/>
  <c r="K184" i="14"/>
  <c r="K182" i="14"/>
  <c r="K180" i="14"/>
  <c r="K178" i="14"/>
  <c r="K176" i="14"/>
  <c r="K174" i="14"/>
  <c r="K172" i="14"/>
  <c r="K170" i="14"/>
  <c r="K168" i="14"/>
  <c r="K166" i="14"/>
  <c r="K164" i="14"/>
  <c r="K163" i="14"/>
  <c r="K161" i="14"/>
  <c r="K158" i="14"/>
  <c r="K157" i="14"/>
  <c r="K153" i="14"/>
  <c r="K151" i="14"/>
  <c r="K148" i="14"/>
  <c r="K144" i="14"/>
  <c r="K141" i="14"/>
  <c r="K139" i="14"/>
  <c r="K137" i="14"/>
  <c r="K135" i="14"/>
  <c r="K133" i="14"/>
  <c r="K131" i="14"/>
  <c r="K129" i="14"/>
  <c r="K127" i="14"/>
  <c r="K123" i="14"/>
  <c r="K121" i="14"/>
  <c r="K119" i="14"/>
  <c r="K117" i="14"/>
  <c r="K115" i="14"/>
  <c r="K113" i="14"/>
  <c r="K111" i="14"/>
  <c r="K109" i="14"/>
  <c r="K107" i="14"/>
  <c r="K105" i="14"/>
  <c r="K101" i="14"/>
  <c r="K99" i="14"/>
  <c r="K95" i="14"/>
  <c r="K93" i="14"/>
  <c r="K89" i="14"/>
  <c r="K87" i="14"/>
  <c r="K85" i="14"/>
  <c r="K78" i="14"/>
  <c r="K71" i="14"/>
  <c r="K69" i="14"/>
  <c r="K67" i="14"/>
  <c r="K65" i="14"/>
  <c r="K63" i="14"/>
  <c r="K61" i="14"/>
  <c r="K59" i="14"/>
  <c r="K57" i="14"/>
  <c r="K55" i="14"/>
  <c r="K53" i="14"/>
  <c r="K51" i="14"/>
  <c r="K49" i="14"/>
  <c r="K47" i="14"/>
  <c r="K45" i="14"/>
  <c r="K42" i="14"/>
  <c r="K39" i="14"/>
  <c r="K37" i="14"/>
  <c r="K34" i="14"/>
  <c r="K32" i="14"/>
  <c r="K30" i="14"/>
  <c r="K28" i="14"/>
  <c r="K26" i="14"/>
  <c r="K24" i="14"/>
  <c r="K21" i="14"/>
  <c r="K19" i="14"/>
  <c r="K17" i="14"/>
  <c r="K15" i="14"/>
  <c r="K13" i="14"/>
  <c r="K11" i="14"/>
  <c r="K9" i="14"/>
  <c r="K8" i="14" s="1"/>
  <c r="U270" i="13"/>
  <c r="T270" i="13"/>
  <c r="K259" i="13"/>
  <c r="K257" i="13"/>
  <c r="K256" i="13"/>
  <c r="K255" i="13"/>
  <c r="K254" i="13"/>
  <c r="K253" i="13"/>
  <c r="K252" i="13"/>
  <c r="K251" i="13"/>
  <c r="K250" i="13"/>
  <c r="K249" i="13"/>
  <c r="K248" i="13"/>
  <c r="K246" i="13"/>
  <c r="K244" i="13"/>
  <c r="K238" i="13"/>
  <c r="K236" i="13"/>
  <c r="K234" i="13"/>
  <c r="K233" i="13"/>
  <c r="K231" i="13"/>
  <c r="K229" i="13"/>
  <c r="K227" i="13"/>
  <c r="K225" i="13"/>
  <c r="K223" i="13"/>
  <c r="K221" i="13"/>
  <c r="K218" i="13"/>
  <c r="K216" i="13"/>
  <c r="K214" i="13"/>
  <c r="K210" i="13"/>
  <c r="K208" i="13"/>
  <c r="K206" i="13"/>
  <c r="K204" i="13"/>
  <c r="K202" i="13"/>
  <c r="K200" i="13"/>
  <c r="K198" i="13"/>
  <c r="K192" i="13"/>
  <c r="K188" i="13"/>
  <c r="K175" i="13"/>
  <c r="K174" i="13"/>
  <c r="K172" i="13"/>
  <c r="K170" i="13"/>
  <c r="K168" i="13"/>
  <c r="K160" i="13"/>
  <c r="K152" i="13"/>
  <c r="K150" i="13"/>
  <c r="K143" i="13"/>
  <c r="K142" i="13"/>
  <c r="K140" i="13"/>
  <c r="K138" i="13"/>
  <c r="K135" i="13"/>
  <c r="K133" i="13"/>
  <c r="K131" i="13"/>
  <c r="K129" i="13"/>
  <c r="K127" i="13"/>
  <c r="K125" i="13"/>
  <c r="K123" i="13"/>
  <c r="K121" i="13"/>
  <c r="K119" i="13"/>
  <c r="K117" i="13"/>
  <c r="K116" i="13" s="1"/>
  <c r="K114" i="13"/>
  <c r="K113" i="13"/>
  <c r="K111" i="13"/>
  <c r="K109" i="13"/>
  <c r="K107" i="13"/>
  <c r="K105" i="13"/>
  <c r="K103" i="13"/>
  <c r="K101" i="13"/>
  <c r="K100" i="13" s="1"/>
  <c r="K96" i="13"/>
  <c r="K92" i="13"/>
  <c r="K90" i="13"/>
  <c r="K88" i="13"/>
  <c r="K86" i="13"/>
  <c r="K84" i="13"/>
  <c r="K82" i="13"/>
  <c r="K80" i="13"/>
  <c r="K78" i="13"/>
  <c r="K76" i="13"/>
  <c r="K74" i="13"/>
  <c r="K72" i="13"/>
  <c r="K68" i="13"/>
  <c r="K66" i="13"/>
  <c r="K59" i="13"/>
  <c r="K51" i="13"/>
  <c r="K49" i="13"/>
  <c r="K47" i="13"/>
  <c r="K45" i="13"/>
  <c r="K43" i="13"/>
  <c r="K41" i="13"/>
  <c r="K39" i="13"/>
  <c r="K37" i="13"/>
  <c r="K35" i="13"/>
  <c r="K32" i="13"/>
  <c r="K30" i="13"/>
  <c r="K28" i="13"/>
  <c r="K26" i="13"/>
  <c r="K24" i="13"/>
  <c r="K22" i="13"/>
  <c r="K20" i="13"/>
  <c r="K18" i="13"/>
  <c r="K16" i="13"/>
  <c r="K13" i="13"/>
  <c r="K11" i="13"/>
  <c r="K9" i="13"/>
  <c r="K8" i="13"/>
  <c r="U31" i="12"/>
  <c r="T31" i="12"/>
  <c r="K29" i="12"/>
  <c r="K28" i="12"/>
  <c r="K27" i="12"/>
  <c r="K25" i="12"/>
  <c r="K24" i="12"/>
  <c r="K21" i="12"/>
  <c r="K20" i="12"/>
  <c r="K18" i="12"/>
  <c r="K16" i="12"/>
  <c r="K14" i="12"/>
  <c r="K12" i="12"/>
  <c r="K11" i="12"/>
  <c r="K9" i="12"/>
  <c r="K8" i="12"/>
  <c r="G39" i="1"/>
  <c r="H39" i="1" s="1"/>
  <c r="I39" i="1" s="1"/>
  <c r="F39" i="1"/>
  <c r="BA113" i="16"/>
  <c r="BA228" i="15"/>
  <c r="BA221" i="15"/>
  <c r="BA213" i="15"/>
  <c r="BA225" i="14"/>
  <c r="BA217" i="14"/>
  <c r="BA159" i="14"/>
  <c r="BA176" i="13"/>
  <c r="BA162" i="13"/>
  <c r="BA154" i="13"/>
  <c r="BA26" i="12"/>
  <c r="BA23" i="12"/>
  <c r="BA22" i="12"/>
  <c r="BA19" i="12"/>
  <c r="BA17" i="12"/>
  <c r="BA15" i="12"/>
  <c r="BA13" i="12"/>
  <c r="BA10" i="12"/>
  <c r="J28" i="1"/>
  <c r="J26" i="1"/>
  <c r="G38" i="1"/>
  <c r="F38" i="1"/>
  <c r="J23" i="1"/>
  <c r="J24" i="1"/>
  <c r="J25" i="1"/>
  <c r="J27" i="1"/>
  <c r="E24" i="1"/>
  <c r="E26" i="1"/>
  <c r="F52" i="1"/>
  <c r="G23" i="1"/>
  <c r="I59" i="1" l="1"/>
  <c r="G96" i="17"/>
  <c r="G50" i="1" s="1"/>
  <c r="G286" i="15"/>
  <c r="G46" i="1" s="1"/>
  <c r="G286" i="14"/>
  <c r="G44" i="1" s="1"/>
  <c r="I68" i="1"/>
  <c r="I20" i="1" s="1"/>
  <c r="G31" i="12"/>
  <c r="G40" i="1" s="1"/>
  <c r="I50" i="1"/>
  <c r="I63" i="1"/>
  <c r="G167" i="16"/>
  <c r="G48" i="1" s="1"/>
  <c r="I71" i="1"/>
  <c r="I18" i="1" s="1"/>
  <c r="I60" i="1"/>
  <c r="I61" i="1"/>
  <c r="I67" i="1"/>
  <c r="H50" i="1"/>
  <c r="A23" i="1"/>
  <c r="G256" i="13"/>
  <c r="I70" i="1" s="1"/>
  <c r="I17" i="1" s="1"/>
  <c r="G24" i="1" l="1"/>
  <c r="A24" i="1"/>
  <c r="H44" i="1"/>
  <c r="I44" i="1"/>
  <c r="I16" i="1"/>
  <c r="I21" i="1" s="1"/>
  <c r="I72" i="1"/>
  <c r="H48" i="1"/>
  <c r="I48" i="1"/>
  <c r="H40" i="1"/>
  <c r="I40" i="1" s="1"/>
  <c r="G52" i="1"/>
  <c r="I46" i="1"/>
  <c r="H46" i="1"/>
  <c r="G270" i="13"/>
  <c r="G42" i="1" s="1"/>
  <c r="G28" i="1" l="1"/>
  <c r="G25" i="1"/>
  <c r="A25" i="1" s="1"/>
  <c r="H42" i="1"/>
  <c r="I42" i="1" s="1"/>
  <c r="I52" i="1" s="1"/>
  <c r="H52" i="1"/>
  <c r="G26" i="1" l="1"/>
  <c r="A27" i="1" s="1"/>
  <c r="A26" i="1"/>
  <c r="A29" i="1" l="1"/>
  <c r="G29" i="1"/>
  <c r="G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Ondřej Koten</author>
  </authors>
  <commentList>
    <comment ref="H6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I6" authorId="0" shapeId="0" xr:uid="{00000000-0006-0000-03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Ondřej Koten</author>
  </authors>
  <commentList>
    <comment ref="H6" authorId="0" shapeId="0" xr:uid="{00000000-0006-0000-04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I6" authorId="0" shapeId="0" xr:uid="{00000000-0006-0000-04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Ondřej Koten</author>
  </authors>
  <commentList>
    <comment ref="H6" authorId="0" shapeId="0" xr:uid="{00000000-0006-0000-05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I6" authorId="0" shapeId="0" xr:uid="{00000000-0006-0000-05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Ondřej Koten</author>
  </authors>
  <commentList>
    <comment ref="H6" authorId="0" shapeId="0" xr:uid="{00000000-0006-0000-06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I6" authorId="0" shapeId="0" xr:uid="{00000000-0006-0000-06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Ondřej Koten</author>
  </authors>
  <commentList>
    <comment ref="H6" authorId="0" shapeId="0" xr:uid="{00000000-0006-0000-07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I6" authorId="0" shapeId="0" xr:uid="{00000000-0006-0000-07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Ondřej Koten</author>
  </authors>
  <commentList>
    <comment ref="H6" authorId="0" shapeId="0" xr:uid="{00000000-0006-0000-08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I6" authorId="0" shapeId="0" xr:uid="{00000000-0006-0000-08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<sst xmlns="http://schemas.openxmlformats.org/spreadsheetml/2006/main" count="5147" uniqueCount="1008">
  <si>
    <t>osetí zeminy : 164</t>
  </si>
  <si>
    <t>osetí zatrav.dlažby : 92</t>
  </si>
  <si>
    <t>zhutnění pláně : 95</t>
  </si>
  <si>
    <t>zel.plochy : 164</t>
  </si>
  <si>
    <t>dtto osetí zeminy : 164</t>
  </si>
  <si>
    <t>dtto osetí zeminy a zatrav.dlažby : 256*0,015</t>
  </si>
  <si>
    <t>3,84</t>
  </si>
  <si>
    <t>108,25*1,6</t>
  </si>
  <si>
    <t>osivo : (164+92)*0,05+0,2</t>
  </si>
  <si>
    <t>do zatrav.dlažby (1/2) : 92*0,04/2*1,05+0,068</t>
  </si>
  <si>
    <t>sanace (ŠD) : 38*2,2</t>
  </si>
  <si>
    <t>podkladní vrstva : 92</t>
  </si>
  <si>
    <t>565141111RT3</t>
  </si>
  <si>
    <t>Podklad z obal kam.ACP 16+,ACP 22+,do 3 m,tl. 6 cm plochy 101-200 m2</t>
  </si>
  <si>
    <t>podkladní vrstva : 26</t>
  </si>
  <si>
    <t>separační textílie : 95</t>
  </si>
  <si>
    <t>separační textílie : 92</t>
  </si>
  <si>
    <t>vrchní vrstva : 26</t>
  </si>
  <si>
    <t>stáv.dlažba - zpětná montáž : 41</t>
  </si>
  <si>
    <t>zámk.dlažba : 17,5</t>
  </si>
  <si>
    <t>stáv.dlažba - zpětná montáž : 41*0,2</t>
  </si>
  <si>
    <t>17,5*0,25</t>
  </si>
  <si>
    <t>596921212R00</t>
  </si>
  <si>
    <t>Kladení plast.veget.dlaždic,lože 30mm,pl.do 100 m2 včetně lože z kameniva 4/8mm tl.30mm</t>
  </si>
  <si>
    <t>zatrav.dlažba : 92</t>
  </si>
  <si>
    <t>92*0,04</t>
  </si>
  <si>
    <t>28</t>
  </si>
  <si>
    <t>stáv.dlažba (doplnění cca z 20%) : 41*0,2+0,8</t>
  </si>
  <si>
    <t>zámk.dlažba : 18</t>
  </si>
  <si>
    <t>zatrav.dlažba : 92*4*1,02+0,64</t>
  </si>
  <si>
    <t>separační textílie : 95*1,1+0,5</t>
  </si>
  <si>
    <t>separační textílie : 92*1,1+0,8</t>
  </si>
  <si>
    <t>IP12 - symbol invalida + SPZ : 1</t>
  </si>
  <si>
    <t>IP11b : 1</t>
  </si>
  <si>
    <t xml:space="preserve">zpětná montáž DZ : </t>
  </si>
  <si>
    <t>nové VDZ (2x) : 2*0,75</t>
  </si>
  <si>
    <t>nové VDZ  : 0,75</t>
  </si>
  <si>
    <t>parkové obruby : 19</t>
  </si>
  <si>
    <t>silniční obruby : 29+3+5</t>
  </si>
  <si>
    <t>nájezdové obruby : 20</t>
  </si>
  <si>
    <t>pod obruby : 37*0,25*0,1+20*0,25*0,1+19*0,15*0,15</t>
  </si>
  <si>
    <t>nové sloupky DZ : 3</t>
  </si>
  <si>
    <t>silniční obruby : 37*1,05+0,15</t>
  </si>
  <si>
    <t>nájezdové obruby : 21</t>
  </si>
  <si>
    <t>parkové obruby : 20</t>
  </si>
  <si>
    <t>966006211R00</t>
  </si>
  <si>
    <t>Odstranění doprav. značky ze sloupů nebo konzolí</t>
  </si>
  <si>
    <t>stáv.DZ - P2 : 1</t>
  </si>
  <si>
    <t>979054441R00</t>
  </si>
  <si>
    <t>Očištění vybour. dlaždic s výplní kamen. těženým</t>
  </si>
  <si>
    <t>dlažba předláždění stáv.chodníku : 41</t>
  </si>
  <si>
    <t>stáv.dlažba : 2+3</t>
  </si>
  <si>
    <t>v místě předláždění stáv.chodníku : 4</t>
  </si>
  <si>
    <t>stáv.dlažba - podsyp : 2+3</t>
  </si>
  <si>
    <t>Položkový soupis prací</t>
  </si>
  <si>
    <t>Položkový soupis prací stavby</t>
  </si>
  <si>
    <t>v místě předláždění stáv.chodníku - podsyp : 4</t>
  </si>
  <si>
    <t>stáv.dlažba - podklad : 2+3</t>
  </si>
  <si>
    <t>113107525R00</t>
  </si>
  <si>
    <t>Odstranění podkladu pl. 50 m2,kam.drcené tl.25 cm</t>
  </si>
  <si>
    <t>stáv.asfalt - podklad : 12</t>
  </si>
  <si>
    <t>M21</t>
  </si>
  <si>
    <t>Elektromontáže</t>
  </si>
  <si>
    <t>460270103RT1</t>
  </si>
  <si>
    <t>Rozbourání pilířů SR 4, 2xSR5, 3xSR5 rozebrání pilíře a naložení+likvidace suti</t>
  </si>
  <si>
    <t>460230003RT1</t>
  </si>
  <si>
    <t>Rýha pro kabelovou spojku do 10 kV, hornina 3 ruční výkop rýhy</t>
  </si>
  <si>
    <t>469901Rpol</t>
  </si>
  <si>
    <t>Kabelová spojka NN do 10 Kv</t>
  </si>
  <si>
    <t>469902Rpol</t>
  </si>
  <si>
    <t>Zához rýhy pro kabelovou spojku do 10 kV, hornina 3 ruční výkop rýhy</t>
  </si>
  <si>
    <t>460010024RT1</t>
  </si>
  <si>
    <t>Vytýčení kabelové trasy v zastavěném prostoru délka trasy do 100 m</t>
  </si>
  <si>
    <t>km</t>
  </si>
  <si>
    <t>460200153RT2</t>
  </si>
  <si>
    <t>Výkop kabelové rýhy 35/70 cm  hor.3 ruční výkop rýhy</t>
  </si>
  <si>
    <t>460420018RT1</t>
  </si>
  <si>
    <t>Zřízení kabelového lože v rýze š.do 35 cm z písku tloušťka vrstvy 15 cm</t>
  </si>
  <si>
    <t>460490012RT1</t>
  </si>
  <si>
    <t>Fólie výstražná z PVC, šířka 33 cm fólie PVC šířka 33 cm</t>
  </si>
  <si>
    <t>460510271RU7</t>
  </si>
  <si>
    <t>Žlab kabelový z PVC, vč. víka, přímá část včetně dodávky žlabu 200x125x2000 mm</t>
  </si>
  <si>
    <t>460570153R00</t>
  </si>
  <si>
    <t xml:space="preserve">Zához rýhy 35/70 cm, hornina třídy 3, se zhutněním </t>
  </si>
  <si>
    <t>460490052RT1</t>
  </si>
  <si>
    <t>Krytí kabelové spojky nebo odbočnice, do 10 kV podklad a kryt z písku, cihly plné</t>
  </si>
  <si>
    <t>Vytýčení kabelové trasy v zastavěném prostoru délka trasy do 500 m</t>
  </si>
  <si>
    <t>460010024RT2</t>
  </si>
  <si>
    <t>stáv.asfalt : 11+12</t>
  </si>
  <si>
    <t>stáv.obruby : 3</t>
  </si>
  <si>
    <t>stáv.obruby : 5+3+4</t>
  </si>
  <si>
    <t>171201101R00</t>
  </si>
  <si>
    <t>Uložení sypaniny do násypů nezhutněných</t>
  </si>
  <si>
    <t>násyp : 2*0,1</t>
  </si>
  <si>
    <t>zel.plochy : 2</t>
  </si>
  <si>
    <t>zhutnění pláně : 9+14</t>
  </si>
  <si>
    <t>zel.plochy : 2*0,015</t>
  </si>
  <si>
    <t>0,03</t>
  </si>
  <si>
    <t>podkladní vrstva : 14</t>
  </si>
  <si>
    <t>podkladní vrstva : 9</t>
  </si>
  <si>
    <t>vrchní vrstva : 9</t>
  </si>
  <si>
    <t>předláždění stáv.chodníku : 4</t>
  </si>
  <si>
    <t>zámková dlažba : 14</t>
  </si>
  <si>
    <t>4*0,2</t>
  </si>
  <si>
    <t>14*0,2</t>
  </si>
  <si>
    <t>11</t>
  </si>
  <si>
    <t>předláždění stáv.chodníku - doplnění cca z 20% : 1</t>
  </si>
  <si>
    <t>zámková dlažba : 15</t>
  </si>
  <si>
    <t>park.obruby : 2+6</t>
  </si>
  <si>
    <t>silniční obruby : 5</t>
  </si>
  <si>
    <t>pod obruby : 5*0,25*0,1+8*0,15*0,15</t>
  </si>
  <si>
    <t>obruby : 6</t>
  </si>
  <si>
    <t>park.obruby : 9</t>
  </si>
  <si>
    <t>dlažba předláždění stáv.chodníku : 4</t>
  </si>
  <si>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</si>
  <si>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</si>
  <si>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</si>
  <si>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</si>
  <si>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</si>
  <si>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</si>
  <si>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</si>
  <si>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</si>
  <si>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</si>
  <si>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</si>
  <si>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</si>
  <si>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</si>
  <si>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</si>
  <si>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</si>
  <si>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</si>
  <si>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</si>
  <si>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</si>
  <si>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</si>
  <si>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</si>
  <si>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</si>
  <si>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</si>
  <si>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</si>
  <si>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</si>
  <si>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</si>
  <si>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</si>
  <si>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</si>
  <si>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</si>
  <si>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</si>
  <si>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</si>
  <si>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</si>
  <si>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</si>
  <si>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</si>
  <si>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</si>
  <si>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</si>
  <si>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</si>
  <si>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</si>
  <si>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</si>
  <si>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</si>
  <si>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</si>
  <si>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</si>
  <si>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2025/129</t>
  </si>
  <si>
    <t>Parkovací stání ul.Dukelská, Zliv</t>
  </si>
  <si>
    <t>Stavba</t>
  </si>
  <si>
    <t>00</t>
  </si>
  <si>
    <t>Ostatní a vedlejší náklady</t>
  </si>
  <si>
    <t>01</t>
  </si>
  <si>
    <t>SO 101 Ulice Dukelská</t>
  </si>
  <si>
    <t>02</t>
  </si>
  <si>
    <t>SO 102 Chodníky Dukelská</t>
  </si>
  <si>
    <t>03</t>
  </si>
  <si>
    <t>SO 103 Parkovací stání Dukelská</t>
  </si>
  <si>
    <t>04</t>
  </si>
  <si>
    <t>SO 104 Parkovací stání Tyršova</t>
  </si>
  <si>
    <t>05</t>
  </si>
  <si>
    <t>SO 105 Chodníky Tyršova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</si>
  <si>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</si>
  <si>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</si>
  <si>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</si>
  <si>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</si>
  <si>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</si>
  <si>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</si>
  <si>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</si>
  <si>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 a zvláštní zakládání</t>
  </si>
  <si>
    <t>3</t>
  </si>
  <si>
    <t>Svislé a kompletní konstrukce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</si>
  <si>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</si>
  <si>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</si>
  <si>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</si>
  <si>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</si>
  <si>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</si>
  <si>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</si>
  <si>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</si>
  <si>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</si>
  <si>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96</t>
  </si>
  <si>
    <t>Bourání konstrukcí</t>
  </si>
  <si>
    <t>99</t>
  </si>
  <si>
    <t>Staveništní přesun hmot</t>
  </si>
  <si>
    <t>ON</t>
  </si>
  <si>
    <t>VN</t>
  </si>
  <si>
    <t>721</t>
  </si>
  <si>
    <t>Vnitřní kanalizace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</si>
  <si>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</si>
  <si>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</si>
  <si>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</si>
  <si>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</si>
  <si>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</si>
  <si>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</si>
  <si>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</si>
  <si>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</si>
  <si>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</si>
  <si>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</si>
  <si>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DPH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</si>
  <si>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</si>
  <si>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</si>
  <si>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</si>
  <si>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</si>
  <si>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</si>
  <si>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</si>
  <si>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</si>
  <si>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</si>
  <si>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</si>
  <si>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 R</t>
  </si>
  <si>
    <t>Geodetické zaměření skutečného provedení, "geometrický plán"</t>
  </si>
  <si>
    <t>soubor</t>
  </si>
  <si>
    <t>Vlastní</t>
  </si>
  <si>
    <t>Indiv</t>
  </si>
  <si>
    <t>Práce</t>
  </si>
  <si>
    <t>Běžná</t>
  </si>
  <si>
    <t>POL1_1</t>
  </si>
  <si>
    <t>Náklady na provedení skutečného zaměření stavby v rozsahu nezbytném pro zápis změny do katastru nemovitostí.</t>
  </si>
  <si>
    <t>POP</t>
  </si>
  <si>
    <t>005111020R</t>
  </si>
  <si>
    <t>Geodetické vytyčení před zahájením stavby vč.protokolu o vytýčení</t>
  </si>
  <si>
    <t>005211020R</t>
  </si>
  <si>
    <t>Ochrana stávaj.inženýrských sítí na staveništi</t>
  </si>
  <si>
    <t>Náklady na přezkoumání podkladů objednatele o stavu inženýrských sítí probíhajících staveništěm nebo dotčenými stavbou i mimo území staveniště, kontrola a vytýčení jejich skutečné trasy a provedení ochranných opatření pro zabezpečení stávajících inženýrských sítí.</t>
  </si>
  <si>
    <t>005211030R</t>
  </si>
  <si>
    <t>Dočasná dopravní opatření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</si>
  <si>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</si>
  <si>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005211080R</t>
  </si>
  <si>
    <t>Naplnění podmínek a povinností vyplývajících z plánu BOZP, vč.oplocení stavby</t>
  </si>
  <si>
    <t>Náklady na ochranu staveniště před vstupem nepovolaných osob, včetně příslušného značení, náklady na oplocení staveniště či na jeho osvětlení, náklady na vypracování potřebné dokumentace pro provoz staveniště z hlediska požární ochrany (požární řád a poplachová směrnice), z hlediska provozu staveniště (provozně dopravní řád) a z hlediska bezpečnosti práce (plán BOZP).</t>
  </si>
  <si>
    <t>005241010R</t>
  </si>
  <si>
    <t>Dokumentace skutečného provedení stavby</t>
  </si>
  <si>
    <t>Náklady na vyhotovení dokumentace skutečného provedení stavby a její předání objednateli dle podmínek smlouvy o dílo.</t>
  </si>
  <si>
    <t>005256</t>
  </si>
  <si>
    <t>Autorský dozor</t>
  </si>
  <si>
    <t>00523  R</t>
  </si>
  <si>
    <t>Zkoušky, revize, atesty</t>
  </si>
  <si>
    <t>Specifikace</t>
  </si>
  <si>
    <t>POL3_1</t>
  </si>
  <si>
    <t>Náklady na provedení všech nezbytných zkoušek, atestů a revizí podle ČSN, ČSN EN, podmínek projektové dokumentace, stavebního povolení a případných jiných právních nebo technických předpisů platných v době provádění a předání díla,</t>
  </si>
  <si>
    <t>kterými bude prokázáno dosažení předepsané kvality a předepsanýchtechnických parametrů díla v průběhu stavby, při předání a převzetí díla a při kolaudaci stavby.</t>
  </si>
  <si>
    <t>005121010R</t>
  </si>
  <si>
    <t>Vybudování, provoz a likvidace zařízení staveniště</t>
  </si>
  <si>
    <t>Náklady spojené s případným vypracováním projektové dokumentace zařízení staveniště,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</si>
  <si>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005121030R</t>
  </si>
  <si>
    <t>Uvedení ploch dotčených stavbou do původního stavu vč.protokolárního předání</t>
  </si>
  <si>
    <t>005121032R</t>
  </si>
  <si>
    <t>Opatření k zamezení vyvážení nečistot ze stavby vč.průběžného čištění stávajících komunikací</t>
  </si>
  <si>
    <t>005121038R</t>
  </si>
  <si>
    <t>Nepředpokládané vlivy v průběhu stavby</t>
  </si>
  <si>
    <t>SUM</t>
  </si>
  <si>
    <t>113106121R00</t>
  </si>
  <si>
    <t>Rozebrání dlažeb z betonových dlaždic na sucho</t>
  </si>
  <si>
    <t>m2</t>
  </si>
  <si>
    <t>RTS 25/ II</t>
  </si>
  <si>
    <t>stáv.přídlažba : 13</t>
  </si>
  <si>
    <t>VV</t>
  </si>
  <si>
    <t>113106231R00</t>
  </si>
  <si>
    <t>Rozebrání dlažeb ze zámkové dlažby v kamenivu</t>
  </si>
  <si>
    <t>268</t>
  </si>
  <si>
    <t>113107515R00</t>
  </si>
  <si>
    <t>Odstranění podkladu pl. 50 m2,kam.drcené tl.15 cm</t>
  </si>
  <si>
    <t>podklad pod bet.deskou : 30</t>
  </si>
  <si>
    <t>podklad pod přídlažbou : 13</t>
  </si>
  <si>
    <t>113107605R00</t>
  </si>
  <si>
    <t>Odstranění podkladu nad 50 m2,kam.drcené tl.5 cm</t>
  </si>
  <si>
    <t>podklad pod zámk.dlažbou (lože) : 268</t>
  </si>
  <si>
    <t>113107615R00</t>
  </si>
  <si>
    <t>Odstranění podkladu nad 50 m2,kam.drcené tl.15 cm</t>
  </si>
  <si>
    <t>podklad pod zámk.dlažbou : 268</t>
  </si>
  <si>
    <t>113109310R00</t>
  </si>
  <si>
    <t>Odstranění podkladu pl.50 m2, bet.prostý tl.10 cm</t>
  </si>
  <si>
    <t>stáv.přídlažba - podklad : 13</t>
  </si>
  <si>
    <t>113151119R00</t>
  </si>
  <si>
    <t>Fréz.živič.krytu pl.do 500 m2,pruh do 75cm,tl.10cm</t>
  </si>
  <si>
    <t>24</t>
  </si>
  <si>
    <t>113151319R00</t>
  </si>
  <si>
    <t>Fréz.živič.krytu nad 500 m2, s překážkami, tl.10cm</t>
  </si>
  <si>
    <t>969</t>
  </si>
  <si>
    <t>113201111R00</t>
  </si>
  <si>
    <t>Vytrhání obrubníků chodníkových a parkových vč.vybourání betonového lože</t>
  </si>
  <si>
    <t>m</t>
  </si>
  <si>
    <t>27+62+1+31</t>
  </si>
  <si>
    <t>113202111R00</t>
  </si>
  <si>
    <t>Vytrhání obrub obrubníků silničních vč.vybourání betonového lože</t>
  </si>
  <si>
    <t>197+16</t>
  </si>
  <si>
    <t>121101100R00</t>
  </si>
  <si>
    <t>Sejmutí ornice, pl. do 400 m2, přemístění do 50 m</t>
  </si>
  <si>
    <t>m3</t>
  </si>
  <si>
    <t>(2+29+1)*0,1</t>
  </si>
  <si>
    <t>122202201R00</t>
  </si>
  <si>
    <t>Odkopávky pro silnice v hor. 3 do 100 m3</t>
  </si>
  <si>
    <t>odkopávky pro zpev.plochy : 268*0,25+30*0,1+32*0,4</t>
  </si>
  <si>
    <t>odkopávky pro sanaci : 32*0,4</t>
  </si>
  <si>
    <t>122202202R00</t>
  </si>
  <si>
    <t>Odkopávky pro silnice v hor. 3 do 1000 m3</t>
  </si>
  <si>
    <t>odkopávky pro sanaci : 298*0,4</t>
  </si>
  <si>
    <t>122202209R00</t>
  </si>
  <si>
    <t>Příplatek za lepivost - odkop. pro silnice v hor.3</t>
  </si>
  <si>
    <t>(95,6+119,2)/2</t>
  </si>
  <si>
    <t>132201110R00</t>
  </si>
  <si>
    <t>Hloubení rýh š.do 60 cm v hor.3 do 50 m3, STROJNĚ</t>
  </si>
  <si>
    <t>výkop pro drenáž : 210*0,4*0,4</t>
  </si>
  <si>
    <t>132201119R00</t>
  </si>
  <si>
    <t>Přípl.za lepivost,hloubení rýh 60 cm,hor.3,STROJNĚ</t>
  </si>
  <si>
    <t>82,56/2</t>
  </si>
  <si>
    <t>132201210R00</t>
  </si>
  <si>
    <t>Hloubení rýh š.do 200 cm hor.3 do 50 m3,STROJNĚ</t>
  </si>
  <si>
    <t>výkopy pro přípojky UV : 51*0,8*1,2</t>
  </si>
  <si>
    <t>132201219R00</t>
  </si>
  <si>
    <t>Přípl.za lepivost,hloubení rýh 200cm,hor.3,STROJNĚ</t>
  </si>
  <si>
    <t>48,96/2</t>
  </si>
  <si>
    <t>133201101R00</t>
  </si>
  <si>
    <t>Hloubení šachet v hor.3 do 100 m3</t>
  </si>
  <si>
    <t>výkop pro nové UV : 0,8*0,8*1,5*14</t>
  </si>
  <si>
    <t>133201109R00</t>
  </si>
  <si>
    <t>Příplatek za lepivost - hloubení šachet v hor.3</t>
  </si>
  <si>
    <t>13,44/2</t>
  </si>
  <si>
    <t>162701105R00</t>
  </si>
  <si>
    <t>Vodorovné přemístění výkopku z hor.1-4 do 10000 m</t>
  </si>
  <si>
    <t xml:space="preserve">dovoz materiálu pro  : </t>
  </si>
  <si>
    <t>zásyp jam po stáv.UV : 3,84</t>
  </si>
  <si>
    <t>zásyp jam kolem UV (ŠD) : 15,36</t>
  </si>
  <si>
    <t>sanace podloží : 132</t>
  </si>
  <si>
    <t>zemina por zel.plochy : 20</t>
  </si>
  <si>
    <t>odvoz zeminy : 13,44+33,6+48,96+95,6+119,2</t>
  </si>
  <si>
    <t>odečet výkopku pro zpětné zásypy : -21,42</t>
  </si>
  <si>
    <t>162701109R00</t>
  </si>
  <si>
    <t>Příplatek k vod. přemístění hor.1-4 za další 1 km</t>
  </si>
  <si>
    <t xml:space="preserve">dovoz materiálu pro  :  </t>
  </si>
  <si>
    <t>zásyp jam po stáv.UV : 3,84*5</t>
  </si>
  <si>
    <t>zásyp jam kolem UV (ŠD) : 15,36*5</t>
  </si>
  <si>
    <t>sanace podloží : 132*5</t>
  </si>
  <si>
    <t>zemina por zel.plochy : 20*5</t>
  </si>
  <si>
    <t>odvoz zeminy : 289,38*5</t>
  </si>
  <si>
    <t>171102105R00</t>
  </si>
  <si>
    <t>Uložení sypaniny do násypů, zhutn, na 103% PS</t>
  </si>
  <si>
    <t>174101101R00</t>
  </si>
  <si>
    <t>Zásyp jam, rýh, šachet se zhutněním</t>
  </si>
  <si>
    <t>zásyp jam po stáv.UV (ŠD) : 0,8*0,8*1,5*4</t>
  </si>
  <si>
    <t>zásyp jam kolem UV (ŠD) : 0,8*0,8*1,5*16</t>
  </si>
  <si>
    <t>zpětný zásyp přípojek UV : 48,96-5,1-22,44</t>
  </si>
  <si>
    <t>175101101RT2</t>
  </si>
  <si>
    <t>Obsyp potrubí bez prohození sypaniny s dodáním štěrkopísku frakce 0 - 22 mm</t>
  </si>
  <si>
    <t>POL1_0</t>
  </si>
  <si>
    <t>kolem přípojek UV : 51*0,8*0,55</t>
  </si>
  <si>
    <t>180402111R00</t>
  </si>
  <si>
    <t>Založení trávníku parkového výsevem v rovině</t>
  </si>
  <si>
    <t>osetí : 55</t>
  </si>
  <si>
    <t>181101102R00</t>
  </si>
  <si>
    <t>Úprava pláně v zářezech v hor. 1-4, se zhutněním na 45 MPa !</t>
  </si>
  <si>
    <t>zhutnění pláně : 330+24</t>
  </si>
  <si>
    <t>181301106R00</t>
  </si>
  <si>
    <t>Rozprostření ornice, rovina, tl. 30-40 cm,do 500m2</t>
  </si>
  <si>
    <t>úprava terénu : 55</t>
  </si>
  <si>
    <t>182001121R00</t>
  </si>
  <si>
    <t>Plošná úprava terénu, nerovnosti do 15 cm v rovině</t>
  </si>
  <si>
    <t>185803211R00</t>
  </si>
  <si>
    <t>Uválcování trávníku v rovině</t>
  </si>
  <si>
    <t>dtto osetí : 55</t>
  </si>
  <si>
    <t>185804312R00</t>
  </si>
  <si>
    <t>Zalití rostlin vodou plochy nad 20 m2</t>
  </si>
  <si>
    <t>dtto osetí : 55*0,03</t>
  </si>
  <si>
    <t>185851111R00</t>
  </si>
  <si>
    <t>Dovoz vody pro zálivku rostlin do 6 km</t>
  </si>
  <si>
    <t>1,65</t>
  </si>
  <si>
    <t>199000005R00</t>
  </si>
  <si>
    <t>Poplatek za skládku zeminy 1- 4</t>
  </si>
  <si>
    <t>t</t>
  </si>
  <si>
    <t>přebytečná zemina : 289,38*1,6</t>
  </si>
  <si>
    <t>00572400</t>
  </si>
  <si>
    <t>Směs travní parková běžná zátěž</t>
  </si>
  <si>
    <t>kg</t>
  </si>
  <si>
    <t>pro osetí : 55*0,05+0,25</t>
  </si>
  <si>
    <t>10364100.A</t>
  </si>
  <si>
    <t>Zemina pro zelené plochy  VL</t>
  </si>
  <si>
    <t>RTS 23/ II</t>
  </si>
  <si>
    <t>pro úpravu terénu : 55*0,4*1,05</t>
  </si>
  <si>
    <t>odečet pův.ornice : -3,2</t>
  </si>
  <si>
    <t>dopočet na celé m3 : 0,1</t>
  </si>
  <si>
    <t>583423602R</t>
  </si>
  <si>
    <t>Kamenivo drcené 0/63mm</t>
  </si>
  <si>
    <t>zásyp jam po stáv.UV : 3,84*2,2</t>
  </si>
  <si>
    <t>zásyp jam kolem UV (ŠD) : 15,36*2,2</t>
  </si>
  <si>
    <t>sanace podloží : 132*2,2</t>
  </si>
  <si>
    <t>212532111R00</t>
  </si>
  <si>
    <t>Lože trativodu z kameniva hrub.drceného,8/32 mm</t>
  </si>
  <si>
    <t>obsyp drenáže : 10,08-2,38</t>
  </si>
  <si>
    <t>212561111R00</t>
  </si>
  <si>
    <t>Výplň odvodňov. trativodů kam. hrubě drcen.16/32mm</t>
  </si>
  <si>
    <t>zásyp drenáže : 210*0,4*0,28</t>
  </si>
  <si>
    <t>212753114R00</t>
  </si>
  <si>
    <t>Montáž ohebné dren. trubky do rýhy DN 100,bez lože</t>
  </si>
  <si>
    <t>drenáž : 200+10</t>
  </si>
  <si>
    <t>212971110R00</t>
  </si>
  <si>
    <t>Opláštění trativodů z geotext., do sklonu 1:2,5</t>
  </si>
  <si>
    <t>opláštění drenáže : 210*1,7</t>
  </si>
  <si>
    <t>28611233</t>
  </si>
  <si>
    <t>Trubka PVC-U drenážní flexibilní d 100 mm</t>
  </si>
  <si>
    <t>drenáž : 210*1,02+0,8</t>
  </si>
  <si>
    <t>69366198</t>
  </si>
  <si>
    <t>Geotextilie 300 g/m2 š. 200cm 100% PP</t>
  </si>
  <si>
    <t>opláštění drenáže : 357*1,1+0,3</t>
  </si>
  <si>
    <t>451572111R00</t>
  </si>
  <si>
    <t>Lože pod potrubí z kameniva těženého 0 - 4 mm</t>
  </si>
  <si>
    <t>kolem přípojek UV : 6,12-1,02</t>
  </si>
  <si>
    <t>564851111RT2</t>
  </si>
  <si>
    <t>Podklad ze štěrkodrti po zhutnění tloušťky 15 cm štěrkodrť frakce 0-32 mm</t>
  </si>
  <si>
    <t>podkladní vrstva : 330</t>
  </si>
  <si>
    <t>564871111RT4</t>
  </si>
  <si>
    <t>Podklad ze štěrkodrti po zhutnění tloušťky 25 cm štěrkodrť frakce 0-63 mm</t>
  </si>
  <si>
    <t>565151111RT2</t>
  </si>
  <si>
    <t>Podklad z obal kam.ACP 16+,ACP 22+,do 3 m,tl. 7 cm plochy 201-1000 m2</t>
  </si>
  <si>
    <t>podkladní vrstva : 330+(993-24-55)</t>
  </si>
  <si>
    <t>568111111R00</t>
  </si>
  <si>
    <t>Zřízení vrstvy z geotextilie skl.do 1:5, š.do 3 m</t>
  </si>
  <si>
    <t>separační geotextílie : 330</t>
  </si>
  <si>
    <t>568119111R00</t>
  </si>
  <si>
    <t>Příplatek-upevnění geotex.,do 1:5, 4 skoby/10 m2</t>
  </si>
  <si>
    <t>573111121R00</t>
  </si>
  <si>
    <t>Postřik infiltrační, množství zbytkového asfaltového pojiva 0,60 kg/m2</t>
  </si>
  <si>
    <t>573231125R00</t>
  </si>
  <si>
    <t>Postřik spojovací z KAE, množství zbytkového asfaltu 0,5 kg/m2</t>
  </si>
  <si>
    <t>podkladní vrstva : 54+1244</t>
  </si>
  <si>
    <t>577131211RT2</t>
  </si>
  <si>
    <t>Beton asfalt. ACO 8,nebo ACO 11, do 3 m, tl. 4 cm plochy 201-1000 m2</t>
  </si>
  <si>
    <t>vrchní vrstva : 1244</t>
  </si>
  <si>
    <t>591241111R00</t>
  </si>
  <si>
    <t>Kladení dlažby drobné kostky, lože z MC tl. 5 cm</t>
  </si>
  <si>
    <t>kamen.kostky : 24</t>
  </si>
  <si>
    <t>599141111R00</t>
  </si>
  <si>
    <t>Vyplnění spár živičnou zálivkou</t>
  </si>
  <si>
    <t>V položce jsou zakalkulovány i náklady na vyčištění spár.</t>
  </si>
  <si>
    <t>31+16+10</t>
  </si>
  <si>
    <t>58380129</t>
  </si>
  <si>
    <t>Kostka dlažební drobná 10/10 štípaná Itř. 1t=4,0m2</t>
  </si>
  <si>
    <t>kamen.kostky : 24/4*1,05</t>
  </si>
  <si>
    <t>separační geotextílie : 330*1,1</t>
  </si>
  <si>
    <t>895941311RT2</t>
  </si>
  <si>
    <t>Zřízení vpusti uliční z dílců včetně dodávky dílců pro uliční vpusti</t>
  </si>
  <si>
    <t>kus</t>
  </si>
  <si>
    <t>Položka je určena pro zřízení vpusti kanalizační uliční z betonových dílců.</t>
  </si>
  <si>
    <t>V položce jsou započteny i náklady na zřízení lože ze štěrkopísku.</t>
  </si>
  <si>
    <t>V položce jsou započteny i náklady na dodání betonových dílců a kameninových oblouků.</t>
  </si>
  <si>
    <t>V položce nejsou započteny náklady na dodání:</t>
  </si>
  <si>
    <t>Ltinové mříže</t>
  </si>
  <si>
    <t>nové UV : 16</t>
  </si>
  <si>
    <t>899203111RT3</t>
  </si>
  <si>
    <t>Osazení mříží litinových s rámem do 150kg včetně dodávky vtokové mříže 500 x 500 mm, D400</t>
  </si>
  <si>
    <t>899331111R00</t>
  </si>
  <si>
    <t>Výšková úprava vstupu do 20 cm, zvýšení poklopu</t>
  </si>
  <si>
    <t>V položkách jsou zakalkulovány i náklady na:</t>
  </si>
  <si>
    <t>a) odbourání dosavadního krytu, podkladu, nadezdívky nebo prstence s odklizením vybouraných hmot do 3 m,</t>
  </si>
  <si>
    <t>b) zarovnání plochy nadezdívky cementovou maltou,</t>
  </si>
  <si>
    <t>c) podbetonování nebo podezdění rámu,</t>
  </si>
  <si>
    <t>d) odstranění a znovuosazení rámu, poklopu, mříže, krycího hrnce nebo hydrantu,</t>
  </si>
  <si>
    <t>e) úpravu a doplnění krytu popř. podkladu vozovky v místě provedené výškové úpravy.</t>
  </si>
  <si>
    <t>úprava poklopů : 10</t>
  </si>
  <si>
    <t>899431111R00</t>
  </si>
  <si>
    <t>Výšková úprava do 20 cm, zvýšení krytu šoupěte</t>
  </si>
  <si>
    <t>12</t>
  </si>
  <si>
    <t>89901Rpol</t>
  </si>
  <si>
    <t>Napojení drenáže na přípojku UV</t>
  </si>
  <si>
    <t>89902Rpol</t>
  </si>
  <si>
    <t>Napojení přípojky UV na kanalizač.řad (navrtávka)</t>
  </si>
  <si>
    <t>89903Rpol</t>
  </si>
  <si>
    <t>Napojení přípojky UV do kanal.šachty (navrtávka)</t>
  </si>
  <si>
    <t>914001121R00</t>
  </si>
  <si>
    <t>Osaz.svislé dopr.značky a sloupku,Al patka, základ</t>
  </si>
  <si>
    <t>Výkop jamky s odhozem výkopku na vzdálenost do 3 m, betonový základ (s dodávkou betonu), dodávka a osazení kotevní hliníkové patky, osazení sloupku, dodávka a osazení víčka ke sloupku, osazení svislé dopravní značky plochy do 1 m2.</t>
  </si>
  <si>
    <t>Včetně dodávky upevňovadel.</t>
  </si>
  <si>
    <t xml:space="preserve">nové DZ : </t>
  </si>
  <si>
    <t>B20a : 1</t>
  </si>
  <si>
    <t>IP4b : 1</t>
  </si>
  <si>
    <t>IP11a : 1</t>
  </si>
  <si>
    <t>IP11b : 4</t>
  </si>
  <si>
    <t>IP11c : 3</t>
  </si>
  <si>
    <t>IP12 : 3</t>
  </si>
  <si>
    <t>P2 : 1</t>
  </si>
  <si>
    <t>B2 : 1</t>
  </si>
  <si>
    <t>B24a : 1</t>
  </si>
  <si>
    <t>914001125R00</t>
  </si>
  <si>
    <t>Osazení svislé dopr.značky na sloupek nebo konzolu</t>
  </si>
  <si>
    <t>E2b : 1</t>
  </si>
  <si>
    <t>917862111R00</t>
  </si>
  <si>
    <t>Osazení stojat. obrub.bet. s opěrou,lože z C 12/15</t>
  </si>
  <si>
    <t>Včetně lože z betonu prostého tl. 8 až 10 cm.</t>
  </si>
  <si>
    <t xml:space="preserve">nové obruby : </t>
  </si>
  <si>
    <t>standard : 237</t>
  </si>
  <si>
    <t>nájezdový : 329</t>
  </si>
  <si>
    <t>přechodový : 4</t>
  </si>
  <si>
    <t>918101111R00</t>
  </si>
  <si>
    <t>Lože pod obrubníky nebo obruby dlažeb z C 12/15</t>
  </si>
  <si>
    <t>pod obruby : 570*0,15*0,1</t>
  </si>
  <si>
    <t>919731122R00</t>
  </si>
  <si>
    <t>Zarovnání styčné plochy živičné tl. do 10 cm</t>
  </si>
  <si>
    <t>919735113R00</t>
  </si>
  <si>
    <t>Řezání stávajícího živičného krytu tl. 10 - 15 cm</t>
  </si>
  <si>
    <t>919901Rpol</t>
  </si>
  <si>
    <t>Demontáž + zpětná montáž dopravní značky IP12 vč.sloupku, patky a souvis.zemních prací</t>
  </si>
  <si>
    <t>posun stáv.DZ cca o 1m : 1</t>
  </si>
  <si>
    <t>919902Rpol</t>
  </si>
  <si>
    <t>Montáž dopravní značky na sloup VO vč.příchytek</t>
  </si>
  <si>
    <t>40444973.A</t>
  </si>
  <si>
    <t>Značka uprav přednost P2 500/500  fól1, HIG 10letá</t>
  </si>
  <si>
    <t>RTS 24/ II</t>
  </si>
  <si>
    <t>40445024.A</t>
  </si>
  <si>
    <t>Značka doprav zákazová B1-B34 700 fól 1, HIG10letá</t>
  </si>
  <si>
    <t>40445045.A</t>
  </si>
  <si>
    <t>Značka dopr inf IP 4b-7,10a,b 500/500 fól1,HIG10</t>
  </si>
  <si>
    <t>40445089.A</t>
  </si>
  <si>
    <t>Značka dopr inf IS 9c-11a, 1000/1500 fól1, EG7letá</t>
  </si>
  <si>
    <t>40445092.A</t>
  </si>
  <si>
    <t>Značka dopr inf IS 11b, c,d 700/200 fól1, EG 7letá</t>
  </si>
  <si>
    <t>40445098.A</t>
  </si>
  <si>
    <t>Značka dopr inf IS 12, 1000/500 fól1, EG7letá</t>
  </si>
  <si>
    <t>40445141.A</t>
  </si>
  <si>
    <t>Značka dopr dodat E1,2a,b 500/500 fól 1, EG 7letá</t>
  </si>
  <si>
    <t>404459508</t>
  </si>
  <si>
    <t>Sloupek Fe pr.70 pozinkovaný, l= 3000 mm</t>
  </si>
  <si>
    <t>RTS 25/ I</t>
  </si>
  <si>
    <t>sloupky DZ : 14</t>
  </si>
  <si>
    <t>59217010R</t>
  </si>
  <si>
    <t>Obrubník silniční betonový 150 x 250 x 1000 mm přírodní</t>
  </si>
  <si>
    <t>nové obruby : 237*1,02+0,26</t>
  </si>
  <si>
    <t>59217476</t>
  </si>
  <si>
    <t>Obrubník silniční nájezdový 1000/150/150mm</t>
  </si>
  <si>
    <t>nové obruby : 329*1,02+0,42</t>
  </si>
  <si>
    <t>59217481</t>
  </si>
  <si>
    <t>Obrubník silniční přechodový 1000/150/150-250mm</t>
  </si>
  <si>
    <t>nové obruby : 4</t>
  </si>
  <si>
    <t>965042231R00</t>
  </si>
  <si>
    <t>Bourání mazanin betonových tl. nad 10 cm, pl. 4 m2</t>
  </si>
  <si>
    <t>(1+4)*0,25</t>
  </si>
  <si>
    <t>965042241R00</t>
  </si>
  <si>
    <t>Bourání mazanin betonových tl. nad 10 cm, nad 4 m2</t>
  </si>
  <si>
    <t>(6+19)*0,25</t>
  </si>
  <si>
    <t>966006132R00</t>
  </si>
  <si>
    <t>Odstranění doprav.značek se sloupky, s bet.patkami</t>
  </si>
  <si>
    <t xml:space="preserve">stáv.DZ : </t>
  </si>
  <si>
    <t>P6 : 1</t>
  </si>
  <si>
    <t>B20a : 2</t>
  </si>
  <si>
    <t>IP12 : 1</t>
  </si>
  <si>
    <t>976085311R00</t>
  </si>
  <si>
    <t>Vybourání kanal.rámů a poklopů plochy do 0,6 m2</t>
  </si>
  <si>
    <t>stáv.UV : 6</t>
  </si>
  <si>
    <t>976092322R00</t>
  </si>
  <si>
    <t>Vybourání odvodňovačů s odp. potrubím obrubnik.</t>
  </si>
  <si>
    <t>979081111R00</t>
  </si>
  <si>
    <t>Odvoz suti a vybour. hmot na skládku do 1 km</t>
  </si>
  <si>
    <t>979081121R00</t>
  </si>
  <si>
    <t>Příplatek k odvozu za každý další 1 km</t>
  </si>
  <si>
    <t>979087212R00</t>
  </si>
  <si>
    <t>Nakládání suti na dopravní prostředky - komunikace</t>
  </si>
  <si>
    <t>979093111R00</t>
  </si>
  <si>
    <t>Uložení suti na skládku bez zhutnění</t>
  </si>
  <si>
    <t>979999997R00</t>
  </si>
  <si>
    <t>Poplatek za recyklaci směsi suti betonu, kameniva, kusovost do 1600 cm2 (170107)</t>
  </si>
  <si>
    <t>979999996R00</t>
  </si>
  <si>
    <t>Poplatek za recyklaci asfaltu, kusovost nad 1600 cm2 (skup.170302)</t>
  </si>
  <si>
    <t>998223011R00</t>
  </si>
  <si>
    <t>Přesun hmot, pozemní komunikace, kryt dlážděný</t>
  </si>
  <si>
    <t>Přesun hmot</t>
  </si>
  <si>
    <t>POL7_1</t>
  </si>
  <si>
    <t>721176224R00</t>
  </si>
  <si>
    <t>Potrubí KG svodné (ležaté) v zemi D 160 x 4,0 mm včetně tvarovek (kolen, odboček, přechodů apod.)</t>
  </si>
  <si>
    <t>POL1_7</t>
  </si>
  <si>
    <t>přípojky UV : 51</t>
  </si>
  <si>
    <t>998721201R00</t>
  </si>
  <si>
    <t>Přesun hmot pro vnitřní kanalizaci, v objektech výšky do 6 m</t>
  </si>
  <si>
    <t>POL7_1002</t>
  </si>
  <si>
    <t>111201101R00</t>
  </si>
  <si>
    <t>Odstranění křovin i s kořeny na ploše do 1000 m2</t>
  </si>
  <si>
    <t>3+1+1+1</t>
  </si>
  <si>
    <t>112101102R00</t>
  </si>
  <si>
    <t>Kácení stromů listnatých o průměru kmene 30-50 cm</t>
  </si>
  <si>
    <t>stáv.zeleň : 1+1</t>
  </si>
  <si>
    <t>112101122R00</t>
  </si>
  <si>
    <t>Kácení stromů jehličnatých o průměru kmene 30-50cm</t>
  </si>
  <si>
    <t>stáv.zeleň : 4</t>
  </si>
  <si>
    <t>112201102R00</t>
  </si>
  <si>
    <t>Odstranění pařezů pod úrovní, o průměru 30 - 50 cm</t>
  </si>
  <si>
    <t>stáv.zeleň : 6</t>
  </si>
  <si>
    <t>45+41+15+13+22+137+2+3+4+69+12+16+8+2+16+4+18</t>
  </si>
  <si>
    <t>113107505R00</t>
  </si>
  <si>
    <t>Odstranění podkladu pl. 50 m2,kam.drcené tl.5 cm</t>
  </si>
  <si>
    <t>45+41+15+13+22+2+3+4+12+16+8+2+16+4+18</t>
  </si>
  <si>
    <t>pod betonem : 4*2+3+13+7</t>
  </si>
  <si>
    <t>pod dlažbou : 45+41+15+13+22+2+3+4+12+16+8+2+16+4+18</t>
  </si>
  <si>
    <t>113107530R00</t>
  </si>
  <si>
    <t>Odstranění podkladu pl. 50 m2,kam.drcené tl.30 cm</t>
  </si>
  <si>
    <t>dočasná plocha pro nádoby na odpad : 12+3+2</t>
  </si>
  <si>
    <t>137+69</t>
  </si>
  <si>
    <t>pod dlažbou : 137+69</t>
  </si>
  <si>
    <t>113107620R00</t>
  </si>
  <si>
    <t>Odstranění podkladu nad 50 m2,kam.drcené tl.20 cm</t>
  </si>
  <si>
    <t>dočasná plocha pro dvojboxy na odpad : 82</t>
  </si>
  <si>
    <t>94+75+102+17+44+58+62+20+23+9</t>
  </si>
  <si>
    <t>22+8+16+6+5*4+7+8+9+22+40+1,5*2+34+11+9+10+7*2</t>
  </si>
  <si>
    <t>6+12*2+3+2+11+4</t>
  </si>
  <si>
    <t>17+40+22+4+11+35+13+42+19+3+5+4+36+14</t>
  </si>
  <si>
    <t>(5+30+94+34+44+117+31+34+102)*0,1</t>
  </si>
  <si>
    <t>(165+168+157+30+22)*0,1</t>
  </si>
  <si>
    <t>odkopávky : 1156*0,25</t>
  </si>
  <si>
    <t>pro sanaci : (458+1033)*0,3</t>
  </si>
  <si>
    <t>736,3/2</t>
  </si>
  <si>
    <t>162201102R00</t>
  </si>
  <si>
    <t>Vodorovné přemístění výkopku z hor.1-4 do 50 m</t>
  </si>
  <si>
    <t>ornice pro zpět.úpravy : 103,3</t>
  </si>
  <si>
    <t>162301402R00</t>
  </si>
  <si>
    <t>Vod.přemístění větví listnatých, D 50cm  do 5000 m</t>
  </si>
  <si>
    <t>162301406R00</t>
  </si>
  <si>
    <t>Vod.přemístění větví jehlič., D 50cm  do 5000 m</t>
  </si>
  <si>
    <t>162301412R00</t>
  </si>
  <si>
    <t>Vod.přemístění kmenů listnatých, D 50cm  do 5000 m</t>
  </si>
  <si>
    <t>162301416R00</t>
  </si>
  <si>
    <t>Vod.přemístění kmenů jehlič., D 50cm  do 5000 m</t>
  </si>
  <si>
    <t>162301422R00</t>
  </si>
  <si>
    <t>Vodorovné přemístění pařezů  D 50 cm do 5000 m</t>
  </si>
  <si>
    <t>6</t>
  </si>
  <si>
    <t>162301501R00</t>
  </si>
  <si>
    <t>Vodorovné přemístění křovin do  5000 m</t>
  </si>
  <si>
    <t>162301902R00</t>
  </si>
  <si>
    <t>Příplatek za dalších 5000m - větve listnaté D 50cm</t>
  </si>
  <si>
    <t>162301906R00</t>
  </si>
  <si>
    <t>Příplatek za dalších 5000m - větve jehlič. D 50cm</t>
  </si>
  <si>
    <t>162301912R00</t>
  </si>
  <si>
    <t>Příplatek za dalších 5000m - kmeny listnaté D 50cm</t>
  </si>
  <si>
    <t>162301916R00</t>
  </si>
  <si>
    <t>Příplatek za dalších 5000m - kmeny jehlič. D 50cm</t>
  </si>
  <si>
    <t>162301922R00</t>
  </si>
  <si>
    <t>Příplatek za dalších 5000m - pařezy D 50cm</t>
  </si>
  <si>
    <t>sanaci podloží : 501,3</t>
  </si>
  <si>
    <t>zemina : 88</t>
  </si>
  <si>
    <t>substrát : 4,5</t>
  </si>
  <si>
    <t>mulč.kůry : 2,52</t>
  </si>
  <si>
    <t>odvoz výkopku na skládku : 736,6+8+10*0,05</t>
  </si>
  <si>
    <t>sanaci podloží : 501,3*5</t>
  </si>
  <si>
    <t>zemina : 88*5</t>
  </si>
  <si>
    <t>substrát : 4,5*5</t>
  </si>
  <si>
    <t>mulč.kůry : 2,52*5</t>
  </si>
  <si>
    <t>odvoz výkopku na skládku : 745,1*5</t>
  </si>
  <si>
    <t>162702292R00</t>
  </si>
  <si>
    <t>Poplatek za skládku: větve a kořeny</t>
  </si>
  <si>
    <t>pouze kořeny : 6*3,5+6*0,15</t>
  </si>
  <si>
    <t>167101102R00</t>
  </si>
  <si>
    <t>Nakládání výkopku z hor.1-4 v množství nad 100 m3</t>
  </si>
  <si>
    <t xml:space="preserve">sanace podloží : </t>
  </si>
  <si>
    <t>tl.300mm : (1567-312)*0,3</t>
  </si>
  <si>
    <t>tl.400mm : 312*0,4</t>
  </si>
  <si>
    <t>zel.plochy : 1672</t>
  </si>
  <si>
    <t>181006111R00</t>
  </si>
  <si>
    <t>Rozprostření zemin v rov./sklonu 1:5, tl. do 10 cm</t>
  </si>
  <si>
    <t>zel.plochy - podklad : 56+18+6,5+22,5+25,5+10+20+124,5+18+21,5+111+10+17,5</t>
  </si>
  <si>
    <t>33+10+89+58+174+10,5+32+2+55+174+146+51+228+100</t>
  </si>
  <si>
    <t>24,5+24</t>
  </si>
  <si>
    <t>zhutnění pláně : 1567+103+20</t>
  </si>
  <si>
    <t>181301101R00</t>
  </si>
  <si>
    <t>Rozprostření ornice, rovina, tl. do 10 cm do 500m2</t>
  </si>
  <si>
    <t>rozpr.ornice (použita původní) : 56+18+6,5+22,5+25,5+10+20+124,5+18+21,5+111+10+17,5</t>
  </si>
  <si>
    <t>182001111R00</t>
  </si>
  <si>
    <t>Plošná úprava terénu, nerovnosti do 10 cm v rovině</t>
  </si>
  <si>
    <t>1672</t>
  </si>
  <si>
    <t>183101313R00</t>
  </si>
  <si>
    <t>Hloub. jamek s výměnou 100% půdy do 0,05 m3, 1:5</t>
  </si>
  <si>
    <t>pro keře : 10</t>
  </si>
  <si>
    <t>183101321R00</t>
  </si>
  <si>
    <t>Hloub. jamek s výměnou 100% půdy do 1 m3 sv.1:5</t>
  </si>
  <si>
    <t>pro výsadbu stromů : 8</t>
  </si>
  <si>
    <t>184102115R00</t>
  </si>
  <si>
    <t>Výsadba dřevin s balem D do 60 cm, v rovině</t>
  </si>
  <si>
    <t>výsadba stromů : 8</t>
  </si>
  <si>
    <t>184102211R00</t>
  </si>
  <si>
    <t>Výsadba keře bez balu výšky do 1 m, v rovině</t>
  </si>
  <si>
    <t>směs keřů : 10</t>
  </si>
  <si>
    <t>184501111R00</t>
  </si>
  <si>
    <t>Zhotovení obalu kmene z juty, 1vrstva, v rovině</t>
  </si>
  <si>
    <t>výsadba stromů : 8*2,6</t>
  </si>
  <si>
    <t>184901112R00</t>
  </si>
  <si>
    <t>Osazení kůlů k dřevině s uvázáním, dl. kůlů do 3 m</t>
  </si>
  <si>
    <t>výsadba stromů : 8*3</t>
  </si>
  <si>
    <t>184921096R00</t>
  </si>
  <si>
    <t>Mulčování rostlin tl. do 0,15 m rovina</t>
  </si>
  <si>
    <t>kolem stromů : 8*2</t>
  </si>
  <si>
    <t>trávník : 1672*0,015</t>
  </si>
  <si>
    <t>stromy : 8*0,15</t>
  </si>
  <si>
    <t>keře : 10*0,05</t>
  </si>
  <si>
    <t>26,78</t>
  </si>
  <si>
    <t>výkopek na skládku : 745,1*1,6</t>
  </si>
  <si>
    <t>18901Rpol</t>
  </si>
  <si>
    <t>Štěpkování větví stromů a křovin</t>
  </si>
  <si>
    <t>větve stromů a křoviny : 6*3+6*0,2</t>
  </si>
  <si>
    <t>1901Rpol</t>
  </si>
  <si>
    <t>Kůl hoblovaný impregnovaný pr.60mm, dl.2,5m k nové zeleni</t>
  </si>
  <si>
    <t>1902Rpol</t>
  </si>
  <si>
    <t>Kůl hoblovaný impreg.pr.60mm půlený, dl.0,6m k nové zeleni</t>
  </si>
  <si>
    <t>1903Rpol</t>
  </si>
  <si>
    <t>Prunus Serrulata, vysokokmen v.2-2,5m, pr.12-14cm s balem</t>
  </si>
  <si>
    <t>1907Rpol</t>
  </si>
  <si>
    <t>Směs keřů dle popisu v PD (mix pámelník, zlatice, tavolník)</t>
  </si>
  <si>
    <t>keře : 10</t>
  </si>
  <si>
    <t>trav.semeno : 1672*0,05</t>
  </si>
  <si>
    <t>dopočet na celé kg : 0,4</t>
  </si>
  <si>
    <t>pro podklad zel.ploch (prům.tl.5cm) : 1672*0,05</t>
  </si>
  <si>
    <t>pro výsadbu stromů : 8*0,5</t>
  </si>
  <si>
    <t>dopočet na celé m3 : 0,4</t>
  </si>
  <si>
    <t>10371500</t>
  </si>
  <si>
    <t>Substrát zahradnický VL</t>
  </si>
  <si>
    <t>pro výsadbu keřů : 10*0,05</t>
  </si>
  <si>
    <t>10391100</t>
  </si>
  <si>
    <t>Kůra mulčovací VL</t>
  </si>
  <si>
    <t>kolem stromů : 2*8*0,15*1,05</t>
  </si>
  <si>
    <t>tl.300mm : 376,5*2,2</t>
  </si>
  <si>
    <t>tl.400mm : 124,8*2,2</t>
  </si>
  <si>
    <t>338920021R00</t>
  </si>
  <si>
    <t>Osazení betonové palisády, š. do 20 cm, dl.do 60cm</t>
  </si>
  <si>
    <t>V položce jsou zakalkulovány náklady na vytýčení a rozměření trasy, dodávku a uložení betonu, osazení betonových prvků a zajištění v požadované poloze.</t>
  </si>
  <si>
    <t>nové beton.palisády v.20cm : 56</t>
  </si>
  <si>
    <t>592284400</t>
  </si>
  <si>
    <t>Palisáda odlehčená kruhová 20/40 cm šedá</t>
  </si>
  <si>
    <t>nové beton.palisády v.40cm : 56/0,2</t>
  </si>
  <si>
    <t>564762111R00</t>
  </si>
  <si>
    <t>Podklad z kam.drceného 8-16 s výplň.kamen. 20 cm</t>
  </si>
  <si>
    <t>564782111R00</t>
  </si>
  <si>
    <t>Podklad z kam.drceného 8-16 s výplň.kamen. 30 cm</t>
  </si>
  <si>
    <t>564851111RT4</t>
  </si>
  <si>
    <t>Podklad ze štěrkodrti po zhutnění tloušťky 15 cm štěrkodrť frakce 0-63 mm</t>
  </si>
  <si>
    <t>POL1_</t>
  </si>
  <si>
    <t>podkladní vrstva : 1255+103</t>
  </si>
  <si>
    <t>podkladní vrstva : 312+20</t>
  </si>
  <si>
    <t>565151111RT3</t>
  </si>
  <si>
    <t>Podklad z obal kam.ACP 16+,ACP 22+,do 3 m,tl. 7 cm plochy 101-200 m2</t>
  </si>
  <si>
    <t>9</t>
  </si>
  <si>
    <t>1567+103+20</t>
  </si>
  <si>
    <t>1690</t>
  </si>
  <si>
    <t>577131211RT3</t>
  </si>
  <si>
    <t>Beton asfalt. ACO 8,nebo ACO 11, do 3 m, tl. 4 cm plochy 101-200 m2</t>
  </si>
  <si>
    <t>596215021R00</t>
  </si>
  <si>
    <t>Kladení zámkové dlažby tl. 6 cm do drtě tl. 4 cm</t>
  </si>
  <si>
    <t>V položce jsou zakalkulovány i náklady na dodání hmot pro lože a na dodání materiálu na výplň spár.</t>
  </si>
  <si>
    <t>zámk.dlažba : 1255-(1,5+5+1,5+3+1+3+1+3+3+3+1,5+3+2+3+4+2,5)</t>
  </si>
  <si>
    <t>-(2+1+2+1,5*2)</t>
  </si>
  <si>
    <t>18*0,5+138*0,5+4*0,5+46*0,5</t>
  </si>
  <si>
    <t>zámk.dlažba červ.reliéfní : 49</t>
  </si>
  <si>
    <t>596215040R00</t>
  </si>
  <si>
    <t>Kladení zámkové dlažby tl. 8 cm do drtě tl. 4 cm</t>
  </si>
  <si>
    <t>zámk.dlažba : 312-(1+1+1,5)+15</t>
  </si>
  <si>
    <t>zámk.dlažba červ.reliéfní : 3,5+5</t>
  </si>
  <si>
    <t>596291111R00</t>
  </si>
  <si>
    <t>Řezání zámkové dlažby tl. 60 mm</t>
  </si>
  <si>
    <t>1358*0,2</t>
  </si>
  <si>
    <t>596291113R00</t>
  </si>
  <si>
    <t>Řezání zámkové dlažby tl. 80 mm</t>
  </si>
  <si>
    <t>332*0,2</t>
  </si>
  <si>
    <t>59901Rpol</t>
  </si>
  <si>
    <t>Dlažba betonová zámková přírodní vlnka tl.6cm</t>
  </si>
  <si>
    <t>zámk.dlažba : 1309*1,02</t>
  </si>
  <si>
    <t>dopočet na celé m2 : 0,82</t>
  </si>
  <si>
    <t>zámk.dlažba červ.reliéfní : 49*1,02</t>
  </si>
  <si>
    <t>dopočet na celé m2 : 0,02</t>
  </si>
  <si>
    <t>59903Rpol</t>
  </si>
  <si>
    <t>Dlažba betonová zámková přírodní vlnka tl.8cm</t>
  </si>
  <si>
    <t>zámk.dlažba : 323,5*1,02</t>
  </si>
  <si>
    <t>dopočet na celé m2 : 0,03</t>
  </si>
  <si>
    <t>zámk.dlažba červ.reliéfní : 9</t>
  </si>
  <si>
    <t>1690*1,1</t>
  </si>
  <si>
    <t>Přemístění nádob na tříděný odpad na dočasné místo cca do 100m, vč.následného zpětného přemístění</t>
  </si>
  <si>
    <t xml:space="preserve">nádoby 1,25/1,7m : </t>
  </si>
  <si>
    <t>sklo : 1</t>
  </si>
  <si>
    <t>papír : 2</t>
  </si>
  <si>
    <t>plasty : 2</t>
  </si>
  <si>
    <t xml:space="preserve">nádoba 1,7/1,7m : </t>
  </si>
  <si>
    <t>textil : 1</t>
  </si>
  <si>
    <t xml:space="preserve">nádoba plast.popelnice : </t>
  </si>
  <si>
    <t>olej : 1</t>
  </si>
  <si>
    <t>bio odpad : 2</t>
  </si>
  <si>
    <t>Přemístění dvojboxů na odpad na dočasné místo cca do 100m, vč.následného zpětného přemístění</t>
  </si>
  <si>
    <t>dvojboxy na odpad : 6+4+6*2+18+2+2+4</t>
  </si>
  <si>
    <t>89904Rpol</t>
  </si>
  <si>
    <t>Výšková úprava poklopu a zákrytové desky na šachtě horkovodu, vč.nadezdívky šachty</t>
  </si>
  <si>
    <t>4*2+2*5</t>
  </si>
  <si>
    <t>916661111R00</t>
  </si>
  <si>
    <t>Osazení park. obrubníků do lože z C 12/15 s opěrou</t>
  </si>
  <si>
    <t>parkové obruby : 11,5+23+6,5+10+16+9+11+6+58+8+20,5+30+16+3,5</t>
  </si>
  <si>
    <t>15+19,5+27+22+40,5+7+15,5+6+1,5+2+15+2,5+70,5+64</t>
  </si>
  <si>
    <t>86+44+17*2+5</t>
  </si>
  <si>
    <t>silniční obruby : 9</t>
  </si>
  <si>
    <t>pod a kolem palisád : 56*0,3*0,15+56*0,15*0,15*2</t>
  </si>
  <si>
    <t>pod obruby : 706*0,2*0,1+9*0,25*0,1</t>
  </si>
  <si>
    <t>silniční obruby : 10</t>
  </si>
  <si>
    <t>59217510</t>
  </si>
  <si>
    <t>Obrubník parkový přírodní 100x8x25 cm</t>
  </si>
  <si>
    <t>parkové obruby : 706*1,05+0,7</t>
  </si>
  <si>
    <t>(4*2+3)*0,25</t>
  </si>
  <si>
    <t>(13+7)*0,25</t>
  </si>
  <si>
    <t>stáv.přídlažba : 24</t>
  </si>
  <si>
    <t>22+17,5+1,5+3+1+11+12</t>
  </si>
  <si>
    <t>stáv.přídlažba - podklad : 24</t>
  </si>
  <si>
    <t>69+206,5+365+207,5</t>
  </si>
  <si>
    <t>739</t>
  </si>
  <si>
    <t>6,5+35+13+2*2+6+4+10*3</t>
  </si>
  <si>
    <t>stáv.obruby : 10,5+26,5+18+43+41,5+88+12</t>
  </si>
  <si>
    <t>sejmutí ornice : (14+18,5+3,5+14,5+34+16+7+125+35+10+75+1438)*0,1</t>
  </si>
  <si>
    <t>výkop pro skladby : (87+219+373+204+92+143+66+105+253*2+52+39+150)*0,25</t>
  </si>
  <si>
    <t>(13+1015)*0,45</t>
  </si>
  <si>
    <t>výkop pro sanaci : (2036+1028)*0,4</t>
  </si>
  <si>
    <t>2197,2/2</t>
  </si>
  <si>
    <t>výkop pro drenáž : 136*0,4*0,4</t>
  </si>
  <si>
    <t>21,76/2</t>
  </si>
  <si>
    <t>výkop pro přípojky UV : (8+15+2+17)*0,8*1,2</t>
  </si>
  <si>
    <t>132201211R00</t>
  </si>
  <si>
    <t>Hloubení rýh š.do 200 cm hor.3 do 100 m3,STROJNĚ</t>
  </si>
  <si>
    <t>výkop pro novou kanalizaci : 20*1*3,5</t>
  </si>
  <si>
    <t>40,32/2+70/2</t>
  </si>
  <si>
    <t>jámy pro nové UV : 6*0,96</t>
  </si>
  <si>
    <t>jáma pro novou kan.šachtu : 1,5*1,5*3</t>
  </si>
  <si>
    <t>12,51/2</t>
  </si>
  <si>
    <t>151101101R00</t>
  </si>
  <si>
    <t>Pažení a rozepření stěn rýh - příložné - hl.do 2 m</t>
  </si>
  <si>
    <t>výkop pro přípojky UV : (8+15+2+17)*1,2*2</t>
  </si>
  <si>
    <t>151101102R00</t>
  </si>
  <si>
    <t>Pažení a rozepření stěn rýh - příložné - hl.do 4 m</t>
  </si>
  <si>
    <t>výkop pro novou kanalizaci : 20*3,5*2</t>
  </si>
  <si>
    <t>151101111R00</t>
  </si>
  <si>
    <t>Odstranění pažení stěn rýh - příložné - hl. do 2 m</t>
  </si>
  <si>
    <t>100,8</t>
  </si>
  <si>
    <t>151101112R00</t>
  </si>
  <si>
    <t>Odstranění pažení stěn rýh - příložné - hl. do 4 m</t>
  </si>
  <si>
    <t>140</t>
  </si>
  <si>
    <t xml:space="preserve">dovoz materiálu : </t>
  </si>
  <si>
    <t>zásyp jam po stáv.UV (ŠD) : 5,76</t>
  </si>
  <si>
    <t>zásyp jam kolem nových UV (ŠD) : 5,76</t>
  </si>
  <si>
    <t>zásyp nové kanalizace (ŠD 16/32) : 54</t>
  </si>
  <si>
    <t>sanace podloží : 1225,6</t>
  </si>
  <si>
    <t>zemina a substrát pro zatrav.dlažbu : 86</t>
  </si>
  <si>
    <t>odvoz výkopku na skládku : 2197,2+21,76+5,76+40,32+12,51+70</t>
  </si>
  <si>
    <t>odečet výkopku pro zpětné zásypy : -16,8-4,0288-10</t>
  </si>
  <si>
    <t>zásyp jam po stáv.UV (ŠD) : 5,76*5</t>
  </si>
  <si>
    <t>zásyp jam kolem nových UV (ŠD) : 5,76*5</t>
  </si>
  <si>
    <t>zásyp nové kanalizace (ŠD 16/32) : 54*5</t>
  </si>
  <si>
    <t>sanace podloží : 1225,6*5</t>
  </si>
  <si>
    <t>zemina a substrát pro zatrav.dlažbu : 86*5</t>
  </si>
  <si>
    <t>odvoz výkopku na skládku : 2316,7212*5</t>
  </si>
  <si>
    <t>sanace podloží : 3064*0,4</t>
  </si>
  <si>
    <t>zásyp jam po stáv.UV (ŠD) : 0,8*0,8*1,5*6</t>
  </si>
  <si>
    <t>zásyp jam kolem nových UV (ŠD) : 0,8*0,8*1,5*6</t>
  </si>
  <si>
    <t>zásyp nové kanalizace (ŠD 16/32) : 20*1*2,7</t>
  </si>
  <si>
    <t>zpětný zásyp přípojek UV : (8+15+2+17)*0,8*0,5</t>
  </si>
  <si>
    <t>zpětný zásyp jámy pro novou kan.šachtu : 1,5*1,5*3-1,5*1,5*0,25-3,14*0,5*0,5*2,75</t>
  </si>
  <si>
    <t>zpětný zásyp nové kanalizace  : 20*1*0,5</t>
  </si>
  <si>
    <t>zásyp přípojek UV : 42*0,8*0,55</t>
  </si>
  <si>
    <t>osetí ornice : 319</t>
  </si>
  <si>
    <t>180405111R00</t>
  </si>
  <si>
    <t>Založení trávníků ve veget. prefa.výsevem v rovině</t>
  </si>
  <si>
    <t>Včetně zasypání semene zeminou nebo substrátem.</t>
  </si>
  <si>
    <t>zatrav.dlažba - osetí : 2036</t>
  </si>
  <si>
    <t>zhutnění pláně : 3064</t>
  </si>
  <si>
    <t>181301102R00</t>
  </si>
  <si>
    <t>Rozprostření ornice, rovina, tl. 10-15 cm,do 500m2</t>
  </si>
  <si>
    <t>rozprostření ornice : 319</t>
  </si>
  <si>
    <t>úprava ornice : 319</t>
  </si>
  <si>
    <t>dtto osetí ornice : 319</t>
  </si>
  <si>
    <t>dtto osetí ornice : 319*0,015</t>
  </si>
  <si>
    <t>4,785</t>
  </si>
  <si>
    <t>výkopek na skládku : 2316,7212*1,6</t>
  </si>
  <si>
    <t>zatrav.dlažba - osetí : 2036*0,05+0,2</t>
  </si>
  <si>
    <t>zatrav.dlažba - výplň : 81,44/2*1,05</t>
  </si>
  <si>
    <t>dopočet na celé m3 : 1-0,756</t>
  </si>
  <si>
    <t>583426831R</t>
  </si>
  <si>
    <t>Kamenivo drcené 16/32mm</t>
  </si>
  <si>
    <t>zásyp nové kanalizace (ŠD 16/32) : 54*2,2</t>
  </si>
  <si>
    <t>zásyp jam po stáv.UV (ŠD) : 5,76*2,2</t>
  </si>
  <si>
    <t>zásyp jam kolem nových UV (ŠD) : 5,76*2,2</t>
  </si>
  <si>
    <t>sanace podloží : 1225,6*2,2</t>
  </si>
  <si>
    <t>obsyp drenáže : 6,53-1,54</t>
  </si>
  <si>
    <t>zásyp drenáže : 136*0,4*0,28</t>
  </si>
  <si>
    <t>drenáž : 2*68</t>
  </si>
  <si>
    <t>opláštění drenáže : 136*1,7</t>
  </si>
  <si>
    <t>274321411R00</t>
  </si>
  <si>
    <t>Železobeton základových pasů C 25/30</t>
  </si>
  <si>
    <t>beton.základ pod zeď z L profilů : 52*0,27</t>
  </si>
  <si>
    <t>274354111R00</t>
  </si>
  <si>
    <t>Bednění základových pasů zřízení</t>
  </si>
  <si>
    <t>bednění beton.základu pod zeď z L profilů : 52*0,35*2+1,3*0,35*2</t>
  </si>
  <si>
    <t>274354211R00</t>
  </si>
  <si>
    <t>Bednění základových pasů odstranění</t>
  </si>
  <si>
    <t>37,31</t>
  </si>
  <si>
    <t>274361821R00</t>
  </si>
  <si>
    <t>Výztuž základ. pasů z betonářské oceli 10505 (R)</t>
  </si>
  <si>
    <t>výztuž základu pod zeď z L profilů : 14,04*0,09</t>
  </si>
  <si>
    <t>drenáž : 170</t>
  </si>
  <si>
    <t>opláštění drenáže : 231,2*1,1+0,68</t>
  </si>
  <si>
    <t>311112125RT4</t>
  </si>
  <si>
    <t>Stěna z tvárnic ztraceného bednění, tl. 25 cm zalití tvárnic betonem C 25/30</t>
  </si>
  <si>
    <t>zdivo ze ztrac.bednění : (11+8)*1</t>
  </si>
  <si>
    <t>311361821R00</t>
  </si>
  <si>
    <t>Výztuž nadzáklad. zdí z betonářské oceli 10505 (R)</t>
  </si>
  <si>
    <t>výztuž zdiva ze ztrac.bednění : 19*0,25*0,09</t>
  </si>
  <si>
    <t>349121001R00</t>
  </si>
  <si>
    <t>Montáž  prefa. drobné architektury od 0,2 do 1,5 t vč.práce autojeřábu</t>
  </si>
  <si>
    <t>opěrná stěna z L profilů : 52/0,5</t>
  </si>
  <si>
    <t>59399Rpol</t>
  </si>
  <si>
    <t>Stěna opěrná betonová tvaru L, 120x50x60cm tl.stěny 10cm</t>
  </si>
  <si>
    <t>opěrná stěna z L profilů : 105</t>
  </si>
  <si>
    <t>451541111R00</t>
  </si>
  <si>
    <t>Lože pod potrubí ze štěrkodrtě 0 - 63 mm</t>
  </si>
  <si>
    <t>jáma pro novou kan.šachtu - podsyp : 1,5*1,5*0,15</t>
  </si>
  <si>
    <t>obsyp přípojek UV : 5,04-0,84</t>
  </si>
  <si>
    <t>obsyp nové kanalizace : 6-0,63</t>
  </si>
  <si>
    <t>5645501Rpol</t>
  </si>
  <si>
    <t>Podklad ze směsi zeminy a štěrkodrtě 0/32mm,tl.5cm (poměr zemina/ŠD = 1:2), vč.promíchání</t>
  </si>
  <si>
    <t>podkladní vrstva : 2036</t>
  </si>
  <si>
    <t>podkladní vrstva : 1028</t>
  </si>
  <si>
    <t>564871111RT2</t>
  </si>
  <si>
    <t>Podklad ze štěrkodrti po zhutnění tloušťky 25 cm štěrkodrť frakce 0-32 mm</t>
  </si>
  <si>
    <t>lože pod zeď z L profilů : 52*1,3</t>
  </si>
  <si>
    <t>podkladní vrstva : 13</t>
  </si>
  <si>
    <t>separ.geotextílie : 3064</t>
  </si>
  <si>
    <t>separ.geotextílie : 2036</t>
  </si>
  <si>
    <t>vrchní vrstva : 1028</t>
  </si>
  <si>
    <t>kamen.kostky : 13</t>
  </si>
  <si>
    <t>parkovací stání pro invalidy : 27,13*2+19,5+18,75*3</t>
  </si>
  <si>
    <t>130,01*0,2</t>
  </si>
  <si>
    <t>596921214R00</t>
  </si>
  <si>
    <t>Kladení plast.veget.dlaždic,lože 30mm,pl.nad 500m2 včetně lože z kameniva 4/8mm tl.30mm</t>
  </si>
  <si>
    <t>zatrav.dlažba : 2036</t>
  </si>
  <si>
    <t>596921291R00</t>
  </si>
  <si>
    <t>Přípl.za výpl.spár veg.plast.dlaždic,bez dodávky</t>
  </si>
  <si>
    <t>zatrav.dlažba - výplň : 2036*0,04</t>
  </si>
  <si>
    <t>Dlažba betonová zámková přírodní tl.8cm</t>
  </si>
  <si>
    <t>parkovací stání pro invalidy : 130,01*1,02</t>
  </si>
  <si>
    <t>dopočet na celé m2 : 1-0,6102</t>
  </si>
  <si>
    <t>28324461</t>
  </si>
  <si>
    <t>Panel zatravňovací zelený 50x50x4 cm vysokopevnostní HDPE, nosnost 90t/m2</t>
  </si>
  <si>
    <t>RTS 23/ I</t>
  </si>
  <si>
    <t>zatrav.dlažba : 2036*4*1,02+0,12</t>
  </si>
  <si>
    <t>kamen.kostky : 13/4*1,05</t>
  </si>
  <si>
    <t>separ.geotextílie : 3064*1,1+0,6</t>
  </si>
  <si>
    <t>separ.geotextílie : 2036*1,1+0,4</t>
  </si>
  <si>
    <t>871371111R00</t>
  </si>
  <si>
    <t>Montáž trubek z tvrdého PVC ve výkopu d 315 mm</t>
  </si>
  <si>
    <t>nová kanalizace : 20</t>
  </si>
  <si>
    <t>nové UV : 6</t>
  </si>
  <si>
    <t>894412213RAB</t>
  </si>
  <si>
    <t>Šachta, DN 1000 stěna 90 mm, dno přímé V max. 60 hloubka dna 2,66 m poklop litina 40 t</t>
  </si>
  <si>
    <t>Agregovaná položka</t>
  </si>
  <si>
    <t>POL2_1</t>
  </si>
  <si>
    <t>V max. 60 vtok/výtok do max. DN 600</t>
  </si>
  <si>
    <t>kanal.šachta : 1</t>
  </si>
  <si>
    <t>Napojení drenáže na kanalizační přípojku UV</t>
  </si>
  <si>
    <t>Napojení kanalizace na kanalizač.řad (navrtávka) DN 300</t>
  </si>
  <si>
    <t>89905Rpol</t>
  </si>
  <si>
    <t>Napojení přípojky UV na nový kanalizač.řad</t>
  </si>
  <si>
    <t>89906Rpol</t>
  </si>
  <si>
    <t>Napojení přípojky UV do nové kanal.šachty</t>
  </si>
  <si>
    <t>286111931</t>
  </si>
  <si>
    <t>Trubka kanalizační PVC SN 12 DN 300/1000mm</t>
  </si>
  <si>
    <t>nová kanalizace : 3</t>
  </si>
  <si>
    <t>286111932</t>
  </si>
  <si>
    <t>Trubka kanalizační PVC SN 12 DN 300/3000mm</t>
  </si>
  <si>
    <t>nová kanalizace : 6</t>
  </si>
  <si>
    <t>915721111RT1</t>
  </si>
  <si>
    <t>Vodorovné značení střík.barvou stopčar,zeber atd. barva bílá</t>
  </si>
  <si>
    <t>VDZ - symbol invalidy (2x) : 6*0,75*2</t>
  </si>
  <si>
    <t>915791112R00</t>
  </si>
  <si>
    <t>Předznačení pro značení stopčáry, zebry, nápisů</t>
  </si>
  <si>
    <t>VDZ - symbol invalidy  : 6*0,75</t>
  </si>
  <si>
    <t>silniční obruby : 29+53+83+52+49+79+36+13+7+230+154+52*2</t>
  </si>
  <si>
    <t>nájezdové obruby : 56+52+52+11+8+31</t>
  </si>
  <si>
    <t>pod obruby : 1099*0,25*0,1</t>
  </si>
  <si>
    <t>silniční obruby : 889*1,02+0,22</t>
  </si>
  <si>
    <t>nájezdové obruby : 210*1,02+0,8</t>
  </si>
  <si>
    <t>stáv.beton.desky : (15+9+7+8+13)*0,25</t>
  </si>
  <si>
    <t>Poplatek za recyklaci směsi suti betonu,kameniva, kusovost do 1600 cm2 (170107)</t>
  </si>
  <si>
    <t>998225111R00</t>
  </si>
  <si>
    <t>Přesun hmot, pozemní komunikace, kryt živičný</t>
  </si>
  <si>
    <t>přípojky UV : 42</t>
  </si>
  <si>
    <t>V položce je zakalkulováno: osazení betonového dna, betonové skruže, šachetního konusu, vyrovnávacího prstence vložení těsnění mezi dílce a osazení litinového poklopu.</t>
  </si>
  <si>
    <t>stáv.dlažba : 17</t>
  </si>
  <si>
    <t>stáv.dlažba (pro zpětnou montáž) : 41</t>
  </si>
  <si>
    <t>113107512R00</t>
  </si>
  <si>
    <t>Odstranění podkladu pl. 50 m2,kam.drcené tl.12 cm</t>
  </si>
  <si>
    <t>stáv.dlažba - podklad : 17</t>
  </si>
  <si>
    <t>stáv.dlažba - podsyp : 17</t>
  </si>
  <si>
    <t>stáv.asfalt : 26</t>
  </si>
  <si>
    <t>stáv.obruby : 23</t>
  </si>
  <si>
    <t>stáv.obruby : 30</t>
  </si>
  <si>
    <t>sejmutí ornice : 128*0,1</t>
  </si>
  <si>
    <t>výkop pro skladbu : 110*0,6+17*0,25</t>
  </si>
  <si>
    <t>výkop pro sanaci : 95*0,4</t>
  </si>
  <si>
    <t>108,25/2</t>
  </si>
  <si>
    <t>sanace (ŠD) : 38</t>
  </si>
  <si>
    <t>substrát : 2</t>
  </si>
  <si>
    <t>odvoz výkopku na skládku : 108,25</t>
  </si>
  <si>
    <t>sanace (ŠD) : 38*5</t>
  </si>
  <si>
    <t>substrát : 2*5</t>
  </si>
  <si>
    <t>odvoz výkopku na skládku : 108,25*5</t>
  </si>
  <si>
    <t>sanace (ŠD) : 95*0,4</t>
  </si>
  <si>
    <t>59245267.A</t>
  </si>
  <si>
    <t>59245264.A</t>
  </si>
  <si>
    <t>Dlažba betonová reliéfní zámková červená 200/100mm, tl.80mm</t>
  </si>
  <si>
    <t>Dlažba betonová reliéfní zámková červená 200/100mm, tl.60mm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</si>
</sst>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  <font>
      <b/>
      <sz val="9"/>
      <name val="Arial CE"/>
      <family val="2"/>
      <charset val="238"/>
    </font>
    <font>
      <sz val="8"/>
      <name val="Arial"/>
      <family val="2"/>
      <charset val="238"/>
    </font>
    <font>
      <sz val="10"/>
      <name val="Arial CE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2" fillId="0" borderId="0"/>
  </cellStyleXfs>
  <cellXfs count="283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/>
    <xf numFmtId="0" fontId="0" fillId="0" borderId="7" xfId="0" applyBorder="1" applyAlignment="1">
      <alignment horizontal="left" indent="1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9" xfId="0" applyBorder="1" applyAlignment="1">
      <alignment horizontal="left" indent="1"/>
    </xf>
    <xf numFmtId="0" fontId="0" fillId="0" borderId="11" xfId="0" applyBorder="1" applyAlignment="1">
      <alignment horizontal="left" vertical="top" indent="1"/>
    </xf>
    <xf numFmtId="0" fontId="8" fillId="0" borderId="12" xfId="0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/>
    <xf numFmtId="0" fontId="0" fillId="0" borderId="14" xfId="0" applyBorder="1"/>
    <xf numFmtId="0" fontId="8" fillId="0" borderId="9" xfId="0" applyFont="1" applyBorder="1" applyAlignment="1">
      <alignment horizontal="left" vertical="center" indent="1"/>
    </xf>
    <xf numFmtId="49" fontId="0" fillId="0" borderId="10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2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wrapText="1"/>
    </xf>
    <xf numFmtId="1" fontId="8" fillId="0" borderId="10" xfId="0" applyNumberFormat="1" applyFont="1" applyBorder="1" applyAlignment="1">
      <alignment horizontal="right" vertical="center" wrapText="1"/>
    </xf>
    <xf numFmtId="1" fontId="8" fillId="0" borderId="16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7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wrapText="1"/>
    </xf>
    <xf numFmtId="0" fontId="0" fillId="2" borderId="7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0" fontId="8" fillId="2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18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16" xfId="0" applyNumberFormat="1" applyFont="1" applyFill="1" applyBorder="1" applyAlignment="1">
      <alignment vertical="center"/>
    </xf>
    <xf numFmtId="4" fontId="7" fillId="4" borderId="10" xfId="0" applyNumberFormat="1" applyFont="1" applyFill="1" applyBorder="1" applyAlignment="1">
      <alignment vertical="center" wrapText="1"/>
    </xf>
    <xf numFmtId="4" fontId="10" fillId="4" borderId="15" xfId="0" applyNumberFormat="1" applyFont="1" applyFill="1" applyBorder="1" applyAlignment="1">
      <alignment horizontal="center" vertical="center" wrapText="1" shrinkToFit="1"/>
    </xf>
    <xf numFmtId="4" fontId="7" fillId="4" borderId="15" xfId="0" applyNumberFormat="1" applyFont="1" applyFill="1" applyBorder="1" applyAlignment="1">
      <alignment horizontal="center" vertical="center" wrapText="1" shrinkToFit="1"/>
    </xf>
    <xf numFmtId="3" fontId="7" fillId="4" borderId="15" xfId="0" applyNumberFormat="1" applyFont="1" applyFill="1" applyBorder="1" applyAlignment="1">
      <alignment horizontal="center" vertical="center" wrapText="1"/>
    </xf>
    <xf numFmtId="4" fontId="0" fillId="0" borderId="16" xfId="0" applyNumberFormat="1" applyBorder="1" applyAlignment="1">
      <alignment vertical="center"/>
    </xf>
    <xf numFmtId="4" fontId="3" fillId="0" borderId="15" xfId="0" applyNumberFormat="1" applyFont="1" applyBorder="1" applyAlignment="1">
      <alignment horizontal="right" vertical="center" wrapText="1" shrinkToFit="1"/>
    </xf>
    <xf numFmtId="4" fontId="3" fillId="0" borderId="15" xfId="0" applyNumberFormat="1" applyFont="1" applyBorder="1" applyAlignment="1">
      <alignment horizontal="right" vertical="center" shrinkToFit="1"/>
    </xf>
    <xf numFmtId="4" fontId="0" fillId="0" borderId="15" xfId="0" applyNumberFormat="1" applyBorder="1" applyAlignment="1">
      <alignment vertical="center" shrinkToFit="1"/>
    </xf>
    <xf numFmtId="3" fontId="0" fillId="0" borderId="15" xfId="0" applyNumberFormat="1" applyBorder="1" applyAlignment="1">
      <alignment vertical="center"/>
    </xf>
    <xf numFmtId="0" fontId="4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4" fontId="4" fillId="2" borderId="20" xfId="0" applyNumberFormat="1" applyFont="1" applyFill="1" applyBorder="1" applyAlignment="1">
      <alignment horizontal="left" vertical="center"/>
    </xf>
    <xf numFmtId="0" fontId="0" fillId="2" borderId="20" xfId="0" applyFill="1" applyBorder="1" applyAlignment="1">
      <alignment wrapText="1"/>
    </xf>
    <xf numFmtId="0" fontId="0" fillId="2" borderId="20" xfId="0" applyFill="1" applyBorder="1"/>
    <xf numFmtId="0" fontId="6" fillId="0" borderId="0" xfId="0" applyFont="1"/>
    <xf numFmtId="49" fontId="0" fillId="0" borderId="0" xfId="0" applyNumberFormat="1"/>
    <xf numFmtId="0" fontId="15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/>
    </xf>
    <xf numFmtId="0" fontId="15" fillId="4" borderId="16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49" fontId="7" fillId="0" borderId="16" xfId="0" applyNumberFormat="1" applyFont="1" applyBorder="1" applyAlignment="1">
      <alignment vertical="center"/>
    </xf>
    <xf numFmtId="4" fontId="7" fillId="0" borderId="15" xfId="0" applyNumberFormat="1" applyFont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164" fontId="0" fillId="0" borderId="0" xfId="0" applyNumberFormat="1"/>
    <xf numFmtId="4" fontId="7" fillId="0" borderId="15" xfId="0" applyNumberFormat="1" applyFont="1" applyBorder="1" applyAlignment="1">
      <alignment horizontal="center" vertical="center"/>
    </xf>
    <xf numFmtId="49" fontId="0" fillId="0" borderId="1" xfId="0" applyNumberFormat="1" applyBorder="1"/>
    <xf numFmtId="0" fontId="0" fillId="2" borderId="15" xfId="0" applyFill="1" applyBorder="1" applyAlignment="1">
      <alignment vertical="center"/>
    </xf>
    <xf numFmtId="49" fontId="0" fillId="2" borderId="10" xfId="0" applyNumberFormat="1" applyFill="1" applyBorder="1" applyAlignment="1">
      <alignment vertical="center"/>
    </xf>
    <xf numFmtId="0" fontId="0" fillId="4" borderId="16" xfId="0" applyFill="1" applyBorder="1"/>
    <xf numFmtId="0" fontId="0" fillId="4" borderId="15" xfId="0" applyFill="1" applyBorder="1"/>
    <xf numFmtId="0" fontId="0" fillId="4" borderId="15" xfId="0" applyFill="1" applyBorder="1" applyAlignment="1">
      <alignment horizontal="center"/>
    </xf>
    <xf numFmtId="49" fontId="0" fillId="4" borderId="15" xfId="0" applyNumberFormat="1" applyFill="1" applyBorder="1"/>
    <xf numFmtId="0" fontId="0" fillId="4" borderId="15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16" xfId="0" applyFont="1" applyFill="1" applyBorder="1" applyAlignment="1">
      <alignment vertical="top"/>
    </xf>
    <xf numFmtId="49" fontId="8" fillId="2" borderId="10" xfId="0" applyNumberFormat="1" applyFont="1" applyFill="1" applyBorder="1" applyAlignment="1">
      <alignment vertical="top"/>
    </xf>
    <xf numFmtId="0" fontId="8" fillId="2" borderId="10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4" fontId="16" fillId="0" borderId="0" xfId="0" applyNumberFormat="1" applyFont="1" applyAlignment="1">
      <alignment vertical="top" shrinkToFit="1"/>
    </xf>
    <xf numFmtId="4" fontId="8" fillId="2" borderId="0" xfId="0" applyNumberFormat="1" applyFont="1" applyFill="1" applyAlignment="1">
      <alignment vertical="top" shrinkToFit="1"/>
    </xf>
    <xf numFmtId="0" fontId="8" fillId="2" borderId="21" xfId="0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 shrinkToFit="1"/>
    </xf>
    <xf numFmtId="165" fontId="8" fillId="2" borderId="12" xfId="0" applyNumberFormat="1" applyFont="1" applyFill="1" applyBorder="1" applyAlignment="1">
      <alignment vertical="top" shrinkToFit="1"/>
    </xf>
    <xf numFmtId="4" fontId="8" fillId="2" borderId="12" xfId="0" applyNumberFormat="1" applyFont="1" applyFill="1" applyBorder="1" applyAlignment="1">
      <alignment vertical="top" shrinkToFit="1"/>
    </xf>
    <xf numFmtId="4" fontId="8" fillId="2" borderId="22" xfId="0" applyNumberFormat="1" applyFont="1" applyFill="1" applyBorder="1" applyAlignment="1">
      <alignment vertical="top" shrinkToFit="1"/>
    </xf>
    <xf numFmtId="0" fontId="16" fillId="0" borderId="23" xfId="0" applyFont="1" applyBorder="1" applyAlignment="1">
      <alignment vertical="top"/>
    </xf>
    <xf numFmtId="49" fontId="16" fillId="0" borderId="24" xfId="0" applyNumberFormat="1" applyFont="1" applyBorder="1" applyAlignment="1">
      <alignment vertical="top"/>
    </xf>
    <xf numFmtId="0" fontId="16" fillId="0" borderId="24" xfId="0" applyFont="1" applyBorder="1" applyAlignment="1">
      <alignment horizontal="center" vertical="top" shrinkToFit="1"/>
    </xf>
    <xf numFmtId="165" fontId="16" fillId="0" borderId="24" xfId="0" applyNumberFormat="1" applyFont="1" applyBorder="1" applyAlignment="1">
      <alignment vertical="top" shrinkToFit="1"/>
    </xf>
    <xf numFmtId="4" fontId="16" fillId="3" borderId="24" xfId="0" applyNumberFormat="1" applyFont="1" applyFill="1" applyBorder="1" applyAlignment="1" applyProtection="1">
      <alignment vertical="top" shrinkToFit="1"/>
      <protection locked="0"/>
    </xf>
    <xf numFmtId="4" fontId="16" fillId="0" borderId="25" xfId="0" applyNumberFormat="1" applyFont="1" applyBorder="1" applyAlignment="1">
      <alignment vertical="top" shrinkToFit="1"/>
    </xf>
    <xf numFmtId="0" fontId="18" fillId="0" borderId="0" xfId="0" applyFont="1" applyAlignment="1">
      <alignment wrapText="1"/>
    </xf>
    <xf numFmtId="0" fontId="16" fillId="0" borderId="26" xfId="0" applyFont="1" applyBorder="1" applyAlignment="1">
      <alignment vertical="top"/>
    </xf>
    <xf numFmtId="49" fontId="16" fillId="0" borderId="27" xfId="0" applyNumberFormat="1" applyFont="1" applyBorder="1" applyAlignment="1">
      <alignment vertical="top"/>
    </xf>
    <xf numFmtId="0" fontId="16" fillId="0" borderId="27" xfId="0" applyFont="1" applyBorder="1" applyAlignment="1">
      <alignment horizontal="center" vertical="top" shrinkToFit="1"/>
    </xf>
    <xf numFmtId="165" fontId="16" fillId="0" borderId="27" xfId="0" applyNumberFormat="1" applyFont="1" applyBorder="1" applyAlignment="1">
      <alignment vertical="top" shrinkToFit="1"/>
    </xf>
    <xf numFmtId="4" fontId="16" fillId="3" borderId="27" xfId="0" applyNumberFormat="1" applyFont="1" applyFill="1" applyBorder="1" applyAlignment="1" applyProtection="1">
      <alignment vertical="top" shrinkToFit="1"/>
      <protection locked="0"/>
    </xf>
    <xf numFmtId="4" fontId="16" fillId="0" borderId="28" xfId="0" applyNumberFormat="1" applyFont="1" applyBorder="1" applyAlignment="1">
      <alignment vertical="top" shrinkToFit="1"/>
    </xf>
    <xf numFmtId="49" fontId="8" fillId="2" borderId="12" xfId="0" applyNumberFormat="1" applyFont="1" applyFill="1" applyBorder="1" applyAlignment="1">
      <alignment horizontal="left" vertical="top" wrapText="1"/>
    </xf>
    <xf numFmtId="49" fontId="16" fillId="0" borderId="24" xfId="0" applyNumberFormat="1" applyFont="1" applyBorder="1" applyAlignment="1">
      <alignment horizontal="left" vertical="top" wrapText="1"/>
    </xf>
    <xf numFmtId="49" fontId="16" fillId="0" borderId="27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2" borderId="10" xfId="0" applyNumberFormat="1" applyFont="1" applyFill="1" applyBorder="1" applyAlignment="1">
      <alignment horizontal="left" vertical="top" wrapText="1"/>
    </xf>
    <xf numFmtId="165" fontId="19" fillId="0" borderId="0" xfId="0" applyNumberFormat="1" applyFont="1" applyAlignment="1">
      <alignment horizontal="center" vertical="top" wrapText="1" shrinkToFit="1"/>
    </xf>
    <xf numFmtId="165" fontId="19" fillId="0" borderId="0" xfId="0" applyNumberFormat="1" applyFont="1" applyAlignment="1">
      <alignment vertical="top" wrapText="1" shrinkToFit="1"/>
    </xf>
    <xf numFmtId="165" fontId="19" fillId="0" borderId="0" xfId="0" quotePrefix="1" applyNumberFormat="1" applyFont="1" applyAlignment="1">
      <alignment horizontal="left" vertical="top" wrapText="1"/>
    </xf>
    <xf numFmtId="3" fontId="8" fillId="0" borderId="10" xfId="0" applyNumberFormat="1" applyFont="1" applyBorder="1" applyAlignment="1">
      <alignment vertical="center"/>
    </xf>
    <xf numFmtId="3" fontId="0" fillId="0" borderId="29" xfId="0" applyNumberFormat="1" applyBorder="1" applyAlignment="1">
      <alignment horizontal="left" vertical="center"/>
    </xf>
    <xf numFmtId="3" fontId="0" fillId="0" borderId="8" xfId="0" applyNumberFormat="1" applyBorder="1" applyAlignment="1">
      <alignment horizontal="left" vertical="center"/>
    </xf>
    <xf numFmtId="3" fontId="0" fillId="0" borderId="2" xfId="0" applyNumberFormat="1" applyBorder="1" applyAlignment="1">
      <alignment horizontal="left" vertical="center"/>
    </xf>
    <xf numFmtId="3" fontId="0" fillId="2" borderId="30" xfId="0" applyNumberFormat="1" applyFill="1" applyBorder="1" applyAlignment="1">
      <alignment horizontal="left" vertical="center"/>
    </xf>
    <xf numFmtId="3" fontId="8" fillId="2" borderId="30" xfId="0" applyNumberFormat="1" applyFont="1" applyFill="1" applyBorder="1" applyAlignment="1">
      <alignment horizontal="left" vertical="center"/>
    </xf>
    <xf numFmtId="3" fontId="1" fillId="0" borderId="18" xfId="0" applyNumberFormat="1" applyFont="1" applyBorder="1"/>
    <xf numFmtId="3" fontId="1" fillId="0" borderId="16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 wrapText="1" shrinkToFit="1"/>
    </xf>
    <xf numFmtId="3" fontId="1" fillId="0" borderId="15" xfId="0" applyNumberFormat="1" applyFont="1" applyBorder="1" applyAlignment="1">
      <alignment vertical="center" shrinkToFit="1"/>
    </xf>
    <xf numFmtId="3" fontId="1" fillId="0" borderId="15" xfId="0" applyNumberFormat="1" applyFont="1" applyBorder="1" applyAlignment="1">
      <alignment vertical="center"/>
    </xf>
    <xf numFmtId="3" fontId="1" fillId="0" borderId="0" xfId="0" applyNumberFormat="1" applyFont="1"/>
    <xf numFmtId="3" fontId="1" fillId="0" borderId="16" xfId="0" applyNumberFormat="1" applyFont="1" applyBorder="1" applyAlignment="1">
      <alignment horizontal="left" vertical="center"/>
    </xf>
    <xf numFmtId="3" fontId="5" fillId="0" borderId="18" xfId="0" applyNumberFormat="1" applyFont="1" applyBorder="1"/>
    <xf numFmtId="3" fontId="5" fillId="2" borderId="15" xfId="0" applyNumberFormat="1" applyFont="1" applyFill="1" applyBorder="1" applyAlignment="1">
      <alignment vertical="center" wrapText="1" shrinkToFit="1"/>
    </xf>
    <xf numFmtId="3" fontId="5" fillId="2" borderId="15" xfId="0" applyNumberFormat="1" applyFont="1" applyFill="1" applyBorder="1" applyAlignment="1">
      <alignment vertical="center" shrinkToFit="1"/>
    </xf>
    <xf numFmtId="3" fontId="5" fillId="2" borderId="15" xfId="0" applyNumberFormat="1" applyFont="1" applyFill="1" applyBorder="1" applyAlignment="1">
      <alignment vertical="center"/>
    </xf>
    <xf numFmtId="3" fontId="5" fillId="0" borderId="0" xfId="0" applyNumberFormat="1" applyFont="1"/>
    <xf numFmtId="3" fontId="7" fillId="0" borderId="15" xfId="0" applyNumberFormat="1" applyFont="1" applyBorder="1" applyAlignment="1">
      <alignment vertical="center"/>
    </xf>
    <xf numFmtId="0" fontId="20" fillId="0" borderId="18" xfId="0" applyFont="1" applyBorder="1"/>
    <xf numFmtId="0" fontId="20" fillId="2" borderId="16" xfId="0" applyFont="1" applyFill="1" applyBorder="1" applyAlignment="1">
      <alignment vertical="center"/>
    </xf>
    <xf numFmtId="0" fontId="20" fillId="2" borderId="16" xfId="0" applyFont="1" applyFill="1" applyBorder="1" applyAlignment="1">
      <alignment vertical="center" wrapText="1"/>
    </xf>
    <xf numFmtId="0" fontId="20" fillId="2" borderId="10" xfId="0" applyFont="1" applyFill="1" applyBorder="1" applyAlignment="1">
      <alignment vertical="center" wrapText="1"/>
    </xf>
    <xf numFmtId="4" fontId="20" fillId="2" borderId="15" xfId="0" applyNumberFormat="1" applyFont="1" applyFill="1" applyBorder="1" applyAlignment="1">
      <alignment horizontal="center" vertical="center"/>
    </xf>
    <xf numFmtId="4" fontId="20" fillId="2" borderId="15" xfId="0" applyNumberFormat="1" applyFont="1" applyFill="1" applyBorder="1" applyAlignment="1">
      <alignment vertical="center"/>
    </xf>
    <xf numFmtId="3" fontId="20" fillId="2" borderId="15" xfId="0" applyNumberFormat="1" applyFont="1" applyFill="1" applyBorder="1" applyAlignment="1">
      <alignment vertical="center"/>
    </xf>
    <xf numFmtId="164" fontId="20" fillId="2" borderId="15" xfId="0" applyNumberFormat="1" applyFont="1" applyFill="1" applyBorder="1" applyAlignment="1">
      <alignment vertical="center"/>
    </xf>
    <xf numFmtId="0" fontId="5" fillId="0" borderId="0" xfId="0" applyFont="1"/>
    <xf numFmtId="4" fontId="16" fillId="0" borderId="31" xfId="0" applyNumberFormat="1" applyFont="1" applyBorder="1" applyAlignment="1">
      <alignment vertical="top" shrinkToFit="1"/>
    </xf>
    <xf numFmtId="4" fontId="16" fillId="0" borderId="32" xfId="0" applyNumberFormat="1" applyFont="1" applyBorder="1" applyAlignment="1">
      <alignment vertical="top" shrinkToFit="1"/>
    </xf>
    <xf numFmtId="0" fontId="0" fillId="4" borderId="33" xfId="0" applyFill="1" applyBorder="1" applyAlignment="1">
      <alignment wrapText="1"/>
    </xf>
    <xf numFmtId="4" fontId="16" fillId="0" borderId="34" xfId="0" applyNumberFormat="1" applyFont="1" applyBorder="1" applyAlignment="1">
      <alignment vertical="top" shrinkToFit="1"/>
    </xf>
    <xf numFmtId="4" fontId="16" fillId="0" borderId="35" xfId="0" applyNumberFormat="1" applyFont="1" applyBorder="1" applyAlignment="1">
      <alignment vertical="top" shrinkToFit="1"/>
    </xf>
    <xf numFmtId="4" fontId="8" fillId="5" borderId="10" xfId="0" applyNumberFormat="1" applyFont="1" applyFill="1" applyBorder="1" applyAlignment="1">
      <alignment vertical="top" shrinkToFi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horizontal="center" vertical="top" shrinkToFit="1"/>
    </xf>
    <xf numFmtId="165" fontId="16" fillId="0" borderId="0" xfId="0" applyNumberFormat="1" applyFont="1" applyAlignment="1">
      <alignment vertical="top" shrinkToFit="1"/>
    </xf>
    <xf numFmtId="49" fontId="21" fillId="0" borderId="36" xfId="2" applyNumberFormat="1" applyFont="1" applyBorder="1" applyAlignment="1">
      <alignment horizontal="left" vertical="top"/>
    </xf>
    <xf numFmtId="0" fontId="21" fillId="0" borderId="36" xfId="2" applyFont="1" applyBorder="1" applyAlignment="1">
      <alignment vertical="top" wrapText="1"/>
    </xf>
    <xf numFmtId="49" fontId="21" fillId="0" borderId="15" xfId="2" applyNumberFormat="1" applyFont="1" applyBorder="1" applyAlignment="1">
      <alignment horizontal="left" vertical="top"/>
    </xf>
    <xf numFmtId="0" fontId="21" fillId="0" borderId="15" xfId="2" applyFont="1" applyBorder="1" applyAlignment="1">
      <alignment vertical="top" wrapText="1"/>
    </xf>
    <xf numFmtId="4" fontId="16" fillId="2" borderId="0" xfId="0" applyNumberFormat="1" applyFont="1" applyFill="1" applyAlignment="1" applyProtection="1">
      <alignment vertical="top" shrinkToFit="1"/>
      <protection locked="0"/>
    </xf>
    <xf numFmtId="49" fontId="21" fillId="0" borderId="0" xfId="2" applyNumberFormat="1" applyFont="1" applyAlignment="1">
      <alignment horizontal="left" vertical="top"/>
    </xf>
    <xf numFmtId="0" fontId="21" fillId="0" borderId="0" xfId="2" applyFont="1" applyAlignment="1">
      <alignment vertical="top" wrapText="1"/>
    </xf>
    <xf numFmtId="0" fontId="16" fillId="0" borderId="10" xfId="0" applyFont="1" applyBorder="1" applyAlignment="1">
      <alignment vertical="top"/>
    </xf>
    <xf numFmtId="0" fontId="16" fillId="0" borderId="10" xfId="0" applyFont="1" applyBorder="1" applyAlignment="1">
      <alignment horizontal="center" vertical="top" shrinkToFit="1"/>
    </xf>
    <xf numFmtId="165" fontId="16" fillId="0" borderId="15" xfId="0" applyNumberFormat="1" applyFont="1" applyBorder="1" applyAlignment="1">
      <alignment vertical="top" shrinkToFit="1"/>
    </xf>
    <xf numFmtId="4" fontId="16" fillId="3" borderId="15" xfId="0" applyNumberFormat="1" applyFont="1" applyFill="1" applyBorder="1" applyAlignment="1" applyProtection="1">
      <alignment vertical="top" shrinkToFit="1"/>
      <protection locked="0"/>
    </xf>
    <xf numFmtId="4" fontId="16" fillId="0" borderId="15" xfId="0" applyNumberFormat="1" applyFont="1" applyBorder="1" applyAlignment="1">
      <alignment vertical="top" shrinkToFit="1"/>
    </xf>
    <xf numFmtId="0" fontId="16" fillId="0" borderId="15" xfId="0" applyFont="1" applyBorder="1" applyAlignment="1">
      <alignment vertical="top"/>
    </xf>
    <xf numFmtId="0" fontId="16" fillId="0" borderId="15" xfId="0" applyFont="1" applyBorder="1" applyAlignment="1">
      <alignment horizontal="center" vertical="top" shrinkToFit="1"/>
    </xf>
    <xf numFmtId="49" fontId="7" fillId="0" borderId="16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5" fillId="2" borderId="16" xfId="0" applyNumberFormat="1" applyFont="1" applyFill="1" applyBorder="1" applyAlignment="1">
      <alignment vertical="center"/>
    </xf>
    <xf numFmtId="3" fontId="5" fillId="2" borderId="10" xfId="0" applyNumberFormat="1" applyFont="1" applyFill="1" applyBorder="1" applyAlignment="1">
      <alignment vertical="center"/>
    </xf>
    <xf numFmtId="3" fontId="5" fillId="2" borderId="33" xfId="0" applyNumberFormat="1" applyFont="1" applyFill="1" applyBorder="1" applyAlignment="1">
      <alignment vertical="center"/>
    </xf>
    <xf numFmtId="3" fontId="12" fillId="2" borderId="20" xfId="0" applyNumberFormat="1" applyFont="1" applyFill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4" fontId="11" fillId="0" borderId="33" xfId="0" applyNumberFormat="1" applyFont="1" applyBorder="1" applyAlignment="1">
      <alignment horizontal="right" vertical="center" indent="1"/>
    </xf>
    <xf numFmtId="3" fontId="11" fillId="0" borderId="16" xfId="0" applyNumberFormat="1" applyFont="1" applyBorder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3" fontId="13" fillId="0" borderId="16" xfId="0" applyNumberFormat="1" applyFont="1" applyBorder="1" applyAlignment="1">
      <alignment horizontal="right" vertical="center" indent="1"/>
    </xf>
    <xf numFmtId="3" fontId="13" fillId="0" borderId="33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3" fillId="0" borderId="33" xfId="0" applyNumberFormat="1" applyFont="1" applyBorder="1" applyAlignment="1">
      <alignment horizontal="right" vertical="center" indent="1"/>
    </xf>
    <xf numFmtId="3" fontId="11" fillId="0" borderId="16" xfId="0" applyNumberFormat="1" applyFont="1" applyBorder="1" applyAlignment="1">
      <alignment horizontal="right" vertical="center" indent="1"/>
    </xf>
    <xf numFmtId="3" fontId="11" fillId="0" borderId="33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8" fillId="3" borderId="12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3" fontId="11" fillId="0" borderId="16" xfId="0" applyNumberFormat="1" applyFont="1" applyBorder="1" applyAlignment="1">
      <alignment vertical="center"/>
    </xf>
    <xf numFmtId="3" fontId="11" fillId="0" borderId="10" xfId="0" applyNumberFormat="1" applyFont="1" applyBorder="1" applyAlignment="1">
      <alignment vertical="center"/>
    </xf>
    <xf numFmtId="4" fontId="0" fillId="0" borderId="10" xfId="0" applyNumberFormat="1" applyBorder="1" applyAlignment="1">
      <alignment vertical="center" wrapText="1"/>
    </xf>
    <xf numFmtId="3" fontId="11" fillId="0" borderId="12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13" fillId="0" borderId="29" xfId="0" applyNumberFormat="1" applyFont="1" applyBorder="1" applyAlignment="1">
      <alignment horizontal="right" vertical="center" inden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3" fontId="11" fillId="0" borderId="17" xfId="0" applyNumberFormat="1" applyFont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3" fontId="11" fillId="0" borderId="29" xfId="0" applyNumberFormat="1" applyFont="1" applyBorder="1" applyAlignment="1">
      <alignment horizontal="right" vertical="center" inden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49" fontId="6" fillId="2" borderId="12" xfId="0" applyNumberFormat="1" applyFont="1" applyFill="1" applyBorder="1" applyAlignment="1">
      <alignment horizontal="left" vertical="center" wrapText="1"/>
    </xf>
    <xf numFmtId="0" fontId="0" fillId="2" borderId="12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8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8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8" xfId="0" applyBorder="1" applyAlignment="1">
      <alignment horizontal="right" indent="1"/>
    </xf>
    <xf numFmtId="1" fontId="0" fillId="0" borderId="6" xfId="0" applyNumberFormat="1" applyBorder="1" applyAlignment="1">
      <alignment horizontal="right" indent="1"/>
    </xf>
    <xf numFmtId="0" fontId="5" fillId="3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0" xfId="0" applyNumberFormat="1" applyBorder="1" applyAlignment="1">
      <alignment vertical="center" shrinkToFit="1"/>
    </xf>
    <xf numFmtId="49" fontId="0" fillId="0" borderId="33" xfId="0" applyNumberFormat="1" applyBorder="1" applyAlignment="1">
      <alignment vertical="center" shrinkToFit="1"/>
    </xf>
    <xf numFmtId="0" fontId="17" fillId="0" borderId="12" xfId="0" applyFont="1" applyBorder="1" applyAlignment="1">
      <alignment horizontal="left" vertical="top" wrapText="1"/>
    </xf>
    <xf numFmtId="0" fontId="17" fillId="0" borderId="12" xfId="0" applyFont="1" applyBorder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0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3" xfId="0" applyBorder="1" applyAlignment="1">
      <alignment vertical="center"/>
    </xf>
    <xf numFmtId="49" fontId="0" fillId="2" borderId="10" xfId="0" applyNumberForma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33" xfId="0" applyFill="1" applyBorder="1" applyAlignment="1">
      <alignment vertical="center"/>
    </xf>
  </cellXfs>
  <cellStyles count="3">
    <cellStyle name="Normální" xfId="0" builtinId="0"/>
    <cellStyle name="normální 2" xfId="1" xr:uid="{00000000-0005-0000-0000-000001000000}"/>
    <cellStyle name="normální_POL.XL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C21" sqref="C21"/>
    </sheetView>
  </sheetViews>
  <sheetFormatPr defaultRowHeight="12.75" x14ac:dyDescent="0.2"/>
  <sheetData>
    <row r="1" spans="1:7" x14ac:dyDescent="0.2">
      <c r="A1" s="21" t="s">
        <v>151</v>
      </c>
    </row>
    <row r="2" spans="1:7" ht="70.5" customHeight="1" x14ac:dyDescent="0.2">
      <c r="A2" s="267" t="s">
        <v>152</v>
      </c>
      <c r="B2" s="267"/>
      <c r="C2" s="267"/>
      <c r="D2" s="267"/>
      <c r="E2" s="267"/>
      <c r="F2" s="267"/>
      <c r="G2" s="267"/>
    </row>
  </sheetData>
  <sheetProtection formatRows="0"/>
  <mergeCells count="1">
    <mergeCell ref="A2:G2"/>
  </mergeCells>
  <phoneticPr fontId="16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5"/>
  <sheetViews>
    <sheetView showGridLines="0" topLeftCell="B1" zoomScaleNormal="100" zoomScaleSheetLayoutView="75" workbookViewId="0">
      <selection activeCell="E15" sqref="E15:F15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48" customWidth="1"/>
    <col min="4" max="4" width="13" style="48" customWidth="1"/>
    <col min="5" max="5" width="9.7109375" style="48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3" t="s">
        <v>149</v>
      </c>
      <c r="B1" s="246" t="s">
        <v>55</v>
      </c>
      <c r="C1" s="247"/>
      <c r="D1" s="247"/>
      <c r="E1" s="247"/>
      <c r="F1" s="247"/>
      <c r="G1" s="247"/>
      <c r="H1" s="247"/>
      <c r="I1" s="247"/>
      <c r="J1" s="248"/>
    </row>
    <row r="2" spans="1:15" ht="36" customHeight="1" x14ac:dyDescent="0.2">
      <c r="A2" s="2"/>
      <c r="B2" s="72" t="s">
        <v>137</v>
      </c>
      <c r="C2" s="73"/>
      <c r="D2" s="74" t="s">
        <v>154</v>
      </c>
      <c r="E2" s="254" t="s">
        <v>155</v>
      </c>
      <c r="F2" s="255"/>
      <c r="G2" s="255"/>
      <c r="H2" s="255"/>
      <c r="I2" s="255"/>
      <c r="J2" s="256"/>
      <c r="O2" s="1"/>
    </row>
    <row r="3" spans="1:15" ht="27" hidden="1" customHeight="1" x14ac:dyDescent="0.2">
      <c r="A3" s="2"/>
      <c r="B3" s="75"/>
      <c r="C3" s="73"/>
      <c r="D3" s="76"/>
      <c r="E3" s="257"/>
      <c r="F3" s="258"/>
      <c r="G3" s="258"/>
      <c r="H3" s="258"/>
      <c r="I3" s="258"/>
      <c r="J3" s="259"/>
    </row>
    <row r="4" spans="1:15" ht="23.25" customHeight="1" x14ac:dyDescent="0.2">
      <c r="A4" s="2"/>
      <c r="B4" s="77"/>
      <c r="C4" s="78"/>
      <c r="D4" s="79"/>
      <c r="E4" s="252"/>
      <c r="F4" s="252"/>
      <c r="G4" s="252"/>
      <c r="H4" s="252"/>
      <c r="I4" s="252"/>
      <c r="J4" s="253"/>
    </row>
    <row r="5" spans="1:15" ht="24" customHeight="1" x14ac:dyDescent="0.2">
      <c r="A5" s="2"/>
      <c r="B5" s="31" t="s">
        <v>136</v>
      </c>
      <c r="D5" s="263"/>
      <c r="E5" s="264"/>
      <c r="F5" s="264"/>
      <c r="G5" s="264"/>
      <c r="H5" s="18" t="s">
        <v>153</v>
      </c>
      <c r="I5" s="22"/>
      <c r="J5" s="8"/>
    </row>
    <row r="6" spans="1:15" ht="15.75" customHeight="1" x14ac:dyDescent="0.2">
      <c r="A6" s="2"/>
      <c r="B6" s="28"/>
      <c r="C6" s="51"/>
      <c r="D6" s="225"/>
      <c r="E6" s="226"/>
      <c r="F6" s="226"/>
      <c r="G6" s="226"/>
      <c r="H6" s="18" t="s">
        <v>147</v>
      </c>
      <c r="I6" s="22"/>
      <c r="J6" s="8"/>
    </row>
    <row r="7" spans="1:15" ht="15.75" customHeight="1" x14ac:dyDescent="0.2">
      <c r="A7" s="2"/>
      <c r="B7" s="29"/>
      <c r="C7" s="52"/>
      <c r="D7" s="49"/>
      <c r="E7" s="233"/>
      <c r="F7" s="234"/>
      <c r="G7" s="234"/>
      <c r="H7" s="24"/>
      <c r="I7" s="23"/>
      <c r="J7" s="33"/>
    </row>
    <row r="8" spans="1:15" ht="24" hidden="1" customHeight="1" x14ac:dyDescent="0.2">
      <c r="A8" s="2"/>
      <c r="B8" s="31" t="s">
        <v>134</v>
      </c>
      <c r="D8" s="47"/>
      <c r="H8" s="18" t="s">
        <v>153</v>
      </c>
      <c r="I8" s="22"/>
      <c r="J8" s="8"/>
    </row>
    <row r="9" spans="1:15" ht="15.75" hidden="1" customHeight="1" x14ac:dyDescent="0.2">
      <c r="A9" s="2"/>
      <c r="B9" s="2"/>
      <c r="D9" s="47"/>
      <c r="H9" s="18" t="s">
        <v>147</v>
      </c>
      <c r="I9" s="22"/>
      <c r="J9" s="8"/>
    </row>
    <row r="10" spans="1:15" ht="15.75" hidden="1" customHeight="1" x14ac:dyDescent="0.2">
      <c r="A10" s="2"/>
      <c r="B10" s="34"/>
      <c r="C10" s="52"/>
      <c r="D10" s="49"/>
      <c r="E10" s="53"/>
      <c r="F10" s="24"/>
      <c r="G10" s="14"/>
      <c r="H10" s="14"/>
      <c r="I10" s="35"/>
      <c r="J10" s="33"/>
    </row>
    <row r="11" spans="1:15" ht="24" customHeight="1" x14ac:dyDescent="0.2">
      <c r="A11" s="2"/>
      <c r="B11" s="31" t="s">
        <v>133</v>
      </c>
      <c r="D11" s="235"/>
      <c r="E11" s="235"/>
      <c r="F11" s="235"/>
      <c r="G11" s="235"/>
      <c r="H11" s="18" t="s">
        <v>153</v>
      </c>
      <c r="I11" s="81"/>
      <c r="J11" s="8"/>
    </row>
    <row r="12" spans="1:15" ht="15.75" customHeight="1" x14ac:dyDescent="0.2">
      <c r="A12" s="2"/>
      <c r="B12" s="28"/>
      <c r="C12" s="51"/>
      <c r="D12" s="260"/>
      <c r="E12" s="260"/>
      <c r="F12" s="260"/>
      <c r="G12" s="260"/>
      <c r="H12" s="18" t="s">
        <v>147</v>
      </c>
      <c r="I12" s="81"/>
      <c r="J12" s="8"/>
    </row>
    <row r="13" spans="1:15" ht="15.75" customHeight="1" x14ac:dyDescent="0.2">
      <c r="A13" s="2"/>
      <c r="B13" s="29"/>
      <c r="C13" s="52"/>
      <c r="D13" s="80"/>
      <c r="E13" s="261"/>
      <c r="F13" s="262"/>
      <c r="G13" s="262"/>
      <c r="H13" s="19"/>
      <c r="I13" s="23"/>
      <c r="J13" s="33"/>
    </row>
    <row r="14" spans="1:15" ht="24" customHeight="1" x14ac:dyDescent="0.2">
      <c r="A14" s="2"/>
      <c r="B14" s="39" t="s">
        <v>135</v>
      </c>
      <c r="C14" s="54"/>
      <c r="D14" s="55"/>
      <c r="E14" s="56"/>
      <c r="F14" s="40"/>
      <c r="G14" s="40"/>
      <c r="H14" s="41"/>
      <c r="I14" s="40"/>
      <c r="J14" s="42"/>
    </row>
    <row r="15" spans="1:15" ht="32.25" customHeight="1" x14ac:dyDescent="0.2">
      <c r="A15" s="2"/>
      <c r="B15" s="34" t="s">
        <v>145</v>
      </c>
      <c r="C15" s="57"/>
      <c r="D15" s="50"/>
      <c r="E15" s="266"/>
      <c r="F15" s="266"/>
      <c r="G15" s="236"/>
      <c r="H15" s="236"/>
      <c r="I15" s="236" t="s">
        <v>144</v>
      </c>
      <c r="J15" s="265"/>
    </row>
    <row r="16" spans="1:15" ht="23.25" customHeight="1" x14ac:dyDescent="0.2">
      <c r="A16" s="116" t="s">
        <v>139</v>
      </c>
      <c r="B16" s="36" t="s">
        <v>139</v>
      </c>
      <c r="C16" s="58"/>
      <c r="D16" s="59"/>
      <c r="E16" s="229"/>
      <c r="F16" s="230"/>
      <c r="G16" s="227"/>
      <c r="H16" s="228"/>
      <c r="I16" s="227">
        <f>I59+I60+I61+I62+I63+I64+I65+I66+I67</f>
        <v>0</v>
      </c>
      <c r="J16" s="245"/>
    </row>
    <row r="17" spans="1:10" ht="23.25" customHeight="1" x14ac:dyDescent="0.2">
      <c r="A17" s="116" t="s">
        <v>140</v>
      </c>
      <c r="B17" s="36" t="s">
        <v>140</v>
      </c>
      <c r="C17" s="58"/>
      <c r="D17" s="59"/>
      <c r="E17" s="229"/>
      <c r="F17" s="230"/>
      <c r="G17" s="227"/>
      <c r="H17" s="228"/>
      <c r="I17" s="227">
        <f>SUMIF(F59:F70,A17,I59:I70)</f>
        <v>0</v>
      </c>
      <c r="J17" s="245"/>
    </row>
    <row r="18" spans="1:10" ht="23.25" customHeight="1" x14ac:dyDescent="0.2">
      <c r="A18" s="116" t="s">
        <v>141</v>
      </c>
      <c r="B18" s="36" t="s">
        <v>141</v>
      </c>
      <c r="C18" s="58"/>
      <c r="D18" s="59"/>
      <c r="E18" s="229"/>
      <c r="F18" s="230"/>
      <c r="G18" s="227"/>
      <c r="H18" s="228"/>
      <c r="I18" s="227">
        <f>I71</f>
        <v>0</v>
      </c>
      <c r="J18" s="245"/>
    </row>
    <row r="19" spans="1:10" ht="23.25" customHeight="1" x14ac:dyDescent="0.2">
      <c r="A19" s="116" t="s">
        <v>192</v>
      </c>
      <c r="B19" s="36" t="s">
        <v>142</v>
      </c>
      <c r="C19" s="58"/>
      <c r="D19" s="59"/>
      <c r="E19" s="229"/>
      <c r="F19" s="230"/>
      <c r="G19" s="227"/>
      <c r="H19" s="228"/>
      <c r="I19" s="227">
        <f>I69</f>
        <v>0</v>
      </c>
      <c r="J19" s="245"/>
    </row>
    <row r="20" spans="1:10" ht="23.25" customHeight="1" x14ac:dyDescent="0.2">
      <c r="A20" s="116" t="s">
        <v>191</v>
      </c>
      <c r="B20" s="36" t="s">
        <v>143</v>
      </c>
      <c r="C20" s="58"/>
      <c r="D20" s="59"/>
      <c r="E20" s="229"/>
      <c r="F20" s="230"/>
      <c r="G20" s="227"/>
      <c r="H20" s="228"/>
      <c r="I20" s="227">
        <f>I68</f>
        <v>0</v>
      </c>
      <c r="J20" s="245"/>
    </row>
    <row r="21" spans="1:10" ht="23.25" customHeight="1" x14ac:dyDescent="0.2">
      <c r="A21" s="2"/>
      <c r="B21" s="44" t="s">
        <v>144</v>
      </c>
      <c r="C21" s="60"/>
      <c r="D21" s="61"/>
      <c r="E21" s="220"/>
      <c r="F21" s="221"/>
      <c r="G21" s="231"/>
      <c r="H21" s="232"/>
      <c r="I21" s="231">
        <f>SUM(I16:J20)</f>
        <v>0</v>
      </c>
      <c r="J21" s="251"/>
    </row>
    <row r="22" spans="1:10" ht="33" customHeight="1" x14ac:dyDescent="0.2">
      <c r="A22" s="2"/>
      <c r="B22" s="38" t="s">
        <v>146</v>
      </c>
      <c r="C22" s="58"/>
      <c r="D22" s="59"/>
      <c r="E22" s="62"/>
      <c r="F22" s="37"/>
      <c r="G22" s="162"/>
      <c r="H22" s="162"/>
      <c r="I22" s="162"/>
      <c r="J22" s="163"/>
    </row>
    <row r="23" spans="1:10" ht="23.25" customHeight="1" x14ac:dyDescent="0.2">
      <c r="A23" s="2">
        <f>ZakladDPHSni*SazbaDPH1/100</f>
        <v>0</v>
      </c>
      <c r="B23" s="36" t="s">
        <v>126</v>
      </c>
      <c r="C23" s="58"/>
      <c r="D23" s="59"/>
      <c r="E23" s="63">
        <v>12</v>
      </c>
      <c r="F23" s="37" t="s">
        <v>114</v>
      </c>
      <c r="G23" s="237">
        <f>ZakladDPHSniVypocet</f>
        <v>0</v>
      </c>
      <c r="H23" s="238"/>
      <c r="I23" s="238"/>
      <c r="J23" s="163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6" t="s">
        <v>127</v>
      </c>
      <c r="C24" s="58"/>
      <c r="D24" s="59"/>
      <c r="E24" s="63">
        <f>SazbaDPH1</f>
        <v>12</v>
      </c>
      <c r="F24" s="37" t="s">
        <v>114</v>
      </c>
      <c r="G24" s="222">
        <f>A23</f>
        <v>0</v>
      </c>
      <c r="H24" s="223"/>
      <c r="I24" s="223"/>
      <c r="J24" s="163" t="str">
        <f t="shared" si="0"/>
        <v>CZK</v>
      </c>
    </row>
    <row r="25" spans="1:10" ht="23.25" customHeight="1" x14ac:dyDescent="0.2">
      <c r="A25" s="2">
        <f>ZakladDPHZakl*SazbaDPH2/100</f>
        <v>0</v>
      </c>
      <c r="B25" s="36" t="s">
        <v>128</v>
      </c>
      <c r="C25" s="58"/>
      <c r="D25" s="59"/>
      <c r="E25" s="63">
        <v>21</v>
      </c>
      <c r="F25" s="37" t="s">
        <v>114</v>
      </c>
      <c r="G25" s="237">
        <f>ZakladDPHZaklVypocet</f>
        <v>0</v>
      </c>
      <c r="H25" s="238"/>
      <c r="I25" s="238"/>
      <c r="J25" s="163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129</v>
      </c>
      <c r="C26" s="64"/>
      <c r="D26" s="50"/>
      <c r="E26" s="65">
        <f>SazbaDPH2</f>
        <v>21</v>
      </c>
      <c r="F26" s="30" t="s">
        <v>114</v>
      </c>
      <c r="G26" s="249">
        <f>A25</f>
        <v>0</v>
      </c>
      <c r="H26" s="250"/>
      <c r="I26" s="250"/>
      <c r="J26" s="164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118</v>
      </c>
      <c r="C27" s="66"/>
      <c r="D27" s="67"/>
      <c r="E27" s="66"/>
      <c r="F27" s="16"/>
      <c r="G27" s="240">
        <f>CenaCelkem-(ZakladDPHSni+DPHSni+ZakladDPHZakl+DPHZakl)</f>
        <v>0</v>
      </c>
      <c r="H27" s="240"/>
      <c r="I27" s="240"/>
      <c r="J27" s="165" t="str">
        <f t="shared" si="0"/>
        <v>CZK</v>
      </c>
    </row>
    <row r="28" spans="1:10" ht="27.75" hidden="1" customHeight="1" thickBot="1" x14ac:dyDescent="0.25">
      <c r="A28" s="2"/>
      <c r="B28" s="98" t="s">
        <v>138</v>
      </c>
      <c r="C28" s="99"/>
      <c r="D28" s="99"/>
      <c r="E28" s="100"/>
      <c r="F28" s="101"/>
      <c r="G28" s="219">
        <f>ZakladDPHSniVypocet+ZakladDPHZaklVypocet</f>
        <v>0</v>
      </c>
      <c r="H28" s="219"/>
      <c r="I28" s="219"/>
      <c r="J28" s="166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98" t="s">
        <v>148</v>
      </c>
      <c r="C29" s="102"/>
      <c r="D29" s="102"/>
      <c r="E29" s="102"/>
      <c r="F29" s="103"/>
      <c r="G29" s="219">
        <f>A27</f>
        <v>0</v>
      </c>
      <c r="H29" s="219"/>
      <c r="I29" s="219"/>
      <c r="J29" s="167" t="s">
        <v>170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68" t="s">
        <v>125</v>
      </c>
      <c r="D32" s="69"/>
      <c r="E32" s="69"/>
      <c r="F32" s="15" t="s">
        <v>124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0"/>
      <c r="D34" s="241"/>
      <c r="E34" s="242"/>
      <c r="G34" s="243"/>
      <c r="H34" s="244"/>
      <c r="I34" s="244"/>
      <c r="J34" s="25"/>
    </row>
    <row r="35" spans="1:10" ht="12.75" customHeight="1" x14ac:dyDescent="0.2">
      <c r="A35" s="2"/>
      <c r="B35" s="2"/>
      <c r="D35" s="224" t="s">
        <v>116</v>
      </c>
      <c r="E35" s="224"/>
      <c r="H35" s="10" t="s">
        <v>117</v>
      </c>
      <c r="J35" s="9"/>
    </row>
    <row r="36" spans="1:10" ht="13.5" customHeight="1" thickBot="1" x14ac:dyDescent="0.25">
      <c r="A36" s="11"/>
      <c r="B36" s="11"/>
      <c r="C36" s="71"/>
      <c r="D36" s="71"/>
      <c r="E36" s="71"/>
      <c r="F36" s="12"/>
      <c r="G36" s="12"/>
      <c r="H36" s="12"/>
      <c r="I36" s="12"/>
      <c r="J36" s="13"/>
    </row>
    <row r="37" spans="1:10" ht="27" customHeight="1" x14ac:dyDescent="0.2">
      <c r="B37" s="84" t="s">
        <v>130</v>
      </c>
      <c r="C37" s="85"/>
      <c r="D37" s="85"/>
      <c r="E37" s="85"/>
      <c r="F37" s="86"/>
      <c r="G37" s="86"/>
      <c r="H37" s="86"/>
      <c r="I37" s="86"/>
      <c r="J37" s="87"/>
    </row>
    <row r="38" spans="1:10" ht="25.5" customHeight="1" x14ac:dyDescent="0.2">
      <c r="A38" s="83" t="s">
        <v>150</v>
      </c>
      <c r="B38" s="88" t="s">
        <v>131</v>
      </c>
      <c r="C38" s="89" t="s">
        <v>119</v>
      </c>
      <c r="D38" s="89"/>
      <c r="E38" s="89"/>
      <c r="F38" s="90" t="str">
        <f>B23</f>
        <v>Základ pro sníženou DPH</v>
      </c>
      <c r="G38" s="90" t="str">
        <f>B25</f>
        <v>Základ pro základní DPH</v>
      </c>
      <c r="H38" s="91" t="s">
        <v>132</v>
      </c>
      <c r="I38" s="91" t="s">
        <v>115</v>
      </c>
      <c r="J38" s="92"/>
    </row>
    <row r="39" spans="1:10" ht="25.5" hidden="1" customHeight="1" x14ac:dyDescent="0.2">
      <c r="A39" s="83">
        <v>1</v>
      </c>
      <c r="B39" s="93" t="s">
        <v>156</v>
      </c>
      <c r="C39" s="239"/>
      <c r="D39" s="239"/>
      <c r="E39" s="239"/>
      <c r="F39" s="94">
        <f>OVN!AE31+'SO 101'!AE270+'SO 102'!AE286+'SO 103'!AE286+'SO 104'!AE167+'SO 105'!AE96</f>
        <v>0</v>
      </c>
      <c r="G39" s="95">
        <f>OVN!AF31+'SO 101'!AF270+'SO 102'!AF286+'SO 103'!AF286+'SO 104'!AF167+'SO 105'!AF96</f>
        <v>0</v>
      </c>
      <c r="H39" s="96">
        <f t="shared" ref="H39:H50" si="1">(F39*SazbaDPH1/100)+(G39*SazbaDPH2/100)</f>
        <v>0</v>
      </c>
      <c r="I39" s="96">
        <f t="shared" ref="I39:I50" si="2">F39+G39+H39</f>
        <v>0</v>
      </c>
      <c r="J39" s="97"/>
    </row>
    <row r="40" spans="1:10" s="173" customFormat="1" ht="25.5" customHeight="1" x14ac:dyDescent="0.2">
      <c r="A40" s="168">
        <v>2</v>
      </c>
      <c r="B40" s="169" t="s">
        <v>157</v>
      </c>
      <c r="C40" s="215" t="s">
        <v>158</v>
      </c>
      <c r="D40" s="215"/>
      <c r="E40" s="215"/>
      <c r="F40" s="170">
        <f>OVN!AE31</f>
        <v>0</v>
      </c>
      <c r="G40" s="171">
        <f>OVN!G31</f>
        <v>0</v>
      </c>
      <c r="H40" s="171">
        <f t="shared" si="1"/>
        <v>0</v>
      </c>
      <c r="I40" s="171">
        <f t="shared" si="2"/>
        <v>0</v>
      </c>
      <c r="J40" s="172"/>
    </row>
    <row r="41" spans="1:10" s="173" customFormat="1" ht="25.5" hidden="1" customHeight="1" x14ac:dyDescent="0.2">
      <c r="A41" s="168"/>
      <c r="B41" s="174"/>
      <c r="C41" s="215"/>
      <c r="D41" s="215"/>
      <c r="E41" s="215"/>
      <c r="F41" s="170"/>
      <c r="G41" s="171"/>
      <c r="H41" s="171"/>
      <c r="I41" s="171"/>
      <c r="J41" s="172"/>
    </row>
    <row r="42" spans="1:10" s="173" customFormat="1" ht="25.5" customHeight="1" x14ac:dyDescent="0.2">
      <c r="A42" s="168">
        <v>2</v>
      </c>
      <c r="B42" s="169" t="s">
        <v>159</v>
      </c>
      <c r="C42" s="215" t="s">
        <v>160</v>
      </c>
      <c r="D42" s="215"/>
      <c r="E42" s="215"/>
      <c r="F42" s="170">
        <f>'SO 101'!AE270</f>
        <v>0</v>
      </c>
      <c r="G42" s="171">
        <f>'SO 101'!G270</f>
        <v>0</v>
      </c>
      <c r="H42" s="171">
        <f t="shared" si="1"/>
        <v>0</v>
      </c>
      <c r="I42" s="171">
        <f t="shared" si="2"/>
        <v>0</v>
      </c>
      <c r="J42" s="172"/>
    </row>
    <row r="43" spans="1:10" s="173" customFormat="1" ht="25.5" hidden="1" customHeight="1" x14ac:dyDescent="0.2">
      <c r="A43" s="168"/>
      <c r="B43" s="174"/>
      <c r="C43" s="215"/>
      <c r="D43" s="215"/>
      <c r="E43" s="215"/>
      <c r="F43" s="170"/>
      <c r="G43" s="171"/>
      <c r="H43" s="171"/>
      <c r="I43" s="171"/>
      <c r="J43" s="172"/>
    </row>
    <row r="44" spans="1:10" s="173" customFormat="1" ht="25.5" customHeight="1" x14ac:dyDescent="0.2">
      <c r="A44" s="168">
        <v>2</v>
      </c>
      <c r="B44" s="169" t="s">
        <v>161</v>
      </c>
      <c r="C44" s="215" t="s">
        <v>162</v>
      </c>
      <c r="D44" s="215"/>
      <c r="E44" s="215"/>
      <c r="F44" s="170">
        <f>'SO 102'!AE286</f>
        <v>0</v>
      </c>
      <c r="G44" s="171">
        <f>'SO 102'!G286</f>
        <v>0</v>
      </c>
      <c r="H44" s="171">
        <f t="shared" si="1"/>
        <v>0</v>
      </c>
      <c r="I44" s="171">
        <f t="shared" si="2"/>
        <v>0</v>
      </c>
      <c r="J44" s="172"/>
    </row>
    <row r="45" spans="1:10" s="173" customFormat="1" ht="25.5" hidden="1" customHeight="1" x14ac:dyDescent="0.2">
      <c r="A45" s="168"/>
      <c r="B45" s="174"/>
      <c r="C45" s="215"/>
      <c r="D45" s="215"/>
      <c r="E45" s="215"/>
      <c r="F45" s="170"/>
      <c r="G45" s="171"/>
      <c r="H45" s="171"/>
      <c r="I45" s="171"/>
      <c r="J45" s="172"/>
    </row>
    <row r="46" spans="1:10" s="173" customFormat="1" ht="24.75" customHeight="1" x14ac:dyDescent="0.2">
      <c r="A46" s="168">
        <v>2</v>
      </c>
      <c r="B46" s="169" t="s">
        <v>163</v>
      </c>
      <c r="C46" s="215" t="s">
        <v>164</v>
      </c>
      <c r="D46" s="215"/>
      <c r="E46" s="215"/>
      <c r="F46" s="170">
        <f>'SO 103'!AE286</f>
        <v>0</v>
      </c>
      <c r="G46" s="171">
        <f>'SO 103'!G286</f>
        <v>0</v>
      </c>
      <c r="H46" s="171">
        <f t="shared" si="1"/>
        <v>0</v>
      </c>
      <c r="I46" s="171">
        <f t="shared" si="2"/>
        <v>0</v>
      </c>
      <c r="J46" s="172"/>
    </row>
    <row r="47" spans="1:10" s="173" customFormat="1" ht="25.5" hidden="1" customHeight="1" x14ac:dyDescent="0.2">
      <c r="A47" s="168"/>
      <c r="B47" s="174"/>
      <c r="C47" s="215"/>
      <c r="D47" s="215"/>
      <c r="E47" s="215"/>
      <c r="F47" s="170"/>
      <c r="G47" s="171"/>
      <c r="H47" s="171"/>
      <c r="I47" s="171"/>
      <c r="J47" s="172"/>
    </row>
    <row r="48" spans="1:10" s="173" customFormat="1" ht="25.5" customHeight="1" x14ac:dyDescent="0.2">
      <c r="A48" s="168">
        <v>2</v>
      </c>
      <c r="B48" s="169" t="s">
        <v>165</v>
      </c>
      <c r="C48" s="215" t="s">
        <v>166</v>
      </c>
      <c r="D48" s="215"/>
      <c r="E48" s="215"/>
      <c r="F48" s="170">
        <f>'SO 104'!AE167</f>
        <v>0</v>
      </c>
      <c r="G48" s="171">
        <f>'SO 104'!G167</f>
        <v>0</v>
      </c>
      <c r="H48" s="171">
        <f t="shared" si="1"/>
        <v>0</v>
      </c>
      <c r="I48" s="171">
        <f t="shared" si="2"/>
        <v>0</v>
      </c>
      <c r="J48" s="172"/>
    </row>
    <row r="49" spans="1:10" s="173" customFormat="1" ht="25.5" hidden="1" customHeight="1" x14ac:dyDescent="0.2">
      <c r="A49" s="168"/>
      <c r="B49" s="174"/>
      <c r="C49" s="215"/>
      <c r="D49" s="215"/>
      <c r="E49" s="215"/>
      <c r="F49" s="170"/>
      <c r="G49" s="171"/>
      <c r="H49" s="171"/>
      <c r="I49" s="171"/>
      <c r="J49" s="172"/>
    </row>
    <row r="50" spans="1:10" s="173" customFormat="1" ht="25.5" customHeight="1" x14ac:dyDescent="0.2">
      <c r="A50" s="168">
        <v>2</v>
      </c>
      <c r="B50" s="169" t="s">
        <v>167</v>
      </c>
      <c r="C50" s="215" t="s">
        <v>168</v>
      </c>
      <c r="D50" s="215"/>
      <c r="E50" s="215"/>
      <c r="F50" s="170">
        <f>'SO 105'!AE96</f>
        <v>0</v>
      </c>
      <c r="G50" s="171">
        <f>'SO 105'!G96</f>
        <v>0</v>
      </c>
      <c r="H50" s="171">
        <f t="shared" si="1"/>
        <v>0</v>
      </c>
      <c r="I50" s="171">
        <f t="shared" si="2"/>
        <v>0</v>
      </c>
      <c r="J50" s="172"/>
    </row>
    <row r="51" spans="1:10" s="173" customFormat="1" ht="25.5" hidden="1" customHeight="1" x14ac:dyDescent="0.2">
      <c r="A51" s="168"/>
      <c r="B51" s="174"/>
      <c r="C51" s="215"/>
      <c r="D51" s="215"/>
      <c r="E51" s="215"/>
      <c r="F51" s="170"/>
      <c r="G51" s="171"/>
      <c r="H51" s="171"/>
      <c r="I51" s="171"/>
      <c r="J51" s="172"/>
    </row>
    <row r="52" spans="1:10" s="179" customFormat="1" ht="25.5" customHeight="1" x14ac:dyDescent="0.2">
      <c r="A52" s="175"/>
      <c r="B52" s="216" t="s">
        <v>169</v>
      </c>
      <c r="C52" s="217"/>
      <c r="D52" s="217"/>
      <c r="E52" s="218"/>
      <c r="F52" s="176">
        <f>SUMIF(A39:A51,"=1",F39:F51)</f>
        <v>0</v>
      </c>
      <c r="G52" s="177">
        <f>SUM(G40:G51)</f>
        <v>0</v>
      </c>
      <c r="H52" s="177">
        <f>SUM(H40:H51)</f>
        <v>0</v>
      </c>
      <c r="I52" s="177">
        <f>SUM(I40:I51)</f>
        <v>0</v>
      </c>
      <c r="J52" s="178"/>
    </row>
    <row r="56" spans="1:10" ht="15.75" x14ac:dyDescent="0.25">
      <c r="B56" s="104" t="s">
        <v>171</v>
      </c>
    </row>
    <row r="58" spans="1:10" ht="25.5" customHeight="1" x14ac:dyDescent="0.2">
      <c r="A58" s="106"/>
      <c r="B58" s="108" t="s">
        <v>131</v>
      </c>
      <c r="C58" s="108" t="s">
        <v>119</v>
      </c>
      <c r="D58" s="109"/>
      <c r="E58" s="109"/>
      <c r="F58" s="110" t="s">
        <v>172</v>
      </c>
      <c r="G58" s="110"/>
      <c r="H58" s="110"/>
      <c r="I58" s="110" t="s">
        <v>144</v>
      </c>
      <c r="J58" s="110"/>
    </row>
    <row r="59" spans="1:10" ht="36.75" customHeight="1" x14ac:dyDescent="0.2">
      <c r="A59" s="107"/>
      <c r="B59" s="111" t="s">
        <v>173</v>
      </c>
      <c r="C59" s="213" t="s">
        <v>174</v>
      </c>
      <c r="D59" s="214"/>
      <c r="E59" s="214"/>
      <c r="F59" s="115" t="s">
        <v>139</v>
      </c>
      <c r="G59" s="112"/>
      <c r="H59" s="112"/>
      <c r="I59" s="180">
        <f>'SO 101'!G8+'SO 102'!G8+'SO 103'!G8+'SO 104'!G8+'SO 105'!G8</f>
        <v>0</v>
      </c>
      <c r="J59" s="113"/>
    </row>
    <row r="60" spans="1:10" ht="36.75" customHeight="1" x14ac:dyDescent="0.2">
      <c r="A60" s="107"/>
      <c r="B60" s="111" t="s">
        <v>175</v>
      </c>
      <c r="C60" s="213" t="s">
        <v>176</v>
      </c>
      <c r="D60" s="214"/>
      <c r="E60" s="214"/>
      <c r="F60" s="115" t="s">
        <v>139</v>
      </c>
      <c r="G60" s="112"/>
      <c r="H60" s="112"/>
      <c r="I60" s="180">
        <f>'SO 101'!G100+'SO 103'!G117</f>
        <v>0</v>
      </c>
      <c r="J60" s="113"/>
    </row>
    <row r="61" spans="1:10" ht="36.75" customHeight="1" x14ac:dyDescent="0.2">
      <c r="A61" s="107"/>
      <c r="B61" s="111" t="s">
        <v>177</v>
      </c>
      <c r="C61" s="213" t="s">
        <v>178</v>
      </c>
      <c r="D61" s="214"/>
      <c r="E61" s="214"/>
      <c r="F61" s="115" t="s">
        <v>139</v>
      </c>
      <c r="G61" s="112"/>
      <c r="H61" s="112"/>
      <c r="I61" s="180">
        <f>'SO 102'!G157+'SO 103'!G138</f>
        <v>0</v>
      </c>
      <c r="J61" s="113"/>
    </row>
    <row r="62" spans="1:10" ht="36.75" customHeight="1" x14ac:dyDescent="0.2">
      <c r="A62" s="107"/>
      <c r="B62" s="111" t="s">
        <v>179</v>
      </c>
      <c r="C62" s="213" t="s">
        <v>180</v>
      </c>
      <c r="D62" s="214"/>
      <c r="E62" s="214"/>
      <c r="F62" s="115" t="s">
        <v>139</v>
      </c>
      <c r="G62" s="112"/>
      <c r="H62" s="112"/>
      <c r="I62" s="180">
        <f>'SO 101'!G113+'SO 103'!G147</f>
        <v>0</v>
      </c>
      <c r="J62" s="113"/>
    </row>
    <row r="63" spans="1:10" ht="36.75" customHeight="1" x14ac:dyDescent="0.2">
      <c r="A63" s="107"/>
      <c r="B63" s="111" t="s">
        <v>181</v>
      </c>
      <c r="C63" s="213" t="s">
        <v>182</v>
      </c>
      <c r="D63" s="214"/>
      <c r="E63" s="214"/>
      <c r="F63" s="115" t="s">
        <v>139</v>
      </c>
      <c r="G63" s="112"/>
      <c r="H63" s="112"/>
      <c r="I63" s="180">
        <f>'SO 101'!G116+'SO 102'!G163+'SO 103'!G153+'SO 104'!G66+'SO 105'!G41</f>
        <v>0</v>
      </c>
      <c r="J63" s="113"/>
    </row>
    <row r="64" spans="1:10" ht="36.75" customHeight="1" x14ac:dyDescent="0.2">
      <c r="A64" s="107"/>
      <c r="B64" s="111" t="s">
        <v>183</v>
      </c>
      <c r="C64" s="213" t="s">
        <v>184</v>
      </c>
      <c r="D64" s="214"/>
      <c r="E64" s="214"/>
      <c r="F64" s="115" t="s">
        <v>139</v>
      </c>
      <c r="G64" s="112"/>
      <c r="H64" s="112"/>
      <c r="I64" s="180">
        <f>'SO 101'!G142+'SO 102'!G214+'SO 103'!G199</f>
        <v>0</v>
      </c>
      <c r="J64" s="113"/>
    </row>
    <row r="65" spans="1:10" ht="36.75" customHeight="1" x14ac:dyDescent="0.2">
      <c r="A65" s="107"/>
      <c r="B65" s="111" t="s">
        <v>185</v>
      </c>
      <c r="C65" s="213" t="s">
        <v>186</v>
      </c>
      <c r="D65" s="214"/>
      <c r="E65" s="214"/>
      <c r="F65" s="115" t="s">
        <v>139</v>
      </c>
      <c r="G65" s="112"/>
      <c r="H65" s="112"/>
      <c r="I65" s="180">
        <f>'SO 101'!G174+'SO 102'!G245+'SO 103'!G243+'SO 104'!G111+'SO 105'!G69</f>
        <v>0</v>
      </c>
      <c r="J65" s="113"/>
    </row>
    <row r="66" spans="1:10" ht="36.75" customHeight="1" x14ac:dyDescent="0.2">
      <c r="A66" s="107"/>
      <c r="B66" s="111" t="s">
        <v>187</v>
      </c>
      <c r="C66" s="213" t="s">
        <v>188</v>
      </c>
      <c r="D66" s="214"/>
      <c r="E66" s="214"/>
      <c r="F66" s="115" t="s">
        <v>139</v>
      </c>
      <c r="G66" s="112"/>
      <c r="H66" s="112"/>
      <c r="I66" s="180">
        <f>'SO 101'!G233+'SO 102'!G264+'SO 103'!G258+'SO 104'!G146+'SO 105'!G85</f>
        <v>0</v>
      </c>
      <c r="J66" s="113"/>
    </row>
    <row r="67" spans="1:10" ht="36.75" customHeight="1" x14ac:dyDescent="0.2">
      <c r="A67" s="107"/>
      <c r="B67" s="111" t="s">
        <v>189</v>
      </c>
      <c r="C67" s="213" t="s">
        <v>190</v>
      </c>
      <c r="D67" s="214"/>
      <c r="E67" s="214"/>
      <c r="F67" s="115" t="s">
        <v>139</v>
      </c>
      <c r="G67" s="112"/>
      <c r="H67" s="112"/>
      <c r="I67" s="180">
        <f>'SO 101'!G254+'SO 102'!G275+'SO 103'!G271+'SO 104'!G157+'SO 105'!G93</f>
        <v>0</v>
      </c>
      <c r="J67" s="113"/>
    </row>
    <row r="68" spans="1:10" ht="36.75" customHeight="1" x14ac:dyDescent="0.2">
      <c r="A68" s="107"/>
      <c r="B68" s="111" t="s">
        <v>191</v>
      </c>
      <c r="C68" s="213" t="s">
        <v>143</v>
      </c>
      <c r="D68" s="214"/>
      <c r="E68" s="214"/>
      <c r="F68" s="115" t="s">
        <v>139</v>
      </c>
      <c r="G68" s="112"/>
      <c r="H68" s="112"/>
      <c r="I68" s="180">
        <f>OVN!G8</f>
        <v>0</v>
      </c>
      <c r="J68" s="113"/>
    </row>
    <row r="69" spans="1:10" ht="36.75" customHeight="1" x14ac:dyDescent="0.2">
      <c r="A69" s="107"/>
      <c r="B69" s="111" t="s">
        <v>192</v>
      </c>
      <c r="C69" s="213" t="s">
        <v>142</v>
      </c>
      <c r="D69" s="214"/>
      <c r="E69" s="214"/>
      <c r="F69" s="115" t="s">
        <v>139</v>
      </c>
      <c r="G69" s="112"/>
      <c r="H69" s="112"/>
      <c r="I69" s="180">
        <f>OVN!G24</f>
        <v>0</v>
      </c>
      <c r="J69" s="113"/>
    </row>
    <row r="70" spans="1:10" ht="36.75" customHeight="1" x14ac:dyDescent="0.2">
      <c r="A70" s="107"/>
      <c r="B70" s="111" t="s">
        <v>193</v>
      </c>
      <c r="C70" s="213" t="s">
        <v>194</v>
      </c>
      <c r="D70" s="214"/>
      <c r="E70" s="214"/>
      <c r="F70" s="115" t="s">
        <v>140</v>
      </c>
      <c r="G70" s="112"/>
      <c r="H70" s="112"/>
      <c r="I70" s="180">
        <f>'SO 101'!G256+'SO 103'!G273</f>
        <v>0</v>
      </c>
      <c r="J70" s="113"/>
    </row>
    <row r="71" spans="1:10" ht="36.75" customHeight="1" x14ac:dyDescent="0.2">
      <c r="A71" s="107"/>
      <c r="B71" s="111" t="s">
        <v>61</v>
      </c>
      <c r="C71" s="213" t="s">
        <v>62</v>
      </c>
      <c r="D71" s="214"/>
      <c r="E71" s="214"/>
      <c r="F71" s="115" t="s">
        <v>141</v>
      </c>
      <c r="G71" s="112"/>
      <c r="H71" s="112"/>
      <c r="I71" s="180">
        <f>'SO 101'!G260+'SO 102'!G277+'SO 103'!G277+'SO 104'!G159</f>
        <v>0</v>
      </c>
      <c r="J71" s="113"/>
    </row>
    <row r="72" spans="1:10" s="189" customFormat="1" ht="25.5" customHeight="1" x14ac:dyDescent="0.2">
      <c r="A72" s="181"/>
      <c r="B72" s="182" t="s">
        <v>115</v>
      </c>
      <c r="C72" s="183"/>
      <c r="D72" s="184"/>
      <c r="E72" s="184"/>
      <c r="F72" s="185"/>
      <c r="G72" s="186"/>
      <c r="H72" s="186"/>
      <c r="I72" s="187">
        <f>SUM(I59:I71)</f>
        <v>0</v>
      </c>
      <c r="J72" s="188"/>
    </row>
    <row r="73" spans="1:10" x14ac:dyDescent="0.2">
      <c r="F73" s="82"/>
      <c r="G73" s="82"/>
      <c r="H73" s="82"/>
      <c r="I73" s="82"/>
      <c r="J73" s="114"/>
    </row>
    <row r="74" spans="1:10" x14ac:dyDescent="0.2">
      <c r="F74" s="82"/>
      <c r="G74" s="82"/>
      <c r="H74" s="82"/>
      <c r="I74" s="82"/>
      <c r="J74" s="114"/>
    </row>
    <row r="75" spans="1:10" x14ac:dyDescent="0.2">
      <c r="F75" s="82"/>
      <c r="G75" s="82"/>
      <c r="H75" s="82"/>
      <c r="I75" s="82"/>
      <c r="J75" s="114"/>
    </row>
  </sheetData>
  <sheetProtection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8">
    <mergeCell ref="B1:J1"/>
    <mergeCell ref="G26:I26"/>
    <mergeCell ref="I20:J20"/>
    <mergeCell ref="I21:J21"/>
    <mergeCell ref="E4:J4"/>
    <mergeCell ref="E2:J2"/>
    <mergeCell ref="E3:J3"/>
    <mergeCell ref="D12:G12"/>
    <mergeCell ref="E13:G13"/>
    <mergeCell ref="D5:G5"/>
    <mergeCell ref="I15:J15"/>
    <mergeCell ref="I16:J16"/>
    <mergeCell ref="E16:F16"/>
    <mergeCell ref="E15:F15"/>
    <mergeCell ref="E19:F19"/>
    <mergeCell ref="E17:F17"/>
    <mergeCell ref="C71:E71"/>
    <mergeCell ref="G15:H15"/>
    <mergeCell ref="G25:I25"/>
    <mergeCell ref="C39:E39"/>
    <mergeCell ref="G27:I27"/>
    <mergeCell ref="G28:I28"/>
    <mergeCell ref="D34:E34"/>
    <mergeCell ref="G34:I34"/>
    <mergeCell ref="I17:J17"/>
    <mergeCell ref="I18:J18"/>
    <mergeCell ref="G23:I23"/>
    <mergeCell ref="I19:J19"/>
    <mergeCell ref="D6:G6"/>
    <mergeCell ref="G17:H17"/>
    <mergeCell ref="E20:F20"/>
    <mergeCell ref="G21:H21"/>
    <mergeCell ref="G16:H16"/>
    <mergeCell ref="E7:G7"/>
    <mergeCell ref="E18:F18"/>
    <mergeCell ref="D11:G11"/>
    <mergeCell ref="G19:H19"/>
    <mergeCell ref="G20:H20"/>
    <mergeCell ref="G18:H18"/>
    <mergeCell ref="C40:E40"/>
    <mergeCell ref="G29:I29"/>
    <mergeCell ref="E21:F21"/>
    <mergeCell ref="G24:I24"/>
    <mergeCell ref="D35:E35"/>
    <mergeCell ref="C41:E41"/>
    <mergeCell ref="C42:E42"/>
    <mergeCell ref="C60:E60"/>
    <mergeCell ref="C43:E43"/>
    <mergeCell ref="C44:E44"/>
    <mergeCell ref="C45:E45"/>
    <mergeCell ref="C46:E46"/>
    <mergeCell ref="C47:E47"/>
    <mergeCell ref="C48:E48"/>
    <mergeCell ref="C61:E61"/>
    <mergeCell ref="C62:E62"/>
    <mergeCell ref="C63:E63"/>
    <mergeCell ref="C64:E64"/>
    <mergeCell ref="C49:E49"/>
    <mergeCell ref="C50:E50"/>
    <mergeCell ref="C51:E51"/>
    <mergeCell ref="C59:E59"/>
    <mergeCell ref="B52:E52"/>
    <mergeCell ref="C70:E70"/>
    <mergeCell ref="C65:E65"/>
    <mergeCell ref="C66:E66"/>
    <mergeCell ref="C67:E67"/>
    <mergeCell ref="C68:E68"/>
    <mergeCell ref="C69:E6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68" t="s">
        <v>120</v>
      </c>
      <c r="B1" s="268"/>
      <c r="C1" s="269"/>
      <c r="D1" s="268"/>
      <c r="E1" s="268"/>
      <c r="F1" s="268"/>
      <c r="G1" s="268"/>
    </row>
    <row r="2" spans="1:7" ht="24.95" customHeight="1" x14ac:dyDescent="0.2">
      <c r="A2" s="46" t="s">
        <v>121</v>
      </c>
      <c r="B2" s="45"/>
      <c r="C2" s="270"/>
      <c r="D2" s="270"/>
      <c r="E2" s="270"/>
      <c r="F2" s="270"/>
      <c r="G2" s="271"/>
    </row>
    <row r="3" spans="1:7" ht="24.95" customHeight="1" x14ac:dyDescent="0.2">
      <c r="A3" s="46" t="s">
        <v>122</v>
      </c>
      <c r="B3" s="45"/>
      <c r="C3" s="270"/>
      <c r="D3" s="270"/>
      <c r="E3" s="270"/>
      <c r="F3" s="270"/>
      <c r="G3" s="271"/>
    </row>
    <row r="4" spans="1:7" ht="24.95" customHeight="1" x14ac:dyDescent="0.2">
      <c r="A4" s="46" t="s">
        <v>123</v>
      </c>
      <c r="B4" s="45"/>
      <c r="C4" s="270"/>
      <c r="D4" s="270"/>
      <c r="E4" s="270"/>
      <c r="F4" s="270"/>
      <c r="G4" s="271"/>
    </row>
    <row r="5" spans="1:7" x14ac:dyDescent="0.2">
      <c r="B5" s="4"/>
      <c r="C5" s="5"/>
      <c r="D5" s="6"/>
    </row>
  </sheetData>
  <sheetProtection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honeticPr fontId="16" type="noConversion"/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7"/>
    <outlinePr summaryBelow="0"/>
  </sheetPr>
  <dimension ref="A1:BH5000"/>
  <sheetViews>
    <sheetView workbookViewId="0">
      <pane ySplit="7" topLeftCell="A8" activePane="bottomLeft" state="frozen"/>
      <selection pane="bottomLeft" activeCell="C5" sqref="C5"/>
    </sheetView>
  </sheetViews>
  <sheetFormatPr defaultRowHeight="12.75" outlineLevelRow="3" x14ac:dyDescent="0.2"/>
  <cols>
    <col min="1" max="1" width="3.42578125" customWidth="1"/>
    <col min="2" max="2" width="12.5703125" style="105" customWidth="1"/>
    <col min="3" max="3" width="38.28515625" style="10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10" max="14" width="0" hidden="1" customWidth="1"/>
    <col min="18" max="18" width="0" hidden="1" customWidth="1"/>
    <col min="20" max="30" width="0" hidden="1" customWidth="1"/>
    <col min="37" max="41" width="0" hidden="1" customWidth="1"/>
    <col min="53" max="53" width="73.7109375" customWidth="1"/>
  </cols>
  <sheetData>
    <row r="1" spans="1:60" ht="15.75" customHeight="1" x14ac:dyDescent="0.25">
      <c r="A1" s="276" t="s">
        <v>54</v>
      </c>
      <c r="B1" s="276"/>
      <c r="C1" s="276"/>
      <c r="D1" s="276"/>
      <c r="E1" s="276"/>
      <c r="F1" s="276"/>
      <c r="G1" s="276"/>
      <c r="V1" t="s">
        <v>195</v>
      </c>
    </row>
    <row r="2" spans="1:60" ht="24.95" customHeight="1" x14ac:dyDescent="0.2">
      <c r="A2" s="46" t="s">
        <v>121</v>
      </c>
      <c r="B2" s="45" t="s">
        <v>154</v>
      </c>
      <c r="C2" s="277" t="s">
        <v>155</v>
      </c>
      <c r="D2" s="278"/>
      <c r="E2" s="278"/>
      <c r="F2" s="278"/>
      <c r="G2" s="279"/>
      <c r="V2" t="s">
        <v>196</v>
      </c>
    </row>
    <row r="3" spans="1:60" ht="24.95" customHeight="1" x14ac:dyDescent="0.2">
      <c r="A3" s="46" t="s">
        <v>122</v>
      </c>
      <c r="B3" s="45" t="s">
        <v>157</v>
      </c>
      <c r="C3" s="277" t="s">
        <v>158</v>
      </c>
      <c r="D3" s="278"/>
      <c r="E3" s="278"/>
      <c r="F3" s="278"/>
      <c r="G3" s="279"/>
      <c r="R3" s="105" t="s">
        <v>196</v>
      </c>
      <c r="V3" t="s">
        <v>197</v>
      </c>
    </row>
    <row r="4" spans="1:60" ht="24.95" customHeight="1" x14ac:dyDescent="0.2">
      <c r="A4" s="117" t="s">
        <v>123</v>
      </c>
      <c r="B4" s="118" t="s">
        <v>157</v>
      </c>
      <c r="C4" s="280" t="s">
        <v>158</v>
      </c>
      <c r="D4" s="281"/>
      <c r="E4" s="281"/>
      <c r="F4" s="281"/>
      <c r="G4" s="282"/>
      <c r="V4" t="s">
        <v>198</v>
      </c>
    </row>
    <row r="5" spans="1:60" x14ac:dyDescent="0.2">
      <c r="D5" s="10"/>
    </row>
    <row r="6" spans="1:60" ht="38.25" x14ac:dyDescent="0.2">
      <c r="A6" s="120" t="s">
        <v>199</v>
      </c>
      <c r="B6" s="122" t="s">
        <v>200</v>
      </c>
      <c r="C6" s="122" t="s">
        <v>201</v>
      </c>
      <c r="D6" s="121" t="s">
        <v>202</v>
      </c>
      <c r="E6" s="120" t="s">
        <v>203</v>
      </c>
      <c r="F6" s="119" t="s">
        <v>204</v>
      </c>
      <c r="G6" s="119" t="s">
        <v>144</v>
      </c>
      <c r="H6" s="192" t="s">
        <v>206</v>
      </c>
      <c r="I6" s="123" t="s">
        <v>207</v>
      </c>
      <c r="J6" s="123" t="s">
        <v>208</v>
      </c>
      <c r="K6" s="123" t="s">
        <v>209</v>
      </c>
      <c r="L6" s="123" t="s">
        <v>210</v>
      </c>
      <c r="M6" s="123" t="s">
        <v>211</v>
      </c>
      <c r="N6" s="123" t="s">
        <v>212</v>
      </c>
    </row>
    <row r="7" spans="1:60" hidden="1" x14ac:dyDescent="0.2">
      <c r="A7" s="3"/>
      <c r="B7" s="4"/>
      <c r="C7" s="4"/>
      <c r="D7" s="6"/>
      <c r="E7" s="125"/>
      <c r="F7" s="126"/>
      <c r="G7" s="126"/>
      <c r="H7" s="126"/>
      <c r="I7" s="126"/>
      <c r="J7" s="126"/>
      <c r="K7" s="126"/>
      <c r="L7" s="126"/>
      <c r="M7" s="126"/>
      <c r="N7" s="126"/>
    </row>
    <row r="8" spans="1:60" x14ac:dyDescent="0.2">
      <c r="A8" s="135" t="s">
        <v>213</v>
      </c>
      <c r="B8" s="136" t="s">
        <v>191</v>
      </c>
      <c r="C8" s="154" t="s">
        <v>143</v>
      </c>
      <c r="D8" s="137"/>
      <c r="E8" s="138"/>
      <c r="F8" s="139"/>
      <c r="G8" s="139">
        <f>SUMIF(AG9:AG23,"&lt;&gt;NOR",G9:G23)</f>
        <v>0</v>
      </c>
      <c r="H8" s="139"/>
      <c r="I8" s="140"/>
      <c r="J8" s="134"/>
      <c r="K8" s="134" t="e">
        <f>SUM(K9:K23)</f>
        <v>#REF!</v>
      </c>
      <c r="L8" s="134"/>
      <c r="M8" s="134"/>
      <c r="N8" s="134"/>
      <c r="V8" t="s">
        <v>214</v>
      </c>
    </row>
    <row r="9" spans="1:60" ht="22.5" outlineLevel="1" x14ac:dyDescent="0.2">
      <c r="A9" s="141">
        <v>1</v>
      </c>
      <c r="B9" s="142" t="s">
        <v>215</v>
      </c>
      <c r="C9" s="155" t="s">
        <v>216</v>
      </c>
      <c r="D9" s="143" t="s">
        <v>217</v>
      </c>
      <c r="E9" s="144">
        <v>1</v>
      </c>
      <c r="F9" s="145"/>
      <c r="G9" s="190">
        <f>ROUND(E9*F9,2)</f>
        <v>0</v>
      </c>
      <c r="H9" s="193" t="s">
        <v>218</v>
      </c>
      <c r="I9" s="146" t="s">
        <v>219</v>
      </c>
      <c r="J9" s="133">
        <v>0</v>
      </c>
      <c r="K9" s="133" t="e">
        <f>ROUND(#REF!*J9,2)</f>
        <v>#REF!</v>
      </c>
      <c r="L9" s="133"/>
      <c r="M9" s="133" t="s">
        <v>220</v>
      </c>
      <c r="N9" s="133" t="s">
        <v>221</v>
      </c>
      <c r="O9" s="124"/>
      <c r="P9" s="124"/>
      <c r="Q9" s="124"/>
      <c r="R9" s="124"/>
      <c r="S9" s="124"/>
      <c r="T9" s="124"/>
      <c r="U9" s="124"/>
      <c r="V9" s="124" t="s">
        <v>222</v>
      </c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</row>
    <row r="10" spans="1:60" ht="22.5" outlineLevel="2" x14ac:dyDescent="0.2">
      <c r="A10" s="131"/>
      <c r="B10" s="132"/>
      <c r="C10" s="272" t="s">
        <v>223</v>
      </c>
      <c r="D10" s="273"/>
      <c r="E10" s="273"/>
      <c r="F10" s="273"/>
      <c r="G10" s="273"/>
      <c r="H10" s="133"/>
      <c r="I10" s="133"/>
      <c r="J10" s="133"/>
      <c r="K10" s="133"/>
      <c r="L10" s="133"/>
      <c r="M10" s="133"/>
      <c r="N10" s="133"/>
      <c r="O10" s="124"/>
      <c r="P10" s="124"/>
      <c r="Q10" s="124"/>
      <c r="R10" s="124"/>
      <c r="S10" s="124"/>
      <c r="T10" s="124"/>
      <c r="U10" s="124"/>
      <c r="V10" s="124" t="s">
        <v>224</v>
      </c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47" t="str">
        <f>C10</f>
        <v>Náklady na provedení skutečného zaměření stavby v rozsahu nezbytném pro zápis změny do katastru nemovitostí.</v>
      </c>
      <c r="BB10" s="124"/>
      <c r="BC10" s="124"/>
      <c r="BD10" s="124"/>
      <c r="BE10" s="124"/>
      <c r="BF10" s="124"/>
      <c r="BG10" s="124"/>
      <c r="BH10" s="124"/>
    </row>
    <row r="11" spans="1:60" ht="22.5" outlineLevel="1" x14ac:dyDescent="0.2">
      <c r="A11" s="148">
        <v>2</v>
      </c>
      <c r="B11" s="149" t="s">
        <v>225</v>
      </c>
      <c r="C11" s="156" t="s">
        <v>226</v>
      </c>
      <c r="D11" s="150" t="s">
        <v>217</v>
      </c>
      <c r="E11" s="151">
        <v>1</v>
      </c>
      <c r="F11" s="152"/>
      <c r="G11" s="191">
        <f>ROUND(E11*F11,2)</f>
        <v>0</v>
      </c>
      <c r="H11" s="194" t="s">
        <v>218</v>
      </c>
      <c r="I11" s="153" t="s">
        <v>219</v>
      </c>
      <c r="J11" s="133">
        <v>0</v>
      </c>
      <c r="K11" s="133" t="e">
        <f>ROUND(#REF!*J11,2)</f>
        <v>#REF!</v>
      </c>
      <c r="L11" s="133"/>
      <c r="M11" s="133" t="s">
        <v>220</v>
      </c>
      <c r="N11" s="133" t="s">
        <v>221</v>
      </c>
      <c r="O11" s="124"/>
      <c r="P11" s="124"/>
      <c r="Q11" s="124"/>
      <c r="R11" s="124"/>
      <c r="S11" s="124"/>
      <c r="T11" s="124"/>
      <c r="U11" s="124"/>
      <c r="V11" s="124" t="s">
        <v>222</v>
      </c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</row>
    <row r="12" spans="1:60" outlineLevel="1" x14ac:dyDescent="0.2">
      <c r="A12" s="141">
        <v>3</v>
      </c>
      <c r="B12" s="142" t="s">
        <v>227</v>
      </c>
      <c r="C12" s="155" t="s">
        <v>228</v>
      </c>
      <c r="D12" s="143" t="s">
        <v>217</v>
      </c>
      <c r="E12" s="144">
        <v>1</v>
      </c>
      <c r="F12" s="145"/>
      <c r="G12" s="190">
        <f>ROUND(E12*F12,2)</f>
        <v>0</v>
      </c>
      <c r="H12" s="193" t="s">
        <v>218</v>
      </c>
      <c r="I12" s="146" t="s">
        <v>219</v>
      </c>
      <c r="J12" s="133">
        <v>0</v>
      </c>
      <c r="K12" s="133" t="e">
        <f>ROUND(#REF!*J12,2)</f>
        <v>#REF!</v>
      </c>
      <c r="L12" s="133"/>
      <c r="M12" s="133" t="s">
        <v>220</v>
      </c>
      <c r="N12" s="133" t="s">
        <v>221</v>
      </c>
      <c r="O12" s="124"/>
      <c r="P12" s="124"/>
      <c r="Q12" s="124"/>
      <c r="R12" s="124"/>
      <c r="S12" s="124"/>
      <c r="T12" s="124"/>
      <c r="U12" s="124"/>
      <c r="V12" s="124" t="s">
        <v>222</v>
      </c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</row>
    <row r="13" spans="1:60" ht="33.75" outlineLevel="2" x14ac:dyDescent="0.2">
      <c r="A13" s="131"/>
      <c r="B13" s="132"/>
      <c r="C13" s="272" t="s">
        <v>229</v>
      </c>
      <c r="D13" s="273"/>
      <c r="E13" s="273"/>
      <c r="F13" s="273"/>
      <c r="G13" s="273"/>
      <c r="H13" s="133"/>
      <c r="I13" s="133"/>
      <c r="J13" s="133"/>
      <c r="K13" s="133"/>
      <c r="L13" s="133"/>
      <c r="M13" s="133"/>
      <c r="N13" s="133"/>
      <c r="O13" s="124"/>
      <c r="P13" s="124"/>
      <c r="Q13" s="124"/>
      <c r="R13" s="124"/>
      <c r="S13" s="124"/>
      <c r="T13" s="124"/>
      <c r="U13" s="124"/>
      <c r="V13" s="124" t="s">
        <v>224</v>
      </c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47" t="str">
        <f>C13</f>
        <v>Náklady na přezkoumání podkladů objednatele o stavu inženýrských sítí probíhajících staveništěm nebo dotčenými stavbou i mimo území staveniště, kontrola a vytýčení jejich skutečné trasy a provedení ochranných opatření pro zabezpečení stávajících inženýrských sítí.</v>
      </c>
      <c r="BB13" s="124"/>
      <c r="BC13" s="124"/>
      <c r="BD13" s="124"/>
      <c r="BE13" s="124"/>
      <c r="BF13" s="124"/>
      <c r="BG13" s="124"/>
      <c r="BH13" s="124"/>
    </row>
    <row r="14" spans="1:60" outlineLevel="1" x14ac:dyDescent="0.2">
      <c r="A14" s="141">
        <v>4</v>
      </c>
      <c r="B14" s="142" t="s">
        <v>230</v>
      </c>
      <c r="C14" s="155" t="s">
        <v>231</v>
      </c>
      <c r="D14" s="143" t="s">
        <v>217</v>
      </c>
      <c r="E14" s="144">
        <v>1</v>
      </c>
      <c r="F14" s="145"/>
      <c r="G14" s="190">
        <f>ROUND(E14*F14,2)</f>
        <v>0</v>
      </c>
      <c r="H14" s="193" t="s">
        <v>218</v>
      </c>
      <c r="I14" s="146" t="s">
        <v>219</v>
      </c>
      <c r="J14" s="133">
        <v>0</v>
      </c>
      <c r="K14" s="133" t="e">
        <f>ROUND(#REF!*J14,2)</f>
        <v>#REF!</v>
      </c>
      <c r="L14" s="133"/>
      <c r="M14" s="133" t="s">
        <v>220</v>
      </c>
      <c r="N14" s="133" t="s">
        <v>221</v>
      </c>
      <c r="O14" s="124"/>
      <c r="P14" s="124"/>
      <c r="Q14" s="124"/>
      <c r="R14" s="124"/>
      <c r="S14" s="124"/>
      <c r="T14" s="124"/>
      <c r="U14" s="124"/>
      <c r="V14" s="124" t="s">
        <v>222</v>
      </c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</row>
    <row r="15" spans="1:60" ht="33.75" outlineLevel="2" x14ac:dyDescent="0.2">
      <c r="A15" s="131"/>
      <c r="B15" s="132"/>
      <c r="C15" s="272" t="s">
        <v>232</v>
      </c>
      <c r="D15" s="273"/>
      <c r="E15" s="273"/>
      <c r="F15" s="273"/>
      <c r="G15" s="273"/>
      <c r="H15" s="133"/>
      <c r="I15" s="133"/>
      <c r="J15" s="133"/>
      <c r="K15" s="133"/>
      <c r="L15" s="133"/>
      <c r="M15" s="133"/>
      <c r="N15" s="133"/>
      <c r="O15" s="124"/>
      <c r="P15" s="124"/>
      <c r="Q15" s="124"/>
      <c r="R15" s="124"/>
      <c r="S15" s="124"/>
      <c r="T15" s="124"/>
      <c r="U15" s="124"/>
      <c r="V15" s="124" t="s">
        <v>224</v>
      </c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47" t="str">
        <f>C15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15" s="124"/>
      <c r="BC15" s="124"/>
      <c r="BD15" s="124"/>
      <c r="BE15" s="124"/>
      <c r="BF15" s="124"/>
      <c r="BG15" s="124"/>
      <c r="BH15" s="124"/>
    </row>
    <row r="16" spans="1:60" ht="22.5" outlineLevel="1" x14ac:dyDescent="0.2">
      <c r="A16" s="141">
        <v>5</v>
      </c>
      <c r="B16" s="142" t="s">
        <v>233</v>
      </c>
      <c r="C16" s="155" t="s">
        <v>234</v>
      </c>
      <c r="D16" s="143" t="s">
        <v>217</v>
      </c>
      <c r="E16" s="144">
        <v>1</v>
      </c>
      <c r="F16" s="145"/>
      <c r="G16" s="190">
        <f>ROUND(E16*F16,2)</f>
        <v>0</v>
      </c>
      <c r="H16" s="193" t="s">
        <v>218</v>
      </c>
      <c r="I16" s="146" t="s">
        <v>219</v>
      </c>
      <c r="J16" s="133">
        <v>0</v>
      </c>
      <c r="K16" s="133" t="e">
        <f>ROUND(#REF!*J16,2)</f>
        <v>#REF!</v>
      </c>
      <c r="L16" s="133"/>
      <c r="M16" s="133" t="s">
        <v>220</v>
      </c>
      <c r="N16" s="133" t="s">
        <v>221</v>
      </c>
      <c r="O16" s="124"/>
      <c r="P16" s="124"/>
      <c r="Q16" s="124"/>
      <c r="R16" s="124"/>
      <c r="S16" s="124"/>
      <c r="T16" s="124"/>
      <c r="U16" s="124"/>
      <c r="V16" s="124" t="s">
        <v>222</v>
      </c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</row>
    <row r="17" spans="1:60" ht="45" outlineLevel="2" x14ac:dyDescent="0.2">
      <c r="A17" s="131"/>
      <c r="B17" s="132"/>
      <c r="C17" s="272" t="s">
        <v>235</v>
      </c>
      <c r="D17" s="273"/>
      <c r="E17" s="273"/>
      <c r="F17" s="273"/>
      <c r="G17" s="273"/>
      <c r="H17" s="133"/>
      <c r="I17" s="133"/>
      <c r="J17" s="133"/>
      <c r="K17" s="133"/>
      <c r="L17" s="133"/>
      <c r="M17" s="133"/>
      <c r="N17" s="133"/>
      <c r="O17" s="124"/>
      <c r="P17" s="124"/>
      <c r="Q17" s="124"/>
      <c r="R17" s="124"/>
      <c r="S17" s="124"/>
      <c r="T17" s="124"/>
      <c r="U17" s="124"/>
      <c r="V17" s="124" t="s">
        <v>224</v>
      </c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47" t="str">
        <f>C17</f>
        <v>Náklady na ochranu staveniště před vstupem nepovolaných osob, včetně příslušného značení, náklady na oplocení staveniště či na jeho osvětlení, náklady na vypracování potřebné dokumentace pro provoz staveniště z hlediska požární ochrany (požární řád a poplachová směrnice), z hlediska provozu staveniště (provozně dopravní řád) a z hlediska bezpečnosti práce (plán BOZP).</v>
      </c>
      <c r="BB17" s="124"/>
      <c r="BC17" s="124"/>
      <c r="BD17" s="124"/>
      <c r="BE17" s="124"/>
      <c r="BF17" s="124"/>
      <c r="BG17" s="124"/>
      <c r="BH17" s="124"/>
    </row>
    <row r="18" spans="1:60" outlineLevel="1" x14ac:dyDescent="0.2">
      <c r="A18" s="141">
        <v>6</v>
      </c>
      <c r="B18" s="142" t="s">
        <v>236</v>
      </c>
      <c r="C18" s="155" t="s">
        <v>237</v>
      </c>
      <c r="D18" s="143" t="s">
        <v>217</v>
      </c>
      <c r="E18" s="144">
        <v>1</v>
      </c>
      <c r="F18" s="145"/>
      <c r="G18" s="190">
        <f>ROUND(E18*F18,2)</f>
        <v>0</v>
      </c>
      <c r="H18" s="193" t="s">
        <v>218</v>
      </c>
      <c r="I18" s="146" t="s">
        <v>219</v>
      </c>
      <c r="J18" s="133">
        <v>0</v>
      </c>
      <c r="K18" s="133" t="e">
        <f>ROUND(#REF!*J18,2)</f>
        <v>#REF!</v>
      </c>
      <c r="L18" s="133"/>
      <c r="M18" s="133" t="s">
        <v>220</v>
      </c>
      <c r="N18" s="133" t="s">
        <v>221</v>
      </c>
      <c r="O18" s="124"/>
      <c r="P18" s="124"/>
      <c r="Q18" s="124"/>
      <c r="R18" s="124"/>
      <c r="S18" s="124"/>
      <c r="T18" s="124"/>
      <c r="U18" s="124"/>
      <c r="V18" s="124" t="s">
        <v>222</v>
      </c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</row>
    <row r="19" spans="1:60" ht="22.5" outlineLevel="2" x14ac:dyDescent="0.2">
      <c r="A19" s="131"/>
      <c r="B19" s="132"/>
      <c r="C19" s="272" t="s">
        <v>238</v>
      </c>
      <c r="D19" s="273"/>
      <c r="E19" s="273"/>
      <c r="F19" s="273"/>
      <c r="G19" s="273"/>
      <c r="H19" s="133"/>
      <c r="I19" s="133"/>
      <c r="J19" s="133"/>
      <c r="K19" s="133"/>
      <c r="L19" s="133"/>
      <c r="M19" s="133"/>
      <c r="N19" s="133"/>
      <c r="O19" s="124"/>
      <c r="P19" s="124"/>
      <c r="Q19" s="124"/>
      <c r="R19" s="124"/>
      <c r="S19" s="124"/>
      <c r="T19" s="124"/>
      <c r="U19" s="124"/>
      <c r="V19" s="124" t="s">
        <v>224</v>
      </c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47" t="str">
        <f>C19</f>
        <v>Náklady na vyhotovení dokumentace skutečného provedení stavby a její předání objednateli dle podmínek smlouvy o dílo.</v>
      </c>
      <c r="BB19" s="124"/>
      <c r="BC19" s="124"/>
      <c r="BD19" s="124"/>
      <c r="BE19" s="124"/>
      <c r="BF19" s="124"/>
      <c r="BG19" s="124"/>
      <c r="BH19" s="124"/>
    </row>
    <row r="20" spans="1:60" outlineLevel="1" x14ac:dyDescent="0.2">
      <c r="A20" s="148">
        <v>7</v>
      </c>
      <c r="B20" s="149" t="s">
        <v>239</v>
      </c>
      <c r="C20" s="156" t="s">
        <v>240</v>
      </c>
      <c r="D20" s="150" t="s">
        <v>217</v>
      </c>
      <c r="E20" s="151">
        <v>1</v>
      </c>
      <c r="F20" s="152"/>
      <c r="G20" s="191">
        <f>ROUND(E20*F20,2)</f>
        <v>0</v>
      </c>
      <c r="H20" s="194" t="s">
        <v>218</v>
      </c>
      <c r="I20" s="153" t="s">
        <v>219</v>
      </c>
      <c r="J20" s="133">
        <v>0</v>
      </c>
      <c r="K20" s="133" t="e">
        <f>ROUND(#REF!*J20,2)</f>
        <v>#REF!</v>
      </c>
      <c r="L20" s="133"/>
      <c r="M20" s="133" t="s">
        <v>220</v>
      </c>
      <c r="N20" s="133" t="s">
        <v>221</v>
      </c>
      <c r="O20" s="124"/>
      <c r="P20" s="124"/>
      <c r="Q20" s="124"/>
      <c r="R20" s="124"/>
      <c r="S20" s="124"/>
      <c r="T20" s="124"/>
      <c r="U20" s="124"/>
      <c r="V20" s="124" t="s">
        <v>222</v>
      </c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</row>
    <row r="21" spans="1:60" outlineLevel="1" x14ac:dyDescent="0.2">
      <c r="A21" s="141">
        <v>8</v>
      </c>
      <c r="B21" s="142" t="s">
        <v>241</v>
      </c>
      <c r="C21" s="155" t="s">
        <v>242</v>
      </c>
      <c r="D21" s="143" t="s">
        <v>217</v>
      </c>
      <c r="E21" s="144">
        <v>1</v>
      </c>
      <c r="F21" s="145"/>
      <c r="G21" s="190">
        <f>ROUND(E21*F21,2)</f>
        <v>0</v>
      </c>
      <c r="H21" s="193" t="s">
        <v>218</v>
      </c>
      <c r="I21" s="146" t="s">
        <v>219</v>
      </c>
      <c r="J21" s="133">
        <v>0</v>
      </c>
      <c r="K21" s="133" t="e">
        <f>ROUND(#REF!*J21,2)</f>
        <v>#REF!</v>
      </c>
      <c r="L21" s="133"/>
      <c r="M21" s="133" t="s">
        <v>243</v>
      </c>
      <c r="N21" s="133" t="s">
        <v>221</v>
      </c>
      <c r="O21" s="124"/>
      <c r="P21" s="124"/>
      <c r="Q21" s="124"/>
      <c r="R21" s="124"/>
      <c r="S21" s="124"/>
      <c r="T21" s="124"/>
      <c r="U21" s="124"/>
      <c r="V21" s="124" t="s">
        <v>244</v>
      </c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</row>
    <row r="22" spans="1:60" ht="33.75" outlineLevel="2" x14ac:dyDescent="0.2">
      <c r="A22" s="131"/>
      <c r="B22" s="132"/>
      <c r="C22" s="272" t="s">
        <v>245</v>
      </c>
      <c r="D22" s="273"/>
      <c r="E22" s="273"/>
      <c r="F22" s="273"/>
      <c r="G22" s="273"/>
      <c r="H22" s="133"/>
      <c r="I22" s="133"/>
      <c r="J22" s="133"/>
      <c r="K22" s="133"/>
      <c r="L22" s="133"/>
      <c r="M22" s="133"/>
      <c r="N22" s="133"/>
      <c r="O22" s="124"/>
      <c r="P22" s="124"/>
      <c r="Q22" s="124"/>
      <c r="R22" s="124"/>
      <c r="S22" s="124"/>
      <c r="T22" s="124"/>
      <c r="U22" s="124"/>
      <c r="V22" s="124" t="s">
        <v>224</v>
      </c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47" t="str">
        <f>C22</f>
        <v>Náklady na provedení všech nezbytných zkoušek, atestů a revizí podle ČSN, ČSN EN, podmínek projektové dokumentace, stavebního povolení a případných jiných právních nebo technických předpisů platných v době provádění a předání díla,</v>
      </c>
      <c r="BB22" s="124"/>
      <c r="BC22" s="124"/>
      <c r="BD22" s="124"/>
      <c r="BE22" s="124"/>
      <c r="BF22" s="124"/>
      <c r="BG22" s="124"/>
      <c r="BH22" s="124"/>
    </row>
    <row r="23" spans="1:60" ht="22.5" outlineLevel="3" x14ac:dyDescent="0.2">
      <c r="A23" s="131"/>
      <c r="B23" s="132"/>
      <c r="C23" s="274" t="s">
        <v>246</v>
      </c>
      <c r="D23" s="275"/>
      <c r="E23" s="275"/>
      <c r="F23" s="275"/>
      <c r="G23" s="275"/>
      <c r="H23" s="133"/>
      <c r="I23" s="133"/>
      <c r="J23" s="133"/>
      <c r="K23" s="133"/>
      <c r="L23" s="133"/>
      <c r="M23" s="133"/>
      <c r="N23" s="133"/>
      <c r="O23" s="124"/>
      <c r="P23" s="124"/>
      <c r="Q23" s="124"/>
      <c r="R23" s="124"/>
      <c r="S23" s="124"/>
      <c r="T23" s="124"/>
      <c r="U23" s="124"/>
      <c r="V23" s="124" t="s">
        <v>224</v>
      </c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47" t="str">
        <f>C23</f>
        <v>kterými bude prokázáno dosažení předepsané kvality a předepsanýchtechnických parametrů díla v průběhu stavby, při předání a převzetí díla a při kolaudaci stavby.</v>
      </c>
      <c r="BB23" s="124"/>
      <c r="BC23" s="124"/>
      <c r="BD23" s="124"/>
      <c r="BE23" s="124"/>
      <c r="BF23" s="124"/>
      <c r="BG23" s="124"/>
      <c r="BH23" s="124"/>
    </row>
    <row r="24" spans="1:60" x14ac:dyDescent="0.2">
      <c r="A24" s="135" t="s">
        <v>213</v>
      </c>
      <c r="B24" s="136" t="s">
        <v>192</v>
      </c>
      <c r="C24" s="154" t="s">
        <v>142</v>
      </c>
      <c r="D24" s="137"/>
      <c r="E24" s="138"/>
      <c r="F24" s="139"/>
      <c r="G24" s="139">
        <f>SUMIF(AG25:AG29,"&lt;&gt;NOR",G25:G29)</f>
        <v>0</v>
      </c>
      <c r="H24" s="139"/>
      <c r="I24" s="140"/>
      <c r="J24" s="134"/>
      <c r="K24" s="134" t="e">
        <f>SUM(K25:K29)</f>
        <v>#REF!</v>
      </c>
      <c r="L24" s="134"/>
      <c r="M24" s="134"/>
      <c r="N24" s="134"/>
      <c r="V24" t="s">
        <v>214</v>
      </c>
    </row>
    <row r="25" spans="1:60" outlineLevel="1" x14ac:dyDescent="0.2">
      <c r="A25" s="141">
        <v>9</v>
      </c>
      <c r="B25" s="142" t="s">
        <v>247</v>
      </c>
      <c r="C25" s="155" t="s">
        <v>248</v>
      </c>
      <c r="D25" s="143" t="s">
        <v>217</v>
      </c>
      <c r="E25" s="144">
        <v>1</v>
      </c>
      <c r="F25" s="145"/>
      <c r="G25" s="190">
        <f>ROUND(E25*F25,2)</f>
        <v>0</v>
      </c>
      <c r="H25" s="193" t="s">
        <v>218</v>
      </c>
      <c r="I25" s="146" t="s">
        <v>219</v>
      </c>
      <c r="J25" s="133">
        <v>0</v>
      </c>
      <c r="K25" s="133" t="e">
        <f>ROUND(#REF!*J25,2)</f>
        <v>#REF!</v>
      </c>
      <c r="L25" s="133"/>
      <c r="M25" s="133" t="s">
        <v>220</v>
      </c>
      <c r="N25" s="133" t="s">
        <v>221</v>
      </c>
      <c r="O25" s="124"/>
      <c r="P25" s="124"/>
      <c r="Q25" s="124"/>
      <c r="R25" s="124"/>
      <c r="S25" s="124"/>
      <c r="T25" s="124"/>
      <c r="U25" s="124"/>
      <c r="V25" s="124" t="s">
        <v>222</v>
      </c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</row>
    <row r="26" spans="1:60" ht="45" outlineLevel="2" x14ac:dyDescent="0.2">
      <c r="A26" s="131"/>
      <c r="B26" s="132"/>
      <c r="C26" s="272" t="s">
        <v>249</v>
      </c>
      <c r="D26" s="273"/>
      <c r="E26" s="273"/>
      <c r="F26" s="273"/>
      <c r="G26" s="273"/>
      <c r="H26" s="133"/>
      <c r="I26" s="133"/>
      <c r="J26" s="133"/>
      <c r="K26" s="133"/>
      <c r="L26" s="133"/>
      <c r="M26" s="133"/>
      <c r="N26" s="133"/>
      <c r="O26" s="124"/>
      <c r="P26" s="124"/>
      <c r="Q26" s="124"/>
      <c r="R26" s="124"/>
      <c r="S26" s="124"/>
      <c r="T26" s="124"/>
      <c r="U26" s="124"/>
      <c r="V26" s="124" t="s">
        <v>224</v>
      </c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47" t="str">
        <f>C26</f>
        <v>Náklady spojené s případným vypracováním projektové dokumentace zařízení staveniště,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26" s="124"/>
      <c r="BC26" s="124"/>
      <c r="BD26" s="124"/>
      <c r="BE26" s="124"/>
      <c r="BF26" s="124"/>
      <c r="BG26" s="124"/>
      <c r="BH26" s="124"/>
    </row>
    <row r="27" spans="1:60" ht="22.5" outlineLevel="1" x14ac:dyDescent="0.2">
      <c r="A27" s="148">
        <v>10</v>
      </c>
      <c r="B27" s="149" t="s">
        <v>250</v>
      </c>
      <c r="C27" s="156" t="s">
        <v>251</v>
      </c>
      <c r="D27" s="150" t="s">
        <v>217</v>
      </c>
      <c r="E27" s="151">
        <v>1</v>
      </c>
      <c r="F27" s="152"/>
      <c r="G27" s="191">
        <f>ROUND(E27*F27,2)</f>
        <v>0</v>
      </c>
      <c r="H27" s="194" t="s">
        <v>218</v>
      </c>
      <c r="I27" s="153" t="s">
        <v>219</v>
      </c>
      <c r="J27" s="133">
        <v>0</v>
      </c>
      <c r="K27" s="133" t="e">
        <f>ROUND(#REF!*J27,2)</f>
        <v>#REF!</v>
      </c>
      <c r="L27" s="133"/>
      <c r="M27" s="133" t="s">
        <v>220</v>
      </c>
      <c r="N27" s="133" t="s">
        <v>221</v>
      </c>
      <c r="O27" s="124"/>
      <c r="P27" s="124"/>
      <c r="Q27" s="124"/>
      <c r="R27" s="124"/>
      <c r="S27" s="124"/>
      <c r="T27" s="124"/>
      <c r="U27" s="124"/>
      <c r="V27" s="124" t="s">
        <v>222</v>
      </c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</row>
    <row r="28" spans="1:60" ht="22.5" outlineLevel="1" x14ac:dyDescent="0.2">
      <c r="A28" s="148">
        <v>11</v>
      </c>
      <c r="B28" s="149" t="s">
        <v>252</v>
      </c>
      <c r="C28" s="156" t="s">
        <v>253</v>
      </c>
      <c r="D28" s="150" t="s">
        <v>217</v>
      </c>
      <c r="E28" s="151">
        <v>1</v>
      </c>
      <c r="F28" s="152"/>
      <c r="G28" s="191">
        <f>ROUND(E28*F28,2)</f>
        <v>0</v>
      </c>
      <c r="H28" s="194" t="s">
        <v>218</v>
      </c>
      <c r="I28" s="153" t="s">
        <v>219</v>
      </c>
      <c r="J28" s="133">
        <v>0</v>
      </c>
      <c r="K28" s="133" t="e">
        <f>ROUND(#REF!*J28,2)</f>
        <v>#REF!</v>
      </c>
      <c r="L28" s="133"/>
      <c r="M28" s="133" t="s">
        <v>220</v>
      </c>
      <c r="N28" s="133" t="s">
        <v>221</v>
      </c>
      <c r="O28" s="124"/>
      <c r="P28" s="124"/>
      <c r="Q28" s="124"/>
      <c r="R28" s="124"/>
      <c r="S28" s="124"/>
      <c r="T28" s="124"/>
      <c r="U28" s="124"/>
      <c r="V28" s="124" t="s">
        <v>222</v>
      </c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</row>
    <row r="29" spans="1:60" outlineLevel="1" x14ac:dyDescent="0.2">
      <c r="A29" s="141">
        <v>12</v>
      </c>
      <c r="B29" s="142" t="s">
        <v>254</v>
      </c>
      <c r="C29" s="155" t="s">
        <v>255</v>
      </c>
      <c r="D29" s="143" t="s">
        <v>217</v>
      </c>
      <c r="E29" s="144">
        <v>1</v>
      </c>
      <c r="F29" s="145"/>
      <c r="G29" s="190">
        <f>ROUND(E29*F29,2)</f>
        <v>0</v>
      </c>
      <c r="H29" s="193" t="s">
        <v>218</v>
      </c>
      <c r="I29" s="146" t="s">
        <v>219</v>
      </c>
      <c r="J29" s="133">
        <v>0</v>
      </c>
      <c r="K29" s="133" t="e">
        <f>ROUND(#REF!*J29,2)</f>
        <v>#REF!</v>
      </c>
      <c r="L29" s="133"/>
      <c r="M29" s="133" t="s">
        <v>220</v>
      </c>
      <c r="N29" s="133" t="s">
        <v>221</v>
      </c>
      <c r="O29" s="124"/>
      <c r="P29" s="124"/>
      <c r="Q29" s="124"/>
      <c r="R29" s="124"/>
      <c r="S29" s="124"/>
      <c r="T29" s="124"/>
      <c r="U29" s="124"/>
      <c r="V29" s="124" t="s">
        <v>222</v>
      </c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</row>
    <row r="30" spans="1:60" x14ac:dyDescent="0.2">
      <c r="A30" s="3"/>
      <c r="B30" s="4"/>
      <c r="C30" s="157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T30">
        <v>12</v>
      </c>
      <c r="U30">
        <v>21</v>
      </c>
      <c r="V30" t="s">
        <v>205</v>
      </c>
    </row>
    <row r="31" spans="1:60" x14ac:dyDescent="0.2">
      <c r="A31" s="127"/>
      <c r="B31" s="128" t="s">
        <v>144</v>
      </c>
      <c r="C31" s="158"/>
      <c r="D31" s="129"/>
      <c r="E31" s="130"/>
      <c r="F31" s="130"/>
      <c r="G31" s="195">
        <f>G8+G24</f>
        <v>0</v>
      </c>
      <c r="H31" s="3"/>
      <c r="I31" s="3"/>
      <c r="J31" s="3"/>
      <c r="K31" s="3"/>
      <c r="L31" s="3"/>
      <c r="M31" s="3"/>
      <c r="N31" s="3"/>
      <c r="T31" t="e">
        <f>SUMIF(A7:A29,T30,#REF!)</f>
        <v>#REF!</v>
      </c>
      <c r="U31" t="e">
        <f>SUMIF(A7:A29,U30,#REF!)</f>
        <v>#REF!</v>
      </c>
      <c r="V31" t="s">
        <v>256</v>
      </c>
    </row>
    <row r="32" spans="1:60" x14ac:dyDescent="0.2">
      <c r="A32" s="3"/>
      <c r="B32" s="4"/>
      <c r="C32" s="157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4"/>
      <c r="C33" s="157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D34" s="10"/>
    </row>
    <row r="35" spans="1:14" x14ac:dyDescent="0.2">
      <c r="D35" s="10"/>
    </row>
    <row r="36" spans="1:14" x14ac:dyDescent="0.2">
      <c r="D36" s="10"/>
    </row>
    <row r="37" spans="1:14" x14ac:dyDescent="0.2">
      <c r="D37" s="10"/>
    </row>
    <row r="38" spans="1:14" x14ac:dyDescent="0.2">
      <c r="D38" s="10"/>
    </row>
    <row r="39" spans="1:14" x14ac:dyDescent="0.2">
      <c r="D39" s="10"/>
    </row>
    <row r="40" spans="1:14" x14ac:dyDescent="0.2">
      <c r="D40" s="10"/>
    </row>
    <row r="41" spans="1:14" x14ac:dyDescent="0.2">
      <c r="D41" s="10"/>
    </row>
    <row r="42" spans="1:14" x14ac:dyDescent="0.2">
      <c r="D42" s="10"/>
    </row>
    <row r="43" spans="1:14" x14ac:dyDescent="0.2">
      <c r="D43" s="10"/>
    </row>
    <row r="44" spans="1:14" x14ac:dyDescent="0.2">
      <c r="D44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formatRows="0"/>
  <mergeCells count="12">
    <mergeCell ref="A1:G1"/>
    <mergeCell ref="C2:G2"/>
    <mergeCell ref="C3:G3"/>
    <mergeCell ref="C4:G4"/>
    <mergeCell ref="C10:G10"/>
    <mergeCell ref="C22:G22"/>
    <mergeCell ref="C23:G23"/>
    <mergeCell ref="C26:G26"/>
    <mergeCell ref="C13:G13"/>
    <mergeCell ref="C15:G15"/>
    <mergeCell ref="C17:G17"/>
    <mergeCell ref="C19:G19"/>
  </mergeCells>
  <phoneticPr fontId="16" type="noConversion"/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3"/>
    <outlinePr summaryBelow="0"/>
  </sheetPr>
  <dimension ref="A1:BH5009"/>
  <sheetViews>
    <sheetView workbookViewId="0">
      <pane ySplit="7" topLeftCell="A8" activePane="bottomLeft" state="frozen"/>
      <selection pane="bottomLeft" activeCell="C3" sqref="C3:G3"/>
    </sheetView>
  </sheetViews>
  <sheetFormatPr defaultRowHeight="12.75" outlineLevelRow="3" x14ac:dyDescent="0.2"/>
  <cols>
    <col min="1" max="1" width="3.42578125" customWidth="1"/>
    <col min="2" max="2" width="12.5703125" style="105" customWidth="1"/>
    <col min="3" max="3" width="38.28515625" style="10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10" max="14" width="0" hidden="1" customWidth="1"/>
    <col min="18" max="18" width="0" hidden="1" customWidth="1"/>
    <col min="20" max="30" width="0" hidden="1" customWidth="1"/>
    <col min="37" max="41" width="0" hidden="1" customWidth="1"/>
    <col min="53" max="53" width="73.7109375" customWidth="1"/>
  </cols>
  <sheetData>
    <row r="1" spans="1:60" ht="15.75" customHeight="1" x14ac:dyDescent="0.25">
      <c r="A1" s="276" t="s">
        <v>54</v>
      </c>
      <c r="B1" s="276"/>
      <c r="C1" s="276"/>
      <c r="D1" s="276"/>
      <c r="E1" s="276"/>
      <c r="F1" s="276"/>
      <c r="G1" s="276"/>
      <c r="V1" t="s">
        <v>195</v>
      </c>
    </row>
    <row r="2" spans="1:60" ht="24.95" customHeight="1" x14ac:dyDescent="0.2">
      <c r="A2" s="46" t="s">
        <v>121</v>
      </c>
      <c r="B2" s="45" t="s">
        <v>154</v>
      </c>
      <c r="C2" s="277" t="s">
        <v>155</v>
      </c>
      <c r="D2" s="278"/>
      <c r="E2" s="278"/>
      <c r="F2" s="278"/>
      <c r="G2" s="279"/>
      <c r="V2" t="s">
        <v>196</v>
      </c>
    </row>
    <row r="3" spans="1:60" ht="24.95" customHeight="1" x14ac:dyDescent="0.2">
      <c r="A3" s="46" t="s">
        <v>122</v>
      </c>
      <c r="B3" s="45" t="s">
        <v>159</v>
      </c>
      <c r="C3" s="277" t="s">
        <v>160</v>
      </c>
      <c r="D3" s="278"/>
      <c r="E3" s="278"/>
      <c r="F3" s="278"/>
      <c r="G3" s="279"/>
      <c r="R3" s="105" t="s">
        <v>196</v>
      </c>
      <c r="V3" t="s">
        <v>197</v>
      </c>
    </row>
    <row r="4" spans="1:60" ht="24.95" customHeight="1" x14ac:dyDescent="0.2">
      <c r="A4" s="117" t="s">
        <v>123</v>
      </c>
      <c r="B4" s="118" t="s">
        <v>159</v>
      </c>
      <c r="C4" s="280" t="s">
        <v>160</v>
      </c>
      <c r="D4" s="281"/>
      <c r="E4" s="281"/>
      <c r="F4" s="281"/>
      <c r="G4" s="282"/>
      <c r="V4" t="s">
        <v>198</v>
      </c>
    </row>
    <row r="5" spans="1:60" x14ac:dyDescent="0.2">
      <c r="D5" s="10"/>
    </row>
    <row r="6" spans="1:60" ht="38.25" x14ac:dyDescent="0.2">
      <c r="A6" s="120" t="s">
        <v>199</v>
      </c>
      <c r="B6" s="122" t="s">
        <v>200</v>
      </c>
      <c r="C6" s="122" t="s">
        <v>201</v>
      </c>
      <c r="D6" s="121" t="s">
        <v>202</v>
      </c>
      <c r="E6" s="120" t="s">
        <v>203</v>
      </c>
      <c r="F6" s="119" t="s">
        <v>204</v>
      </c>
      <c r="G6" s="119" t="s">
        <v>144</v>
      </c>
      <c r="H6" s="192" t="s">
        <v>206</v>
      </c>
      <c r="I6" s="123" t="s">
        <v>207</v>
      </c>
      <c r="J6" s="123" t="s">
        <v>208</v>
      </c>
      <c r="K6" s="123" t="s">
        <v>209</v>
      </c>
      <c r="L6" s="123" t="s">
        <v>210</v>
      </c>
      <c r="M6" s="123" t="s">
        <v>211</v>
      </c>
      <c r="N6" s="123" t="s">
        <v>212</v>
      </c>
    </row>
    <row r="7" spans="1:60" hidden="1" x14ac:dyDescent="0.2">
      <c r="A7" s="3"/>
      <c r="B7" s="4"/>
      <c r="C7" s="4"/>
      <c r="D7" s="6"/>
      <c r="E7" s="125"/>
      <c r="F7" s="126"/>
      <c r="G7" s="126"/>
      <c r="H7" s="126"/>
      <c r="I7" s="126"/>
      <c r="J7" s="126"/>
      <c r="K7" s="126"/>
      <c r="L7" s="126"/>
      <c r="M7" s="126"/>
      <c r="N7" s="126"/>
    </row>
    <row r="8" spans="1:60" x14ac:dyDescent="0.2">
      <c r="A8" s="135" t="s">
        <v>213</v>
      </c>
      <c r="B8" s="136" t="s">
        <v>173</v>
      </c>
      <c r="C8" s="154" t="s">
        <v>174</v>
      </c>
      <c r="D8" s="137"/>
      <c r="E8" s="138"/>
      <c r="F8" s="139"/>
      <c r="G8" s="139">
        <f>SUMIF(AG9:AG99,"&lt;&gt;NOR",G9:G99)</f>
        <v>0</v>
      </c>
      <c r="H8" s="139"/>
      <c r="I8" s="140"/>
      <c r="J8" s="134"/>
      <c r="K8" s="134" t="e">
        <f>SUM(K9:K99)</f>
        <v>#REF!</v>
      </c>
      <c r="L8" s="134"/>
      <c r="M8" s="134"/>
      <c r="N8" s="134"/>
      <c r="V8" t="s">
        <v>214</v>
      </c>
    </row>
    <row r="9" spans="1:60" outlineLevel="1" x14ac:dyDescent="0.2">
      <c r="A9" s="141">
        <v>1</v>
      </c>
      <c r="B9" s="142" t="s">
        <v>257</v>
      </c>
      <c r="C9" s="155" t="s">
        <v>258</v>
      </c>
      <c r="D9" s="143" t="s">
        <v>259</v>
      </c>
      <c r="E9" s="144">
        <v>13</v>
      </c>
      <c r="F9" s="145"/>
      <c r="G9" s="190">
        <f>ROUND(E9*F9,2)</f>
        <v>0</v>
      </c>
      <c r="H9" s="193" t="s">
        <v>260</v>
      </c>
      <c r="I9" s="146" t="s">
        <v>260</v>
      </c>
      <c r="J9" s="133">
        <v>0.16</v>
      </c>
      <c r="K9" s="133" t="e">
        <f>ROUND(#REF!*J9,2)</f>
        <v>#REF!</v>
      </c>
      <c r="L9" s="133"/>
      <c r="M9" s="133" t="s">
        <v>220</v>
      </c>
      <c r="N9" s="133" t="s">
        <v>221</v>
      </c>
      <c r="O9" s="124"/>
      <c r="P9" s="124"/>
      <c r="Q9" s="124"/>
      <c r="R9" s="124"/>
      <c r="S9" s="124"/>
      <c r="T9" s="124"/>
      <c r="U9" s="124"/>
      <c r="V9" s="124" t="s">
        <v>222</v>
      </c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</row>
    <row r="10" spans="1:60" outlineLevel="2" x14ac:dyDescent="0.2">
      <c r="A10" s="131"/>
      <c r="B10" s="132"/>
      <c r="C10" s="161" t="s">
        <v>261</v>
      </c>
      <c r="D10" s="159"/>
      <c r="E10" s="160">
        <v>13</v>
      </c>
      <c r="F10" s="133"/>
      <c r="G10" s="133"/>
      <c r="H10" s="133"/>
      <c r="I10" s="133"/>
      <c r="J10" s="133"/>
      <c r="K10" s="133"/>
      <c r="L10" s="133"/>
      <c r="M10" s="133"/>
      <c r="N10" s="133"/>
      <c r="O10" s="124"/>
      <c r="P10" s="124"/>
      <c r="Q10" s="124"/>
      <c r="R10" s="124"/>
      <c r="S10" s="124"/>
      <c r="T10" s="124"/>
      <c r="U10" s="124"/>
      <c r="V10" s="124" t="s">
        <v>262</v>
      </c>
      <c r="W10" s="124">
        <v>0</v>
      </c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</row>
    <row r="11" spans="1:60" outlineLevel="1" x14ac:dyDescent="0.2">
      <c r="A11" s="141">
        <v>2</v>
      </c>
      <c r="B11" s="142" t="s">
        <v>263</v>
      </c>
      <c r="C11" s="155" t="s">
        <v>264</v>
      </c>
      <c r="D11" s="143" t="s">
        <v>259</v>
      </c>
      <c r="E11" s="144">
        <v>268</v>
      </c>
      <c r="F11" s="145"/>
      <c r="G11" s="190">
        <f>ROUND(E11*F11,2)</f>
        <v>0</v>
      </c>
      <c r="H11" s="193" t="s">
        <v>260</v>
      </c>
      <c r="I11" s="146" t="s">
        <v>260</v>
      </c>
      <c r="J11" s="133">
        <v>0.14199999999999999</v>
      </c>
      <c r="K11" s="133" t="e">
        <f>ROUND(#REF!*J11,2)</f>
        <v>#REF!</v>
      </c>
      <c r="L11" s="133"/>
      <c r="M11" s="133" t="s">
        <v>220</v>
      </c>
      <c r="N11" s="133" t="s">
        <v>221</v>
      </c>
      <c r="O11" s="124"/>
      <c r="P11" s="124"/>
      <c r="Q11" s="124"/>
      <c r="R11" s="124"/>
      <c r="S11" s="124"/>
      <c r="T11" s="124"/>
      <c r="U11" s="124"/>
      <c r="V11" s="124" t="s">
        <v>222</v>
      </c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</row>
    <row r="12" spans="1:60" outlineLevel="2" x14ac:dyDescent="0.2">
      <c r="A12" s="131"/>
      <c r="B12" s="132"/>
      <c r="C12" s="161" t="s">
        <v>265</v>
      </c>
      <c r="D12" s="159"/>
      <c r="E12" s="160">
        <v>268</v>
      </c>
      <c r="F12" s="133"/>
      <c r="G12" s="133"/>
      <c r="H12" s="133"/>
      <c r="I12" s="133"/>
      <c r="J12" s="133"/>
      <c r="K12" s="133"/>
      <c r="L12" s="133"/>
      <c r="M12" s="133"/>
      <c r="N12" s="133"/>
      <c r="O12" s="124"/>
      <c r="P12" s="124"/>
      <c r="Q12" s="124"/>
      <c r="R12" s="124"/>
      <c r="S12" s="124"/>
      <c r="T12" s="124"/>
      <c r="U12" s="124"/>
      <c r="V12" s="124" t="s">
        <v>262</v>
      </c>
      <c r="W12" s="124">
        <v>0</v>
      </c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</row>
    <row r="13" spans="1:60" outlineLevel="1" x14ac:dyDescent="0.2">
      <c r="A13" s="141">
        <v>3</v>
      </c>
      <c r="B13" s="142" t="s">
        <v>266</v>
      </c>
      <c r="C13" s="155" t="s">
        <v>267</v>
      </c>
      <c r="D13" s="143" t="s">
        <v>259</v>
      </c>
      <c r="E13" s="144">
        <v>43</v>
      </c>
      <c r="F13" s="145"/>
      <c r="G13" s="190">
        <f>ROUND(E13*F13,2)</f>
        <v>0</v>
      </c>
      <c r="H13" s="193" t="s">
        <v>260</v>
      </c>
      <c r="I13" s="146" t="s">
        <v>260</v>
      </c>
      <c r="J13" s="133">
        <v>0.52649999999999997</v>
      </c>
      <c r="K13" s="133" t="e">
        <f>ROUND(#REF!*J13,2)</f>
        <v>#REF!</v>
      </c>
      <c r="L13" s="133"/>
      <c r="M13" s="133" t="s">
        <v>220</v>
      </c>
      <c r="N13" s="133" t="s">
        <v>221</v>
      </c>
      <c r="O13" s="124"/>
      <c r="P13" s="124"/>
      <c r="Q13" s="124"/>
      <c r="R13" s="124"/>
      <c r="S13" s="124"/>
      <c r="T13" s="124"/>
      <c r="U13" s="124"/>
      <c r="V13" s="124" t="s">
        <v>222</v>
      </c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</row>
    <row r="14" spans="1:60" outlineLevel="2" x14ac:dyDescent="0.2">
      <c r="A14" s="131"/>
      <c r="B14" s="132"/>
      <c r="C14" s="161" t="s">
        <v>268</v>
      </c>
      <c r="D14" s="159"/>
      <c r="E14" s="160">
        <v>30</v>
      </c>
      <c r="F14" s="133"/>
      <c r="G14" s="133"/>
      <c r="H14" s="133"/>
      <c r="I14" s="133"/>
      <c r="J14" s="133"/>
      <c r="K14" s="133"/>
      <c r="L14" s="133"/>
      <c r="M14" s="133"/>
      <c r="N14" s="133"/>
      <c r="O14" s="124"/>
      <c r="P14" s="124"/>
      <c r="Q14" s="124"/>
      <c r="R14" s="124"/>
      <c r="S14" s="124"/>
      <c r="T14" s="124"/>
      <c r="U14" s="124"/>
      <c r="V14" s="124" t="s">
        <v>262</v>
      </c>
      <c r="W14" s="124">
        <v>0</v>
      </c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</row>
    <row r="15" spans="1:60" outlineLevel="3" x14ac:dyDescent="0.2">
      <c r="A15" s="131"/>
      <c r="B15" s="132"/>
      <c r="C15" s="161" t="s">
        <v>269</v>
      </c>
      <c r="D15" s="159"/>
      <c r="E15" s="160">
        <v>13</v>
      </c>
      <c r="F15" s="133"/>
      <c r="G15" s="133"/>
      <c r="H15" s="133"/>
      <c r="I15" s="133"/>
      <c r="J15" s="133"/>
      <c r="K15" s="133"/>
      <c r="L15" s="133"/>
      <c r="M15" s="133"/>
      <c r="N15" s="133"/>
      <c r="O15" s="124"/>
      <c r="P15" s="124"/>
      <c r="Q15" s="124"/>
      <c r="R15" s="124"/>
      <c r="S15" s="124"/>
      <c r="T15" s="124"/>
      <c r="U15" s="124"/>
      <c r="V15" s="124" t="s">
        <v>262</v>
      </c>
      <c r="W15" s="124">
        <v>0</v>
      </c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</row>
    <row r="16" spans="1:60" outlineLevel="1" x14ac:dyDescent="0.2">
      <c r="A16" s="141">
        <v>4</v>
      </c>
      <c r="B16" s="142" t="s">
        <v>270</v>
      </c>
      <c r="C16" s="155" t="s">
        <v>271</v>
      </c>
      <c r="D16" s="143" t="s">
        <v>259</v>
      </c>
      <c r="E16" s="144">
        <v>268</v>
      </c>
      <c r="F16" s="145"/>
      <c r="G16" s="190">
        <f>ROUND(E16*F16,2)</f>
        <v>0</v>
      </c>
      <c r="H16" s="193" t="s">
        <v>260</v>
      </c>
      <c r="I16" s="146" t="s">
        <v>260</v>
      </c>
      <c r="J16" s="133">
        <v>2.5899999999999999E-2</v>
      </c>
      <c r="K16" s="133" t="e">
        <f>ROUND(#REF!*J16,2)</f>
        <v>#REF!</v>
      </c>
      <c r="L16" s="133"/>
      <c r="M16" s="133" t="s">
        <v>220</v>
      </c>
      <c r="N16" s="133" t="s">
        <v>221</v>
      </c>
      <c r="O16" s="124"/>
      <c r="P16" s="124"/>
      <c r="Q16" s="124"/>
      <c r="R16" s="124"/>
      <c r="S16" s="124"/>
      <c r="T16" s="124"/>
      <c r="U16" s="124"/>
      <c r="V16" s="124" t="s">
        <v>222</v>
      </c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</row>
    <row r="17" spans="1:60" outlineLevel="2" x14ac:dyDescent="0.2">
      <c r="A17" s="131"/>
      <c r="B17" s="132"/>
      <c r="C17" s="161" t="s">
        <v>272</v>
      </c>
      <c r="D17" s="159"/>
      <c r="E17" s="160">
        <v>268</v>
      </c>
      <c r="F17" s="133"/>
      <c r="G17" s="133"/>
      <c r="H17" s="133"/>
      <c r="I17" s="133"/>
      <c r="J17" s="133"/>
      <c r="K17" s="133"/>
      <c r="L17" s="133"/>
      <c r="M17" s="133"/>
      <c r="N17" s="133"/>
      <c r="O17" s="124"/>
      <c r="P17" s="124"/>
      <c r="Q17" s="124"/>
      <c r="R17" s="124"/>
      <c r="S17" s="124"/>
      <c r="T17" s="124"/>
      <c r="U17" s="124"/>
      <c r="V17" s="124" t="s">
        <v>262</v>
      </c>
      <c r="W17" s="124">
        <v>0</v>
      </c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</row>
    <row r="18" spans="1:60" outlineLevel="1" x14ac:dyDescent="0.2">
      <c r="A18" s="141">
        <v>5</v>
      </c>
      <c r="B18" s="142" t="s">
        <v>273</v>
      </c>
      <c r="C18" s="155" t="s">
        <v>274</v>
      </c>
      <c r="D18" s="143" t="s">
        <v>259</v>
      </c>
      <c r="E18" s="144">
        <v>268</v>
      </c>
      <c r="F18" s="145"/>
      <c r="G18" s="190">
        <f>ROUND(E18*F18,2)</f>
        <v>0</v>
      </c>
      <c r="H18" s="193" t="s">
        <v>260</v>
      </c>
      <c r="I18" s="146" t="s">
        <v>260</v>
      </c>
      <c r="J18" s="133">
        <v>0.06</v>
      </c>
      <c r="K18" s="133" t="e">
        <f>ROUND(#REF!*J18,2)</f>
        <v>#REF!</v>
      </c>
      <c r="L18" s="133"/>
      <c r="M18" s="133" t="s">
        <v>220</v>
      </c>
      <c r="N18" s="133" t="s">
        <v>221</v>
      </c>
      <c r="O18" s="124"/>
      <c r="P18" s="124"/>
      <c r="Q18" s="124"/>
      <c r="R18" s="124"/>
      <c r="S18" s="124"/>
      <c r="T18" s="124"/>
      <c r="U18" s="124"/>
      <c r="V18" s="124" t="s">
        <v>222</v>
      </c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</row>
    <row r="19" spans="1:60" outlineLevel="2" x14ac:dyDescent="0.2">
      <c r="A19" s="131"/>
      <c r="B19" s="132"/>
      <c r="C19" s="161" t="s">
        <v>275</v>
      </c>
      <c r="D19" s="159"/>
      <c r="E19" s="160">
        <v>268</v>
      </c>
      <c r="F19" s="133"/>
      <c r="G19" s="133"/>
      <c r="H19" s="133"/>
      <c r="I19" s="133"/>
      <c r="J19" s="133"/>
      <c r="K19" s="133"/>
      <c r="L19" s="133"/>
      <c r="M19" s="133"/>
      <c r="N19" s="133"/>
      <c r="O19" s="124"/>
      <c r="P19" s="124"/>
      <c r="Q19" s="124"/>
      <c r="R19" s="124"/>
      <c r="S19" s="124"/>
      <c r="T19" s="124"/>
      <c r="U19" s="124"/>
      <c r="V19" s="124" t="s">
        <v>262</v>
      </c>
      <c r="W19" s="124">
        <v>0</v>
      </c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</row>
    <row r="20" spans="1:60" outlineLevel="1" x14ac:dyDescent="0.2">
      <c r="A20" s="141">
        <v>6</v>
      </c>
      <c r="B20" s="142" t="s">
        <v>276</v>
      </c>
      <c r="C20" s="155" t="s">
        <v>277</v>
      </c>
      <c r="D20" s="143" t="s">
        <v>259</v>
      </c>
      <c r="E20" s="144">
        <v>13</v>
      </c>
      <c r="F20" s="145"/>
      <c r="G20" s="190">
        <f>ROUND(E20*F20,2)</f>
        <v>0</v>
      </c>
      <c r="H20" s="193" t="s">
        <v>260</v>
      </c>
      <c r="I20" s="146" t="s">
        <v>260</v>
      </c>
      <c r="J20" s="133">
        <v>0.80647999999999997</v>
      </c>
      <c r="K20" s="133" t="e">
        <f>ROUND(#REF!*J20,2)</f>
        <v>#REF!</v>
      </c>
      <c r="L20" s="133"/>
      <c r="M20" s="133" t="s">
        <v>220</v>
      </c>
      <c r="N20" s="133" t="s">
        <v>221</v>
      </c>
      <c r="O20" s="124"/>
      <c r="P20" s="124"/>
      <c r="Q20" s="124"/>
      <c r="R20" s="124"/>
      <c r="S20" s="124"/>
      <c r="T20" s="124"/>
      <c r="U20" s="124"/>
      <c r="V20" s="124" t="s">
        <v>222</v>
      </c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</row>
    <row r="21" spans="1:60" outlineLevel="2" x14ac:dyDescent="0.2">
      <c r="A21" s="131"/>
      <c r="B21" s="132"/>
      <c r="C21" s="161" t="s">
        <v>278</v>
      </c>
      <c r="D21" s="159"/>
      <c r="E21" s="160">
        <v>13</v>
      </c>
      <c r="F21" s="133"/>
      <c r="G21" s="133"/>
      <c r="H21" s="133"/>
      <c r="I21" s="133"/>
      <c r="J21" s="133"/>
      <c r="K21" s="133"/>
      <c r="L21" s="133"/>
      <c r="M21" s="133"/>
      <c r="N21" s="133"/>
      <c r="O21" s="124"/>
      <c r="P21" s="124"/>
      <c r="Q21" s="124"/>
      <c r="R21" s="124"/>
      <c r="S21" s="124"/>
      <c r="T21" s="124"/>
      <c r="U21" s="124"/>
      <c r="V21" s="124" t="s">
        <v>262</v>
      </c>
      <c r="W21" s="124">
        <v>0</v>
      </c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</row>
    <row r="22" spans="1:60" outlineLevel="1" x14ac:dyDescent="0.2">
      <c r="A22" s="141">
        <v>7</v>
      </c>
      <c r="B22" s="142" t="s">
        <v>279</v>
      </c>
      <c r="C22" s="155" t="s">
        <v>280</v>
      </c>
      <c r="D22" s="143" t="s">
        <v>259</v>
      </c>
      <c r="E22" s="144">
        <v>24</v>
      </c>
      <c r="F22" s="145"/>
      <c r="G22" s="190">
        <f>ROUND(E22*F22,2)</f>
        <v>0</v>
      </c>
      <c r="H22" s="193" t="s">
        <v>260</v>
      </c>
      <c r="I22" s="146" t="s">
        <v>260</v>
      </c>
      <c r="J22" s="133">
        <v>0.12</v>
      </c>
      <c r="K22" s="133" t="e">
        <f>ROUND(#REF!*J22,2)</f>
        <v>#REF!</v>
      </c>
      <c r="L22" s="133"/>
      <c r="M22" s="133" t="s">
        <v>220</v>
      </c>
      <c r="N22" s="133" t="s">
        <v>221</v>
      </c>
      <c r="O22" s="124"/>
      <c r="P22" s="124"/>
      <c r="Q22" s="124"/>
      <c r="R22" s="124"/>
      <c r="S22" s="124"/>
      <c r="T22" s="124"/>
      <c r="U22" s="124"/>
      <c r="V22" s="124" t="s">
        <v>222</v>
      </c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</row>
    <row r="23" spans="1:60" outlineLevel="2" x14ac:dyDescent="0.2">
      <c r="A23" s="131"/>
      <c r="B23" s="132"/>
      <c r="C23" s="161" t="s">
        <v>281</v>
      </c>
      <c r="D23" s="159"/>
      <c r="E23" s="160">
        <v>24</v>
      </c>
      <c r="F23" s="133"/>
      <c r="G23" s="133"/>
      <c r="H23" s="133"/>
      <c r="I23" s="133"/>
      <c r="J23" s="133"/>
      <c r="K23" s="133"/>
      <c r="L23" s="133"/>
      <c r="M23" s="133"/>
      <c r="N23" s="133"/>
      <c r="O23" s="124"/>
      <c r="P23" s="124"/>
      <c r="Q23" s="124"/>
      <c r="R23" s="124"/>
      <c r="S23" s="124"/>
      <c r="T23" s="124"/>
      <c r="U23" s="124"/>
      <c r="V23" s="124" t="s">
        <v>262</v>
      </c>
      <c r="W23" s="124">
        <v>0</v>
      </c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</row>
    <row r="24" spans="1:60" outlineLevel="1" x14ac:dyDescent="0.2">
      <c r="A24" s="141">
        <v>8</v>
      </c>
      <c r="B24" s="142" t="s">
        <v>282</v>
      </c>
      <c r="C24" s="155" t="s">
        <v>283</v>
      </c>
      <c r="D24" s="143" t="s">
        <v>259</v>
      </c>
      <c r="E24" s="144">
        <v>969</v>
      </c>
      <c r="F24" s="145"/>
      <c r="G24" s="190">
        <f>ROUND(E24*F24,2)</f>
        <v>0</v>
      </c>
      <c r="H24" s="193" t="s">
        <v>260</v>
      </c>
      <c r="I24" s="146" t="s">
        <v>260</v>
      </c>
      <c r="J24" s="133">
        <v>7.0499999999999993E-2</v>
      </c>
      <c r="K24" s="133" t="e">
        <f>ROUND(#REF!*J24,2)</f>
        <v>#REF!</v>
      </c>
      <c r="L24" s="133"/>
      <c r="M24" s="133" t="s">
        <v>220</v>
      </c>
      <c r="N24" s="133" t="s">
        <v>221</v>
      </c>
      <c r="O24" s="124"/>
      <c r="P24" s="124"/>
      <c r="Q24" s="124"/>
      <c r="R24" s="124"/>
      <c r="S24" s="124"/>
      <c r="T24" s="124"/>
      <c r="U24" s="124"/>
      <c r="V24" s="124" t="s">
        <v>222</v>
      </c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</row>
    <row r="25" spans="1:60" outlineLevel="2" x14ac:dyDescent="0.2">
      <c r="A25" s="131"/>
      <c r="B25" s="132"/>
      <c r="C25" s="161" t="s">
        <v>284</v>
      </c>
      <c r="D25" s="159"/>
      <c r="E25" s="160">
        <v>969</v>
      </c>
      <c r="F25" s="133"/>
      <c r="G25" s="133"/>
      <c r="H25" s="133"/>
      <c r="I25" s="133"/>
      <c r="J25" s="133"/>
      <c r="K25" s="133"/>
      <c r="L25" s="133"/>
      <c r="M25" s="133"/>
      <c r="N25" s="133"/>
      <c r="O25" s="124"/>
      <c r="P25" s="124"/>
      <c r="Q25" s="124"/>
      <c r="R25" s="124"/>
      <c r="S25" s="124"/>
      <c r="T25" s="124"/>
      <c r="U25" s="124"/>
      <c r="V25" s="124" t="s">
        <v>262</v>
      </c>
      <c r="W25" s="124">
        <v>0</v>
      </c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</row>
    <row r="26" spans="1:60" ht="22.5" outlineLevel="1" x14ac:dyDescent="0.2">
      <c r="A26" s="141">
        <v>9</v>
      </c>
      <c r="B26" s="142" t="s">
        <v>285</v>
      </c>
      <c r="C26" s="155" t="s">
        <v>286</v>
      </c>
      <c r="D26" s="143" t="s">
        <v>287</v>
      </c>
      <c r="E26" s="144">
        <v>121</v>
      </c>
      <c r="F26" s="145"/>
      <c r="G26" s="190">
        <f>ROUND(E26*F26,2)</f>
        <v>0</v>
      </c>
      <c r="H26" s="193" t="s">
        <v>260</v>
      </c>
      <c r="I26" s="146" t="s">
        <v>260</v>
      </c>
      <c r="J26" s="133">
        <v>0.14299999999999999</v>
      </c>
      <c r="K26" s="133" t="e">
        <f>ROUND(#REF!*J26,2)</f>
        <v>#REF!</v>
      </c>
      <c r="L26" s="133"/>
      <c r="M26" s="133" t="s">
        <v>220</v>
      </c>
      <c r="N26" s="133" t="s">
        <v>221</v>
      </c>
      <c r="O26" s="124"/>
      <c r="P26" s="124"/>
      <c r="Q26" s="124"/>
      <c r="R26" s="124"/>
      <c r="S26" s="124"/>
      <c r="T26" s="124"/>
      <c r="U26" s="124"/>
      <c r="V26" s="124" t="s">
        <v>222</v>
      </c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</row>
    <row r="27" spans="1:60" outlineLevel="2" x14ac:dyDescent="0.2">
      <c r="A27" s="131"/>
      <c r="B27" s="132"/>
      <c r="C27" s="161" t="s">
        <v>288</v>
      </c>
      <c r="D27" s="159"/>
      <c r="E27" s="160">
        <v>121</v>
      </c>
      <c r="F27" s="133"/>
      <c r="G27" s="133"/>
      <c r="H27" s="133"/>
      <c r="I27" s="133"/>
      <c r="J27" s="133"/>
      <c r="K27" s="133"/>
      <c r="L27" s="133"/>
      <c r="M27" s="133"/>
      <c r="N27" s="133"/>
      <c r="O27" s="124"/>
      <c r="P27" s="124"/>
      <c r="Q27" s="124"/>
      <c r="R27" s="124"/>
      <c r="S27" s="124"/>
      <c r="T27" s="124"/>
      <c r="U27" s="124"/>
      <c r="V27" s="124" t="s">
        <v>262</v>
      </c>
      <c r="W27" s="124">
        <v>0</v>
      </c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</row>
    <row r="28" spans="1:60" ht="22.5" outlineLevel="1" x14ac:dyDescent="0.2">
      <c r="A28" s="141">
        <v>10</v>
      </c>
      <c r="B28" s="142" t="s">
        <v>289</v>
      </c>
      <c r="C28" s="155" t="s">
        <v>290</v>
      </c>
      <c r="D28" s="143" t="s">
        <v>287</v>
      </c>
      <c r="E28" s="144">
        <v>213</v>
      </c>
      <c r="F28" s="145"/>
      <c r="G28" s="190">
        <f>ROUND(E28*F28,2)</f>
        <v>0</v>
      </c>
      <c r="H28" s="193" t="s">
        <v>260</v>
      </c>
      <c r="I28" s="146" t="s">
        <v>260</v>
      </c>
      <c r="J28" s="133">
        <v>0.123</v>
      </c>
      <c r="K28" s="133" t="e">
        <f>ROUND(#REF!*J28,2)</f>
        <v>#REF!</v>
      </c>
      <c r="L28" s="133"/>
      <c r="M28" s="133" t="s">
        <v>220</v>
      </c>
      <c r="N28" s="133" t="s">
        <v>221</v>
      </c>
      <c r="O28" s="124"/>
      <c r="P28" s="124"/>
      <c r="Q28" s="124"/>
      <c r="R28" s="124"/>
      <c r="S28" s="124"/>
      <c r="T28" s="124"/>
      <c r="U28" s="124"/>
      <c r="V28" s="124" t="s">
        <v>222</v>
      </c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</row>
    <row r="29" spans="1:60" outlineLevel="2" x14ac:dyDescent="0.2">
      <c r="A29" s="131"/>
      <c r="B29" s="132"/>
      <c r="C29" s="161" t="s">
        <v>291</v>
      </c>
      <c r="D29" s="159"/>
      <c r="E29" s="160">
        <v>213</v>
      </c>
      <c r="F29" s="133"/>
      <c r="G29" s="133"/>
      <c r="H29" s="133"/>
      <c r="I29" s="133"/>
      <c r="J29" s="133"/>
      <c r="K29" s="133"/>
      <c r="L29" s="133"/>
      <c r="M29" s="133"/>
      <c r="N29" s="133"/>
      <c r="O29" s="124"/>
      <c r="P29" s="124"/>
      <c r="Q29" s="124"/>
      <c r="R29" s="124"/>
      <c r="S29" s="124"/>
      <c r="T29" s="124"/>
      <c r="U29" s="124"/>
      <c r="V29" s="124" t="s">
        <v>262</v>
      </c>
      <c r="W29" s="124">
        <v>0</v>
      </c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</row>
    <row r="30" spans="1:60" outlineLevel="1" x14ac:dyDescent="0.2">
      <c r="A30" s="141">
        <v>11</v>
      </c>
      <c r="B30" s="142" t="s">
        <v>292</v>
      </c>
      <c r="C30" s="155" t="s">
        <v>293</v>
      </c>
      <c r="D30" s="143" t="s">
        <v>294</v>
      </c>
      <c r="E30" s="144">
        <v>3.2</v>
      </c>
      <c r="F30" s="145"/>
      <c r="G30" s="190">
        <f>ROUND(E30*F30,2)</f>
        <v>0</v>
      </c>
      <c r="H30" s="193" t="s">
        <v>260</v>
      </c>
      <c r="I30" s="146" t="s">
        <v>260</v>
      </c>
      <c r="J30" s="133">
        <v>9.5200000000000007E-2</v>
      </c>
      <c r="K30" s="133" t="e">
        <f>ROUND(#REF!*J30,2)</f>
        <v>#REF!</v>
      </c>
      <c r="L30" s="133"/>
      <c r="M30" s="133" t="s">
        <v>220</v>
      </c>
      <c r="N30" s="133" t="s">
        <v>221</v>
      </c>
      <c r="O30" s="124"/>
      <c r="P30" s="124"/>
      <c r="Q30" s="124"/>
      <c r="R30" s="124"/>
      <c r="S30" s="124"/>
      <c r="T30" s="124"/>
      <c r="U30" s="124"/>
      <c r="V30" s="124" t="s">
        <v>222</v>
      </c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</row>
    <row r="31" spans="1:60" outlineLevel="2" x14ac:dyDescent="0.2">
      <c r="A31" s="131"/>
      <c r="B31" s="132"/>
      <c r="C31" s="161" t="s">
        <v>295</v>
      </c>
      <c r="D31" s="159"/>
      <c r="E31" s="160">
        <v>3.2</v>
      </c>
      <c r="F31" s="133"/>
      <c r="G31" s="133"/>
      <c r="H31" s="133"/>
      <c r="I31" s="133"/>
      <c r="J31" s="133"/>
      <c r="K31" s="133"/>
      <c r="L31" s="133"/>
      <c r="M31" s="133"/>
      <c r="N31" s="133"/>
      <c r="O31" s="124"/>
      <c r="P31" s="124"/>
      <c r="Q31" s="124"/>
      <c r="R31" s="124"/>
      <c r="S31" s="124"/>
      <c r="T31" s="124"/>
      <c r="U31" s="124"/>
      <c r="V31" s="124" t="s">
        <v>262</v>
      </c>
      <c r="W31" s="124">
        <v>0</v>
      </c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</row>
    <row r="32" spans="1:60" outlineLevel="1" x14ac:dyDescent="0.2">
      <c r="A32" s="141">
        <v>12</v>
      </c>
      <c r="B32" s="142" t="s">
        <v>296</v>
      </c>
      <c r="C32" s="155" t="s">
        <v>297</v>
      </c>
      <c r="D32" s="143" t="s">
        <v>294</v>
      </c>
      <c r="E32" s="144">
        <v>95.6</v>
      </c>
      <c r="F32" s="145"/>
      <c r="G32" s="190">
        <f>ROUND(E32*F32,2)</f>
        <v>0</v>
      </c>
      <c r="H32" s="193" t="s">
        <v>260</v>
      </c>
      <c r="I32" s="146" t="s">
        <v>260</v>
      </c>
      <c r="J32" s="133">
        <v>0.42199999999999999</v>
      </c>
      <c r="K32" s="133" t="e">
        <f>ROUND(#REF!*J32,2)</f>
        <v>#REF!</v>
      </c>
      <c r="L32" s="133"/>
      <c r="M32" s="133" t="s">
        <v>220</v>
      </c>
      <c r="N32" s="133" t="s">
        <v>221</v>
      </c>
      <c r="O32" s="124"/>
      <c r="P32" s="124"/>
      <c r="Q32" s="124"/>
      <c r="R32" s="124"/>
      <c r="S32" s="124"/>
      <c r="T32" s="124"/>
      <c r="U32" s="124"/>
      <c r="V32" s="124" t="s">
        <v>222</v>
      </c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</row>
    <row r="33" spans="1:60" ht="22.5" outlineLevel="2" x14ac:dyDescent="0.2">
      <c r="A33" s="131"/>
      <c r="B33" s="132"/>
      <c r="C33" s="161" t="s">
        <v>298</v>
      </c>
      <c r="D33" s="159"/>
      <c r="E33" s="160">
        <v>82.8</v>
      </c>
      <c r="F33" s="133"/>
      <c r="G33" s="133"/>
      <c r="H33" s="133"/>
      <c r="I33" s="133"/>
      <c r="J33" s="133"/>
      <c r="K33" s="133"/>
      <c r="L33" s="133"/>
      <c r="M33" s="133"/>
      <c r="N33" s="133"/>
      <c r="O33" s="124"/>
      <c r="P33" s="124"/>
      <c r="Q33" s="124"/>
      <c r="R33" s="124"/>
      <c r="S33" s="124"/>
      <c r="T33" s="124"/>
      <c r="U33" s="124"/>
      <c r="V33" s="124" t="s">
        <v>262</v>
      </c>
      <c r="W33" s="124">
        <v>0</v>
      </c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</row>
    <row r="34" spans="1:60" outlineLevel="3" x14ac:dyDescent="0.2">
      <c r="A34" s="131"/>
      <c r="B34" s="132"/>
      <c r="C34" s="161" t="s">
        <v>299</v>
      </c>
      <c r="D34" s="159"/>
      <c r="E34" s="160">
        <v>12.8</v>
      </c>
      <c r="F34" s="133"/>
      <c r="G34" s="133"/>
      <c r="H34" s="133"/>
      <c r="I34" s="133"/>
      <c r="J34" s="133"/>
      <c r="K34" s="133"/>
      <c r="L34" s="133"/>
      <c r="M34" s="133"/>
      <c r="N34" s="133"/>
      <c r="O34" s="124"/>
      <c r="P34" s="124"/>
      <c r="Q34" s="124"/>
      <c r="R34" s="124"/>
      <c r="S34" s="124"/>
      <c r="T34" s="124"/>
      <c r="U34" s="124"/>
      <c r="V34" s="124" t="s">
        <v>262</v>
      </c>
      <c r="W34" s="124">
        <v>0</v>
      </c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</row>
    <row r="35" spans="1:60" outlineLevel="1" x14ac:dyDescent="0.2">
      <c r="A35" s="141">
        <v>13</v>
      </c>
      <c r="B35" s="142" t="s">
        <v>300</v>
      </c>
      <c r="C35" s="155" t="s">
        <v>301</v>
      </c>
      <c r="D35" s="143" t="s">
        <v>294</v>
      </c>
      <c r="E35" s="144">
        <v>119.2</v>
      </c>
      <c r="F35" s="145"/>
      <c r="G35" s="190">
        <f>ROUND(E35*F35,2)</f>
        <v>0</v>
      </c>
      <c r="H35" s="193" t="s">
        <v>260</v>
      </c>
      <c r="I35" s="146" t="s">
        <v>260</v>
      </c>
      <c r="J35" s="133">
        <v>0.223</v>
      </c>
      <c r="K35" s="133" t="e">
        <f>ROUND(#REF!*J35,2)</f>
        <v>#REF!</v>
      </c>
      <c r="L35" s="133"/>
      <c r="M35" s="133" t="s">
        <v>220</v>
      </c>
      <c r="N35" s="133" t="s">
        <v>221</v>
      </c>
      <c r="O35" s="124"/>
      <c r="P35" s="124"/>
      <c r="Q35" s="124"/>
      <c r="R35" s="124"/>
      <c r="S35" s="124"/>
      <c r="T35" s="124"/>
      <c r="U35" s="124"/>
      <c r="V35" s="124" t="s">
        <v>222</v>
      </c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</row>
    <row r="36" spans="1:60" outlineLevel="2" x14ac:dyDescent="0.2">
      <c r="A36" s="131"/>
      <c r="B36" s="132"/>
      <c r="C36" s="161" t="s">
        <v>302</v>
      </c>
      <c r="D36" s="159"/>
      <c r="E36" s="160">
        <v>119.2</v>
      </c>
      <c r="F36" s="133"/>
      <c r="G36" s="133"/>
      <c r="H36" s="133"/>
      <c r="I36" s="133"/>
      <c r="J36" s="133"/>
      <c r="K36" s="133"/>
      <c r="L36" s="133"/>
      <c r="M36" s="133"/>
      <c r="N36" s="133"/>
      <c r="O36" s="124"/>
      <c r="P36" s="124"/>
      <c r="Q36" s="124"/>
      <c r="R36" s="124"/>
      <c r="S36" s="124"/>
      <c r="T36" s="124"/>
      <c r="U36" s="124"/>
      <c r="V36" s="124" t="s">
        <v>262</v>
      </c>
      <c r="W36" s="124">
        <v>0</v>
      </c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</row>
    <row r="37" spans="1:60" outlineLevel="1" x14ac:dyDescent="0.2">
      <c r="A37" s="141">
        <v>14</v>
      </c>
      <c r="B37" s="142" t="s">
        <v>303</v>
      </c>
      <c r="C37" s="155" t="s">
        <v>304</v>
      </c>
      <c r="D37" s="143" t="s">
        <v>294</v>
      </c>
      <c r="E37" s="144">
        <v>107.4</v>
      </c>
      <c r="F37" s="145"/>
      <c r="G37" s="190">
        <f>ROUND(E37*F37,2)</f>
        <v>0</v>
      </c>
      <c r="H37" s="193" t="s">
        <v>260</v>
      </c>
      <c r="I37" s="146" t="s">
        <v>260</v>
      </c>
      <c r="J37" s="133">
        <v>8.7999999999999995E-2</v>
      </c>
      <c r="K37" s="133" t="e">
        <f>ROUND(#REF!*J37,2)</f>
        <v>#REF!</v>
      </c>
      <c r="L37" s="133"/>
      <c r="M37" s="133" t="s">
        <v>220</v>
      </c>
      <c r="N37" s="133" t="s">
        <v>221</v>
      </c>
      <c r="O37" s="124"/>
      <c r="P37" s="124"/>
      <c r="Q37" s="124"/>
      <c r="R37" s="124"/>
      <c r="S37" s="124"/>
      <c r="T37" s="124"/>
      <c r="U37" s="124"/>
      <c r="V37" s="124" t="s">
        <v>222</v>
      </c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</row>
    <row r="38" spans="1:60" outlineLevel="2" x14ac:dyDescent="0.2">
      <c r="A38" s="131"/>
      <c r="B38" s="132"/>
      <c r="C38" s="161" t="s">
        <v>305</v>
      </c>
      <c r="D38" s="159"/>
      <c r="E38" s="160">
        <v>107.4</v>
      </c>
      <c r="F38" s="133"/>
      <c r="G38" s="133"/>
      <c r="H38" s="133"/>
      <c r="I38" s="133"/>
      <c r="J38" s="133"/>
      <c r="K38" s="133"/>
      <c r="L38" s="133"/>
      <c r="M38" s="133"/>
      <c r="N38" s="133"/>
      <c r="O38" s="124"/>
      <c r="P38" s="124"/>
      <c r="Q38" s="124"/>
      <c r="R38" s="124"/>
      <c r="S38" s="124"/>
      <c r="T38" s="124"/>
      <c r="U38" s="124"/>
      <c r="V38" s="124" t="s">
        <v>262</v>
      </c>
      <c r="W38" s="124">
        <v>0</v>
      </c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</row>
    <row r="39" spans="1:60" outlineLevel="1" x14ac:dyDescent="0.2">
      <c r="A39" s="141">
        <v>15</v>
      </c>
      <c r="B39" s="142" t="s">
        <v>306</v>
      </c>
      <c r="C39" s="155" t="s">
        <v>307</v>
      </c>
      <c r="D39" s="143" t="s">
        <v>294</v>
      </c>
      <c r="E39" s="144">
        <v>33.6</v>
      </c>
      <c r="F39" s="145"/>
      <c r="G39" s="190">
        <f>ROUND(E39*F39,2)</f>
        <v>0</v>
      </c>
      <c r="H39" s="193" t="s">
        <v>260</v>
      </c>
      <c r="I39" s="146" t="s">
        <v>260</v>
      </c>
      <c r="J39" s="133">
        <v>0.36499999999999999</v>
      </c>
      <c r="K39" s="133" t="e">
        <f>ROUND(#REF!*J39,2)</f>
        <v>#REF!</v>
      </c>
      <c r="L39" s="133"/>
      <c r="M39" s="133" t="s">
        <v>220</v>
      </c>
      <c r="N39" s="133" t="s">
        <v>221</v>
      </c>
      <c r="O39" s="124"/>
      <c r="P39" s="124"/>
      <c r="Q39" s="124"/>
      <c r="R39" s="124"/>
      <c r="S39" s="124"/>
      <c r="T39" s="124"/>
      <c r="U39" s="124"/>
      <c r="V39" s="124" t="s">
        <v>222</v>
      </c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</row>
    <row r="40" spans="1:60" outlineLevel="2" x14ac:dyDescent="0.2">
      <c r="A40" s="131"/>
      <c r="B40" s="132"/>
      <c r="C40" s="161" t="s">
        <v>308</v>
      </c>
      <c r="D40" s="159"/>
      <c r="E40" s="160">
        <v>33.6</v>
      </c>
      <c r="F40" s="133"/>
      <c r="G40" s="133"/>
      <c r="H40" s="133"/>
      <c r="I40" s="133"/>
      <c r="J40" s="133"/>
      <c r="K40" s="133"/>
      <c r="L40" s="133"/>
      <c r="M40" s="133"/>
      <c r="N40" s="133"/>
      <c r="O40" s="124"/>
      <c r="P40" s="124"/>
      <c r="Q40" s="124"/>
      <c r="R40" s="124"/>
      <c r="S40" s="124"/>
      <c r="T40" s="124"/>
      <c r="U40" s="124"/>
      <c r="V40" s="124" t="s">
        <v>262</v>
      </c>
      <c r="W40" s="124">
        <v>0</v>
      </c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</row>
    <row r="41" spans="1:60" outlineLevel="1" x14ac:dyDescent="0.2">
      <c r="A41" s="141">
        <v>16</v>
      </c>
      <c r="B41" s="142" t="s">
        <v>309</v>
      </c>
      <c r="C41" s="155" t="s">
        <v>310</v>
      </c>
      <c r="D41" s="143" t="s">
        <v>294</v>
      </c>
      <c r="E41" s="144">
        <v>41.28</v>
      </c>
      <c r="F41" s="145"/>
      <c r="G41" s="190">
        <f>ROUND(E41*F41,2)</f>
        <v>0</v>
      </c>
      <c r="H41" s="193" t="s">
        <v>260</v>
      </c>
      <c r="I41" s="146" t="s">
        <v>260</v>
      </c>
      <c r="J41" s="133">
        <v>0.38979999999999998</v>
      </c>
      <c r="K41" s="133" t="e">
        <f>ROUND(#REF!*J41,2)</f>
        <v>#REF!</v>
      </c>
      <c r="L41" s="133"/>
      <c r="M41" s="133" t="s">
        <v>220</v>
      </c>
      <c r="N41" s="133" t="s">
        <v>221</v>
      </c>
      <c r="O41" s="124"/>
      <c r="P41" s="124"/>
      <c r="Q41" s="124"/>
      <c r="R41" s="124"/>
      <c r="S41" s="124"/>
      <c r="T41" s="124"/>
      <c r="U41" s="124"/>
      <c r="V41" s="124" t="s">
        <v>222</v>
      </c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</row>
    <row r="42" spans="1:60" outlineLevel="2" x14ac:dyDescent="0.2">
      <c r="A42" s="131"/>
      <c r="B42" s="132"/>
      <c r="C42" s="161" t="s">
        <v>311</v>
      </c>
      <c r="D42" s="159"/>
      <c r="E42" s="160">
        <v>41.28</v>
      </c>
      <c r="F42" s="133"/>
      <c r="G42" s="133"/>
      <c r="H42" s="133"/>
      <c r="I42" s="133"/>
      <c r="J42" s="133"/>
      <c r="K42" s="133"/>
      <c r="L42" s="133"/>
      <c r="M42" s="133"/>
      <c r="N42" s="133"/>
      <c r="O42" s="124"/>
      <c r="P42" s="124"/>
      <c r="Q42" s="124"/>
      <c r="R42" s="124"/>
      <c r="S42" s="124"/>
      <c r="T42" s="124"/>
      <c r="U42" s="124"/>
      <c r="V42" s="124" t="s">
        <v>262</v>
      </c>
      <c r="W42" s="124">
        <v>0</v>
      </c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</row>
    <row r="43" spans="1:60" outlineLevel="1" x14ac:dyDescent="0.2">
      <c r="A43" s="141">
        <v>17</v>
      </c>
      <c r="B43" s="142" t="s">
        <v>312</v>
      </c>
      <c r="C43" s="155" t="s">
        <v>313</v>
      </c>
      <c r="D43" s="143" t="s">
        <v>294</v>
      </c>
      <c r="E43" s="144">
        <v>48.96</v>
      </c>
      <c r="F43" s="145"/>
      <c r="G43" s="190">
        <f>ROUND(E43*F43,2)</f>
        <v>0</v>
      </c>
      <c r="H43" s="193" t="s">
        <v>260</v>
      </c>
      <c r="I43" s="146" t="s">
        <v>260</v>
      </c>
      <c r="J43" s="133">
        <v>0.36499999999999999</v>
      </c>
      <c r="K43" s="133" t="e">
        <f>ROUND(#REF!*J43,2)</f>
        <v>#REF!</v>
      </c>
      <c r="L43" s="133"/>
      <c r="M43" s="133" t="s">
        <v>220</v>
      </c>
      <c r="N43" s="133" t="s">
        <v>221</v>
      </c>
      <c r="O43" s="124"/>
      <c r="P43" s="124"/>
      <c r="Q43" s="124"/>
      <c r="R43" s="124"/>
      <c r="S43" s="124"/>
      <c r="T43" s="124"/>
      <c r="U43" s="124"/>
      <c r="V43" s="124" t="s">
        <v>222</v>
      </c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</row>
    <row r="44" spans="1:60" outlineLevel="2" x14ac:dyDescent="0.2">
      <c r="A44" s="131"/>
      <c r="B44" s="132"/>
      <c r="C44" s="161" t="s">
        <v>314</v>
      </c>
      <c r="D44" s="159"/>
      <c r="E44" s="160">
        <v>48.96</v>
      </c>
      <c r="F44" s="133"/>
      <c r="G44" s="133"/>
      <c r="H44" s="133"/>
      <c r="I44" s="133"/>
      <c r="J44" s="133"/>
      <c r="K44" s="133"/>
      <c r="L44" s="133"/>
      <c r="M44" s="133"/>
      <c r="N44" s="133"/>
      <c r="O44" s="124"/>
      <c r="P44" s="124"/>
      <c r="Q44" s="124"/>
      <c r="R44" s="124"/>
      <c r="S44" s="124"/>
      <c r="T44" s="124"/>
      <c r="U44" s="124"/>
      <c r="V44" s="124" t="s">
        <v>262</v>
      </c>
      <c r="W44" s="124">
        <v>0</v>
      </c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</row>
    <row r="45" spans="1:60" outlineLevel="1" x14ac:dyDescent="0.2">
      <c r="A45" s="141">
        <v>18</v>
      </c>
      <c r="B45" s="142" t="s">
        <v>315</v>
      </c>
      <c r="C45" s="155" t="s">
        <v>316</v>
      </c>
      <c r="D45" s="143" t="s">
        <v>294</v>
      </c>
      <c r="E45" s="144">
        <v>24.48</v>
      </c>
      <c r="F45" s="145"/>
      <c r="G45" s="190">
        <f>ROUND(E45*F45,2)</f>
        <v>0</v>
      </c>
      <c r="H45" s="193" t="s">
        <v>260</v>
      </c>
      <c r="I45" s="146" t="s">
        <v>260</v>
      </c>
      <c r="J45" s="133">
        <v>8.4000000000000005E-2</v>
      </c>
      <c r="K45" s="133" t="e">
        <f>ROUND(#REF!*J45,2)</f>
        <v>#REF!</v>
      </c>
      <c r="L45" s="133"/>
      <c r="M45" s="133" t="s">
        <v>220</v>
      </c>
      <c r="N45" s="133" t="s">
        <v>221</v>
      </c>
      <c r="O45" s="124"/>
      <c r="P45" s="124"/>
      <c r="Q45" s="124"/>
      <c r="R45" s="124"/>
      <c r="S45" s="124"/>
      <c r="T45" s="124"/>
      <c r="U45" s="124"/>
      <c r="V45" s="124" t="s">
        <v>222</v>
      </c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</row>
    <row r="46" spans="1:60" outlineLevel="2" x14ac:dyDescent="0.2">
      <c r="A46" s="131"/>
      <c r="B46" s="132"/>
      <c r="C46" s="161" t="s">
        <v>317</v>
      </c>
      <c r="D46" s="159"/>
      <c r="E46" s="160">
        <v>24.48</v>
      </c>
      <c r="F46" s="133"/>
      <c r="G46" s="133"/>
      <c r="H46" s="133"/>
      <c r="I46" s="133"/>
      <c r="J46" s="133"/>
      <c r="K46" s="133"/>
      <c r="L46" s="133"/>
      <c r="M46" s="133"/>
      <c r="N46" s="133"/>
      <c r="O46" s="124"/>
      <c r="P46" s="124"/>
      <c r="Q46" s="124"/>
      <c r="R46" s="124"/>
      <c r="S46" s="124"/>
      <c r="T46" s="124"/>
      <c r="U46" s="124"/>
      <c r="V46" s="124" t="s">
        <v>262</v>
      </c>
      <c r="W46" s="124">
        <v>0</v>
      </c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</row>
    <row r="47" spans="1:60" outlineLevel="1" x14ac:dyDescent="0.2">
      <c r="A47" s="141">
        <v>19</v>
      </c>
      <c r="B47" s="142" t="s">
        <v>318</v>
      </c>
      <c r="C47" s="155" t="s">
        <v>319</v>
      </c>
      <c r="D47" s="143" t="s">
        <v>294</v>
      </c>
      <c r="E47" s="144">
        <v>13.44</v>
      </c>
      <c r="F47" s="145"/>
      <c r="G47" s="190">
        <f>ROUND(E47*F47,2)</f>
        <v>0</v>
      </c>
      <c r="H47" s="193" t="s">
        <v>260</v>
      </c>
      <c r="I47" s="146" t="s">
        <v>260</v>
      </c>
      <c r="J47" s="133">
        <v>3.1309999999999998</v>
      </c>
      <c r="K47" s="133" t="e">
        <f>ROUND(#REF!*J47,2)</f>
        <v>#REF!</v>
      </c>
      <c r="L47" s="133"/>
      <c r="M47" s="133" t="s">
        <v>220</v>
      </c>
      <c r="N47" s="133" t="s">
        <v>221</v>
      </c>
      <c r="O47" s="124"/>
      <c r="P47" s="124"/>
      <c r="Q47" s="124"/>
      <c r="R47" s="124"/>
      <c r="S47" s="124"/>
      <c r="T47" s="124"/>
      <c r="U47" s="124"/>
      <c r="V47" s="124" t="s">
        <v>222</v>
      </c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</row>
    <row r="48" spans="1:60" outlineLevel="2" x14ac:dyDescent="0.2">
      <c r="A48" s="131"/>
      <c r="B48" s="132"/>
      <c r="C48" s="161" t="s">
        <v>320</v>
      </c>
      <c r="D48" s="159"/>
      <c r="E48" s="160">
        <v>13.44</v>
      </c>
      <c r="F48" s="133"/>
      <c r="G48" s="133"/>
      <c r="H48" s="133"/>
      <c r="I48" s="133"/>
      <c r="J48" s="133"/>
      <c r="K48" s="133"/>
      <c r="L48" s="133"/>
      <c r="M48" s="133"/>
      <c r="N48" s="133"/>
      <c r="O48" s="124"/>
      <c r="P48" s="124"/>
      <c r="Q48" s="124"/>
      <c r="R48" s="124"/>
      <c r="S48" s="124"/>
      <c r="T48" s="124"/>
      <c r="U48" s="124"/>
      <c r="V48" s="124" t="s">
        <v>262</v>
      </c>
      <c r="W48" s="124">
        <v>0</v>
      </c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</row>
    <row r="49" spans="1:60" outlineLevel="1" x14ac:dyDescent="0.2">
      <c r="A49" s="141">
        <v>20</v>
      </c>
      <c r="B49" s="142" t="s">
        <v>321</v>
      </c>
      <c r="C49" s="155" t="s">
        <v>322</v>
      </c>
      <c r="D49" s="143" t="s">
        <v>294</v>
      </c>
      <c r="E49" s="144">
        <v>6.72</v>
      </c>
      <c r="F49" s="145"/>
      <c r="G49" s="190">
        <f>ROUND(E49*F49,2)</f>
        <v>0</v>
      </c>
      <c r="H49" s="193" t="s">
        <v>260</v>
      </c>
      <c r="I49" s="146" t="s">
        <v>260</v>
      </c>
      <c r="J49" s="133">
        <v>0.47399999999999998</v>
      </c>
      <c r="K49" s="133" t="e">
        <f>ROUND(#REF!*J49,2)</f>
        <v>#REF!</v>
      </c>
      <c r="L49" s="133"/>
      <c r="M49" s="133" t="s">
        <v>220</v>
      </c>
      <c r="N49" s="133" t="s">
        <v>221</v>
      </c>
      <c r="O49" s="124"/>
      <c r="P49" s="124"/>
      <c r="Q49" s="124"/>
      <c r="R49" s="124"/>
      <c r="S49" s="124"/>
      <c r="T49" s="124"/>
      <c r="U49" s="124"/>
      <c r="V49" s="124" t="s">
        <v>222</v>
      </c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</row>
    <row r="50" spans="1:60" outlineLevel="2" x14ac:dyDescent="0.2">
      <c r="A50" s="131"/>
      <c r="B50" s="132"/>
      <c r="C50" s="161" t="s">
        <v>323</v>
      </c>
      <c r="D50" s="159"/>
      <c r="E50" s="160">
        <v>6.72</v>
      </c>
      <c r="F50" s="133"/>
      <c r="G50" s="133"/>
      <c r="H50" s="133"/>
      <c r="I50" s="133"/>
      <c r="J50" s="133"/>
      <c r="K50" s="133"/>
      <c r="L50" s="133"/>
      <c r="M50" s="133"/>
      <c r="N50" s="133"/>
      <c r="O50" s="124"/>
      <c r="P50" s="124"/>
      <c r="Q50" s="124"/>
      <c r="R50" s="124"/>
      <c r="S50" s="124"/>
      <c r="T50" s="124"/>
      <c r="U50" s="124"/>
      <c r="V50" s="124" t="s">
        <v>262</v>
      </c>
      <c r="W50" s="124">
        <v>0</v>
      </c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</row>
    <row r="51" spans="1:60" ht="22.5" outlineLevel="1" x14ac:dyDescent="0.2">
      <c r="A51" s="141">
        <v>21</v>
      </c>
      <c r="B51" s="142" t="s">
        <v>324</v>
      </c>
      <c r="C51" s="155" t="s">
        <v>325</v>
      </c>
      <c r="D51" s="143" t="s">
        <v>294</v>
      </c>
      <c r="E51" s="144">
        <v>460.58</v>
      </c>
      <c r="F51" s="145"/>
      <c r="G51" s="190">
        <f>ROUND(E51*F51,2)</f>
        <v>0</v>
      </c>
      <c r="H51" s="193" t="s">
        <v>260</v>
      </c>
      <c r="I51" s="146" t="s">
        <v>260</v>
      </c>
      <c r="J51" s="133">
        <v>1.0999999999999999E-2</v>
      </c>
      <c r="K51" s="133" t="e">
        <f>ROUND(#REF!*J51,2)</f>
        <v>#REF!</v>
      </c>
      <c r="L51" s="133"/>
      <c r="M51" s="133" t="s">
        <v>220</v>
      </c>
      <c r="N51" s="133" t="s">
        <v>221</v>
      </c>
      <c r="O51" s="124"/>
      <c r="P51" s="124"/>
      <c r="Q51" s="124"/>
      <c r="R51" s="124"/>
      <c r="S51" s="124"/>
      <c r="T51" s="124"/>
      <c r="U51" s="124"/>
      <c r="V51" s="124" t="s">
        <v>222</v>
      </c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</row>
    <row r="52" spans="1:60" outlineLevel="2" x14ac:dyDescent="0.2">
      <c r="A52" s="131"/>
      <c r="B52" s="132"/>
      <c r="C52" s="161" t="s">
        <v>326</v>
      </c>
      <c r="D52" s="159"/>
      <c r="E52" s="160"/>
      <c r="F52" s="133"/>
      <c r="G52" s="133"/>
      <c r="H52" s="133"/>
      <c r="I52" s="133"/>
      <c r="J52" s="133"/>
      <c r="K52" s="133"/>
      <c r="L52" s="133"/>
      <c r="M52" s="133"/>
      <c r="N52" s="133"/>
      <c r="O52" s="124"/>
      <c r="P52" s="124"/>
      <c r="Q52" s="124"/>
      <c r="R52" s="124"/>
      <c r="S52" s="124"/>
      <c r="T52" s="124"/>
      <c r="U52" s="124"/>
      <c r="V52" s="124" t="s">
        <v>262</v>
      </c>
      <c r="W52" s="124">
        <v>0</v>
      </c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</row>
    <row r="53" spans="1:60" outlineLevel="3" x14ac:dyDescent="0.2">
      <c r="A53" s="131"/>
      <c r="B53" s="132"/>
      <c r="C53" s="161" t="s">
        <v>327</v>
      </c>
      <c r="D53" s="159"/>
      <c r="E53" s="160">
        <v>3.84</v>
      </c>
      <c r="F53" s="133"/>
      <c r="G53" s="133"/>
      <c r="H53" s="133"/>
      <c r="I53" s="133"/>
      <c r="J53" s="133"/>
      <c r="K53" s="133"/>
      <c r="L53" s="133"/>
      <c r="M53" s="133"/>
      <c r="N53" s="133"/>
      <c r="O53" s="124"/>
      <c r="P53" s="124"/>
      <c r="Q53" s="124"/>
      <c r="R53" s="124"/>
      <c r="S53" s="124"/>
      <c r="T53" s="124"/>
      <c r="U53" s="124"/>
      <c r="V53" s="124" t="s">
        <v>262</v>
      </c>
      <c r="W53" s="124">
        <v>0</v>
      </c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</row>
    <row r="54" spans="1:60" outlineLevel="3" x14ac:dyDescent="0.2">
      <c r="A54" s="131"/>
      <c r="B54" s="132"/>
      <c r="C54" s="161" t="s">
        <v>328</v>
      </c>
      <c r="D54" s="159"/>
      <c r="E54" s="160">
        <v>15.36</v>
      </c>
      <c r="F54" s="133"/>
      <c r="G54" s="133"/>
      <c r="H54" s="133"/>
      <c r="I54" s="133"/>
      <c r="J54" s="133"/>
      <c r="K54" s="133"/>
      <c r="L54" s="133"/>
      <c r="M54" s="133"/>
      <c r="N54" s="133"/>
      <c r="O54" s="124"/>
      <c r="P54" s="124"/>
      <c r="Q54" s="124"/>
      <c r="R54" s="124"/>
      <c r="S54" s="124"/>
      <c r="T54" s="124"/>
      <c r="U54" s="124"/>
      <c r="V54" s="124" t="s">
        <v>262</v>
      </c>
      <c r="W54" s="124">
        <v>0</v>
      </c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</row>
    <row r="55" spans="1:60" outlineLevel="3" x14ac:dyDescent="0.2">
      <c r="A55" s="131"/>
      <c r="B55" s="132"/>
      <c r="C55" s="161" t="s">
        <v>329</v>
      </c>
      <c r="D55" s="159"/>
      <c r="E55" s="160">
        <v>132</v>
      </c>
      <c r="F55" s="133"/>
      <c r="G55" s="133"/>
      <c r="H55" s="133"/>
      <c r="I55" s="133"/>
      <c r="J55" s="133"/>
      <c r="K55" s="133"/>
      <c r="L55" s="133"/>
      <c r="M55" s="133"/>
      <c r="N55" s="133"/>
      <c r="O55" s="124"/>
      <c r="P55" s="124"/>
      <c r="Q55" s="124"/>
      <c r="R55" s="124"/>
      <c r="S55" s="124"/>
      <c r="T55" s="124"/>
      <c r="U55" s="124"/>
      <c r="V55" s="124" t="s">
        <v>262</v>
      </c>
      <c r="W55" s="124">
        <v>0</v>
      </c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</row>
    <row r="56" spans="1:60" outlineLevel="3" x14ac:dyDescent="0.2">
      <c r="A56" s="131"/>
      <c r="B56" s="132"/>
      <c r="C56" s="161" t="s">
        <v>330</v>
      </c>
      <c r="D56" s="159"/>
      <c r="E56" s="160">
        <v>20</v>
      </c>
      <c r="F56" s="133"/>
      <c r="G56" s="133"/>
      <c r="H56" s="133"/>
      <c r="I56" s="133"/>
      <c r="J56" s="133"/>
      <c r="K56" s="133"/>
      <c r="L56" s="133"/>
      <c r="M56" s="133"/>
      <c r="N56" s="133"/>
      <c r="O56" s="124"/>
      <c r="P56" s="124"/>
      <c r="Q56" s="124"/>
      <c r="R56" s="124"/>
      <c r="S56" s="124"/>
      <c r="T56" s="124"/>
      <c r="U56" s="124"/>
      <c r="V56" s="124" t="s">
        <v>262</v>
      </c>
      <c r="W56" s="124">
        <v>0</v>
      </c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</row>
    <row r="57" spans="1:60" outlineLevel="3" x14ac:dyDescent="0.2">
      <c r="A57" s="131"/>
      <c r="B57" s="132"/>
      <c r="C57" s="161" t="s">
        <v>331</v>
      </c>
      <c r="D57" s="159"/>
      <c r="E57" s="160">
        <v>310.8</v>
      </c>
      <c r="F57" s="133"/>
      <c r="G57" s="133"/>
      <c r="H57" s="133"/>
      <c r="I57" s="133"/>
      <c r="J57" s="133"/>
      <c r="K57" s="133"/>
      <c r="L57" s="133"/>
      <c r="M57" s="133"/>
      <c r="N57" s="133"/>
      <c r="O57" s="124"/>
      <c r="P57" s="124"/>
      <c r="Q57" s="124"/>
      <c r="R57" s="124"/>
      <c r="S57" s="124"/>
      <c r="T57" s="124"/>
      <c r="U57" s="124"/>
      <c r="V57" s="124" t="s">
        <v>262</v>
      </c>
      <c r="W57" s="124">
        <v>0</v>
      </c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</row>
    <row r="58" spans="1:60" outlineLevel="3" x14ac:dyDescent="0.2">
      <c r="A58" s="131"/>
      <c r="B58" s="132"/>
      <c r="C58" s="161" t="s">
        <v>332</v>
      </c>
      <c r="D58" s="159"/>
      <c r="E58" s="160">
        <v>-21.42</v>
      </c>
      <c r="F58" s="133"/>
      <c r="G58" s="133"/>
      <c r="H58" s="133"/>
      <c r="I58" s="133"/>
      <c r="J58" s="133"/>
      <c r="K58" s="133"/>
      <c r="L58" s="133"/>
      <c r="M58" s="133"/>
      <c r="N58" s="133"/>
      <c r="O58" s="124"/>
      <c r="P58" s="124"/>
      <c r="Q58" s="124"/>
      <c r="R58" s="124"/>
      <c r="S58" s="124"/>
      <c r="T58" s="124"/>
      <c r="U58" s="124"/>
      <c r="V58" s="124" t="s">
        <v>262</v>
      </c>
      <c r="W58" s="124">
        <v>0</v>
      </c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</row>
    <row r="59" spans="1:60" outlineLevel="1" x14ac:dyDescent="0.2">
      <c r="A59" s="141">
        <v>22</v>
      </c>
      <c r="B59" s="142" t="s">
        <v>333</v>
      </c>
      <c r="C59" s="155" t="s">
        <v>334</v>
      </c>
      <c r="D59" s="143" t="s">
        <v>294</v>
      </c>
      <c r="E59" s="144">
        <v>2302.9</v>
      </c>
      <c r="F59" s="145"/>
      <c r="G59" s="190">
        <f>ROUND(E59*F59,2)</f>
        <v>0</v>
      </c>
      <c r="H59" s="193" t="s">
        <v>260</v>
      </c>
      <c r="I59" s="146" t="s">
        <v>260</v>
      </c>
      <c r="J59" s="133">
        <v>0</v>
      </c>
      <c r="K59" s="133" t="e">
        <f>ROUND(#REF!*J59,2)</f>
        <v>#REF!</v>
      </c>
      <c r="L59" s="133"/>
      <c r="M59" s="133" t="s">
        <v>220</v>
      </c>
      <c r="N59" s="133" t="s">
        <v>221</v>
      </c>
      <c r="O59" s="124"/>
      <c r="P59" s="124"/>
      <c r="Q59" s="124"/>
      <c r="R59" s="124"/>
      <c r="S59" s="124"/>
      <c r="T59" s="124"/>
      <c r="U59" s="124"/>
      <c r="V59" s="124" t="s">
        <v>222</v>
      </c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</row>
    <row r="60" spans="1:60" outlineLevel="2" x14ac:dyDescent="0.2">
      <c r="A60" s="131"/>
      <c r="B60" s="132"/>
      <c r="C60" s="161" t="s">
        <v>335</v>
      </c>
      <c r="D60" s="159"/>
      <c r="E60" s="160"/>
      <c r="F60" s="133"/>
      <c r="G60" s="133"/>
      <c r="H60" s="133"/>
      <c r="I60" s="133"/>
      <c r="J60" s="133"/>
      <c r="K60" s="133"/>
      <c r="L60" s="133"/>
      <c r="M60" s="133"/>
      <c r="N60" s="133"/>
      <c r="O60" s="124"/>
      <c r="P60" s="124"/>
      <c r="Q60" s="124"/>
      <c r="R60" s="124"/>
      <c r="S60" s="124"/>
      <c r="T60" s="124"/>
      <c r="U60" s="124"/>
      <c r="V60" s="124" t="s">
        <v>262</v>
      </c>
      <c r="W60" s="124">
        <v>0</v>
      </c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124"/>
      <c r="BD60" s="124"/>
      <c r="BE60" s="124"/>
      <c r="BF60" s="124"/>
      <c r="BG60" s="124"/>
      <c r="BH60" s="124"/>
    </row>
    <row r="61" spans="1:60" outlineLevel="3" x14ac:dyDescent="0.2">
      <c r="A61" s="131"/>
      <c r="B61" s="132"/>
      <c r="C61" s="161" t="s">
        <v>336</v>
      </c>
      <c r="D61" s="159"/>
      <c r="E61" s="160">
        <v>19.2</v>
      </c>
      <c r="F61" s="133"/>
      <c r="G61" s="133"/>
      <c r="H61" s="133"/>
      <c r="I61" s="133"/>
      <c r="J61" s="133"/>
      <c r="K61" s="133"/>
      <c r="L61" s="133"/>
      <c r="M61" s="133"/>
      <c r="N61" s="133"/>
      <c r="O61" s="124"/>
      <c r="P61" s="124"/>
      <c r="Q61" s="124"/>
      <c r="R61" s="124"/>
      <c r="S61" s="124"/>
      <c r="T61" s="124"/>
      <c r="U61" s="124"/>
      <c r="V61" s="124" t="s">
        <v>262</v>
      </c>
      <c r="W61" s="124">
        <v>0</v>
      </c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</row>
    <row r="62" spans="1:60" outlineLevel="3" x14ac:dyDescent="0.2">
      <c r="A62" s="131"/>
      <c r="B62" s="132"/>
      <c r="C62" s="161" t="s">
        <v>337</v>
      </c>
      <c r="D62" s="159"/>
      <c r="E62" s="160">
        <v>76.8</v>
      </c>
      <c r="F62" s="133"/>
      <c r="G62" s="133"/>
      <c r="H62" s="133"/>
      <c r="I62" s="133"/>
      <c r="J62" s="133"/>
      <c r="K62" s="133"/>
      <c r="L62" s="133"/>
      <c r="M62" s="133"/>
      <c r="N62" s="133"/>
      <c r="O62" s="124"/>
      <c r="P62" s="124"/>
      <c r="Q62" s="124"/>
      <c r="R62" s="124"/>
      <c r="S62" s="124"/>
      <c r="T62" s="124"/>
      <c r="U62" s="124"/>
      <c r="V62" s="124" t="s">
        <v>262</v>
      </c>
      <c r="W62" s="124">
        <v>0</v>
      </c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</row>
    <row r="63" spans="1:60" outlineLevel="3" x14ac:dyDescent="0.2">
      <c r="A63" s="131"/>
      <c r="B63" s="132"/>
      <c r="C63" s="161" t="s">
        <v>338</v>
      </c>
      <c r="D63" s="159"/>
      <c r="E63" s="160">
        <v>660</v>
      </c>
      <c r="F63" s="133"/>
      <c r="G63" s="133"/>
      <c r="H63" s="133"/>
      <c r="I63" s="133"/>
      <c r="J63" s="133"/>
      <c r="K63" s="133"/>
      <c r="L63" s="133"/>
      <c r="M63" s="133"/>
      <c r="N63" s="133"/>
      <c r="O63" s="124"/>
      <c r="P63" s="124"/>
      <c r="Q63" s="124"/>
      <c r="R63" s="124"/>
      <c r="S63" s="124"/>
      <c r="T63" s="124"/>
      <c r="U63" s="124"/>
      <c r="V63" s="124" t="s">
        <v>262</v>
      </c>
      <c r="W63" s="124">
        <v>0</v>
      </c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4"/>
    </row>
    <row r="64" spans="1:60" outlineLevel="3" x14ac:dyDescent="0.2">
      <c r="A64" s="131"/>
      <c r="B64" s="132"/>
      <c r="C64" s="161" t="s">
        <v>339</v>
      </c>
      <c r="D64" s="159"/>
      <c r="E64" s="160">
        <v>100</v>
      </c>
      <c r="F64" s="133"/>
      <c r="G64" s="133"/>
      <c r="H64" s="133"/>
      <c r="I64" s="133"/>
      <c r="J64" s="133"/>
      <c r="K64" s="133"/>
      <c r="L64" s="133"/>
      <c r="M64" s="133"/>
      <c r="N64" s="133"/>
      <c r="O64" s="124"/>
      <c r="P64" s="124"/>
      <c r="Q64" s="124"/>
      <c r="R64" s="124"/>
      <c r="S64" s="124"/>
      <c r="T64" s="124"/>
      <c r="U64" s="124"/>
      <c r="V64" s="124" t="s">
        <v>262</v>
      </c>
      <c r="W64" s="124">
        <v>0</v>
      </c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124"/>
    </row>
    <row r="65" spans="1:60" outlineLevel="3" x14ac:dyDescent="0.2">
      <c r="A65" s="131"/>
      <c r="B65" s="132"/>
      <c r="C65" s="161" t="s">
        <v>340</v>
      </c>
      <c r="D65" s="159"/>
      <c r="E65" s="160">
        <v>1446.9</v>
      </c>
      <c r="F65" s="133"/>
      <c r="G65" s="133"/>
      <c r="H65" s="133"/>
      <c r="I65" s="133"/>
      <c r="J65" s="133"/>
      <c r="K65" s="133"/>
      <c r="L65" s="133"/>
      <c r="M65" s="133"/>
      <c r="N65" s="133"/>
      <c r="O65" s="124"/>
      <c r="P65" s="124"/>
      <c r="Q65" s="124"/>
      <c r="R65" s="124"/>
      <c r="S65" s="124"/>
      <c r="T65" s="124"/>
      <c r="U65" s="124"/>
      <c r="V65" s="124" t="s">
        <v>262</v>
      </c>
      <c r="W65" s="124">
        <v>0</v>
      </c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124"/>
      <c r="BC65" s="124"/>
      <c r="BD65" s="124"/>
      <c r="BE65" s="124"/>
      <c r="BF65" s="124"/>
      <c r="BG65" s="124"/>
      <c r="BH65" s="124"/>
    </row>
    <row r="66" spans="1:60" outlineLevel="1" x14ac:dyDescent="0.2">
      <c r="A66" s="141">
        <v>23</v>
      </c>
      <c r="B66" s="142" t="s">
        <v>341</v>
      </c>
      <c r="C66" s="155" t="s">
        <v>342</v>
      </c>
      <c r="D66" s="143" t="s">
        <v>294</v>
      </c>
      <c r="E66" s="144">
        <v>132</v>
      </c>
      <c r="F66" s="145"/>
      <c r="G66" s="190">
        <f>ROUND(E66*F66,2)</f>
        <v>0</v>
      </c>
      <c r="H66" s="193" t="s">
        <v>260</v>
      </c>
      <c r="I66" s="146" t="s">
        <v>260</v>
      </c>
      <c r="J66" s="133">
        <v>6.8000000000000005E-2</v>
      </c>
      <c r="K66" s="133" t="e">
        <f>ROUND(#REF!*J66,2)</f>
        <v>#REF!</v>
      </c>
      <c r="L66" s="133"/>
      <c r="M66" s="133" t="s">
        <v>220</v>
      </c>
      <c r="N66" s="133" t="s">
        <v>221</v>
      </c>
      <c r="O66" s="124"/>
      <c r="P66" s="124"/>
      <c r="Q66" s="124"/>
      <c r="R66" s="124"/>
      <c r="S66" s="124"/>
      <c r="T66" s="124"/>
      <c r="U66" s="124"/>
      <c r="V66" s="124" t="s">
        <v>222</v>
      </c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24"/>
      <c r="AZ66" s="124"/>
      <c r="BA66" s="124"/>
      <c r="BB66" s="124"/>
      <c r="BC66" s="124"/>
      <c r="BD66" s="124"/>
      <c r="BE66" s="124"/>
      <c r="BF66" s="124"/>
      <c r="BG66" s="124"/>
      <c r="BH66" s="124"/>
    </row>
    <row r="67" spans="1:60" outlineLevel="2" x14ac:dyDescent="0.2">
      <c r="A67" s="131"/>
      <c r="B67" s="132"/>
      <c r="C67" s="161" t="s">
        <v>329</v>
      </c>
      <c r="D67" s="159"/>
      <c r="E67" s="160">
        <v>132</v>
      </c>
      <c r="F67" s="133"/>
      <c r="G67" s="133"/>
      <c r="H67" s="133"/>
      <c r="I67" s="133"/>
      <c r="J67" s="133"/>
      <c r="K67" s="133"/>
      <c r="L67" s="133"/>
      <c r="M67" s="133"/>
      <c r="N67" s="133"/>
      <c r="O67" s="124"/>
      <c r="P67" s="124"/>
      <c r="Q67" s="124"/>
      <c r="R67" s="124"/>
      <c r="S67" s="124"/>
      <c r="T67" s="124"/>
      <c r="U67" s="124"/>
      <c r="V67" s="124" t="s">
        <v>262</v>
      </c>
      <c r="W67" s="124">
        <v>0</v>
      </c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</row>
    <row r="68" spans="1:60" outlineLevel="1" x14ac:dyDescent="0.2">
      <c r="A68" s="141">
        <v>24</v>
      </c>
      <c r="B68" s="142" t="s">
        <v>343</v>
      </c>
      <c r="C68" s="155" t="s">
        <v>344</v>
      </c>
      <c r="D68" s="143" t="s">
        <v>294</v>
      </c>
      <c r="E68" s="144">
        <v>40.619999999999997</v>
      </c>
      <c r="F68" s="145"/>
      <c r="G68" s="190">
        <f>ROUND(E68*F68,2)</f>
        <v>0</v>
      </c>
      <c r="H68" s="193" t="s">
        <v>260</v>
      </c>
      <c r="I68" s="146" t="s">
        <v>260</v>
      </c>
      <c r="J68" s="133">
        <v>0.20200000000000001</v>
      </c>
      <c r="K68" s="133" t="e">
        <f>ROUND(#REF!*J68,2)</f>
        <v>#REF!</v>
      </c>
      <c r="L68" s="133"/>
      <c r="M68" s="133" t="s">
        <v>220</v>
      </c>
      <c r="N68" s="133" t="s">
        <v>221</v>
      </c>
      <c r="O68" s="124"/>
      <c r="P68" s="124"/>
      <c r="Q68" s="124"/>
      <c r="R68" s="124"/>
      <c r="S68" s="124"/>
      <c r="T68" s="124"/>
      <c r="U68" s="124"/>
      <c r="V68" s="124" t="s">
        <v>222</v>
      </c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</row>
    <row r="69" spans="1:60" outlineLevel="2" x14ac:dyDescent="0.2">
      <c r="A69" s="131"/>
      <c r="B69" s="132"/>
      <c r="C69" s="161" t="s">
        <v>345</v>
      </c>
      <c r="D69" s="159"/>
      <c r="E69" s="160">
        <v>3.84</v>
      </c>
      <c r="F69" s="133"/>
      <c r="G69" s="133"/>
      <c r="H69" s="133"/>
      <c r="I69" s="133"/>
      <c r="J69" s="133"/>
      <c r="K69" s="133"/>
      <c r="L69" s="133"/>
      <c r="M69" s="133"/>
      <c r="N69" s="133"/>
      <c r="O69" s="124"/>
      <c r="P69" s="124"/>
      <c r="Q69" s="124"/>
      <c r="R69" s="124"/>
      <c r="S69" s="124"/>
      <c r="T69" s="124"/>
      <c r="U69" s="124"/>
      <c r="V69" s="124" t="s">
        <v>262</v>
      </c>
      <c r="W69" s="124">
        <v>0</v>
      </c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4"/>
      <c r="AT69" s="124"/>
      <c r="AU69" s="124"/>
      <c r="AV69" s="124"/>
      <c r="AW69" s="124"/>
      <c r="AX69" s="124"/>
      <c r="AY69" s="124"/>
      <c r="AZ69" s="124"/>
      <c r="BA69" s="124"/>
      <c r="BB69" s="124"/>
      <c r="BC69" s="124"/>
      <c r="BD69" s="124"/>
      <c r="BE69" s="124"/>
      <c r="BF69" s="124"/>
      <c r="BG69" s="124"/>
      <c r="BH69" s="124"/>
    </row>
    <row r="70" spans="1:60" outlineLevel="3" x14ac:dyDescent="0.2">
      <c r="A70" s="131"/>
      <c r="B70" s="132"/>
      <c r="C70" s="161" t="s">
        <v>346</v>
      </c>
      <c r="D70" s="159"/>
      <c r="E70" s="160">
        <v>15.36</v>
      </c>
      <c r="F70" s="133"/>
      <c r="G70" s="133"/>
      <c r="H70" s="133"/>
      <c r="I70" s="133"/>
      <c r="J70" s="133"/>
      <c r="K70" s="133"/>
      <c r="L70" s="133"/>
      <c r="M70" s="133"/>
      <c r="N70" s="133"/>
      <c r="O70" s="124"/>
      <c r="P70" s="124"/>
      <c r="Q70" s="124"/>
      <c r="R70" s="124"/>
      <c r="S70" s="124"/>
      <c r="T70" s="124"/>
      <c r="U70" s="124"/>
      <c r="V70" s="124" t="s">
        <v>262</v>
      </c>
      <c r="W70" s="124">
        <v>0</v>
      </c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4"/>
      <c r="BA70" s="124"/>
      <c r="BB70" s="124"/>
      <c r="BC70" s="124"/>
      <c r="BD70" s="124"/>
      <c r="BE70" s="124"/>
      <c r="BF70" s="124"/>
      <c r="BG70" s="124"/>
      <c r="BH70" s="124"/>
    </row>
    <row r="71" spans="1:60" outlineLevel="3" x14ac:dyDescent="0.2">
      <c r="A71" s="131"/>
      <c r="B71" s="132"/>
      <c r="C71" s="161" t="s">
        <v>347</v>
      </c>
      <c r="D71" s="159"/>
      <c r="E71" s="160">
        <v>21.42</v>
      </c>
      <c r="F71" s="133"/>
      <c r="G71" s="133"/>
      <c r="H71" s="133"/>
      <c r="I71" s="133"/>
      <c r="J71" s="133"/>
      <c r="K71" s="133"/>
      <c r="L71" s="133"/>
      <c r="M71" s="133"/>
      <c r="N71" s="133"/>
      <c r="O71" s="124"/>
      <c r="P71" s="124"/>
      <c r="Q71" s="124"/>
      <c r="R71" s="124"/>
      <c r="S71" s="124"/>
      <c r="T71" s="124"/>
      <c r="U71" s="124"/>
      <c r="V71" s="124" t="s">
        <v>262</v>
      </c>
      <c r="W71" s="124">
        <v>0</v>
      </c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24"/>
      <c r="AZ71" s="124"/>
      <c r="BA71" s="124"/>
      <c r="BB71" s="124"/>
      <c r="BC71" s="124"/>
      <c r="BD71" s="124"/>
      <c r="BE71" s="124"/>
      <c r="BF71" s="124"/>
      <c r="BG71" s="124"/>
      <c r="BH71" s="124"/>
    </row>
    <row r="72" spans="1:60" ht="22.5" outlineLevel="1" x14ac:dyDescent="0.2">
      <c r="A72" s="141">
        <v>25</v>
      </c>
      <c r="B72" s="142" t="s">
        <v>348</v>
      </c>
      <c r="C72" s="155" t="s">
        <v>349</v>
      </c>
      <c r="D72" s="143" t="s">
        <v>294</v>
      </c>
      <c r="E72" s="144">
        <v>22.44</v>
      </c>
      <c r="F72" s="145"/>
      <c r="G72" s="190">
        <f>ROUND(E72*F72,2)</f>
        <v>0</v>
      </c>
      <c r="H72" s="193" t="s">
        <v>260</v>
      </c>
      <c r="I72" s="146" t="s">
        <v>260</v>
      </c>
      <c r="J72" s="133">
        <v>1.587</v>
      </c>
      <c r="K72" s="133" t="e">
        <f>ROUND(#REF!*J72,2)</f>
        <v>#REF!</v>
      </c>
      <c r="L72" s="133"/>
      <c r="M72" s="133" t="s">
        <v>220</v>
      </c>
      <c r="N72" s="133" t="s">
        <v>221</v>
      </c>
      <c r="O72" s="124"/>
      <c r="P72" s="124"/>
      <c r="Q72" s="124"/>
      <c r="R72" s="124"/>
      <c r="S72" s="124"/>
      <c r="T72" s="124"/>
      <c r="U72" s="124"/>
      <c r="V72" s="124" t="s">
        <v>350</v>
      </c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24"/>
      <c r="BH72" s="124"/>
    </row>
    <row r="73" spans="1:60" outlineLevel="2" x14ac:dyDescent="0.2">
      <c r="A73" s="131"/>
      <c r="B73" s="132"/>
      <c r="C73" s="161" t="s">
        <v>351</v>
      </c>
      <c r="D73" s="159"/>
      <c r="E73" s="160">
        <v>22.44</v>
      </c>
      <c r="F73" s="133"/>
      <c r="G73" s="133"/>
      <c r="H73" s="133"/>
      <c r="I73" s="133"/>
      <c r="J73" s="133"/>
      <c r="K73" s="133"/>
      <c r="L73" s="133"/>
      <c r="M73" s="133"/>
      <c r="N73" s="133"/>
      <c r="O73" s="124"/>
      <c r="P73" s="124"/>
      <c r="Q73" s="124"/>
      <c r="R73" s="124"/>
      <c r="S73" s="124"/>
      <c r="T73" s="124"/>
      <c r="U73" s="124"/>
      <c r="V73" s="124" t="s">
        <v>262</v>
      </c>
      <c r="W73" s="124">
        <v>0</v>
      </c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24"/>
      <c r="AZ73" s="124"/>
      <c r="BA73" s="124"/>
      <c r="BB73" s="124"/>
      <c r="BC73" s="124"/>
      <c r="BD73" s="124"/>
      <c r="BE73" s="124"/>
      <c r="BF73" s="124"/>
      <c r="BG73" s="124"/>
      <c r="BH73" s="124"/>
    </row>
    <row r="74" spans="1:60" outlineLevel="1" x14ac:dyDescent="0.2">
      <c r="A74" s="141">
        <v>26</v>
      </c>
      <c r="B74" s="142" t="s">
        <v>352</v>
      </c>
      <c r="C74" s="155" t="s">
        <v>353</v>
      </c>
      <c r="D74" s="143" t="s">
        <v>259</v>
      </c>
      <c r="E74" s="144">
        <v>55</v>
      </c>
      <c r="F74" s="145"/>
      <c r="G74" s="190">
        <f>ROUND(E74*F74,2)</f>
        <v>0</v>
      </c>
      <c r="H74" s="193" t="s">
        <v>260</v>
      </c>
      <c r="I74" s="146" t="s">
        <v>260</v>
      </c>
      <c r="J74" s="133">
        <v>0.06</v>
      </c>
      <c r="K74" s="133" t="e">
        <f>ROUND(#REF!*J74,2)</f>
        <v>#REF!</v>
      </c>
      <c r="L74" s="133"/>
      <c r="M74" s="133" t="s">
        <v>220</v>
      </c>
      <c r="N74" s="133" t="s">
        <v>221</v>
      </c>
      <c r="O74" s="124"/>
      <c r="P74" s="124"/>
      <c r="Q74" s="124"/>
      <c r="R74" s="124"/>
      <c r="S74" s="124"/>
      <c r="T74" s="124"/>
      <c r="U74" s="124"/>
      <c r="V74" s="124" t="s">
        <v>222</v>
      </c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24"/>
      <c r="BH74" s="124"/>
    </row>
    <row r="75" spans="1:60" outlineLevel="2" x14ac:dyDescent="0.2">
      <c r="A75" s="131"/>
      <c r="B75" s="132"/>
      <c r="C75" s="161" t="s">
        <v>354</v>
      </c>
      <c r="D75" s="159"/>
      <c r="E75" s="160">
        <v>55</v>
      </c>
      <c r="F75" s="133"/>
      <c r="G75" s="133"/>
      <c r="H75" s="133"/>
      <c r="I75" s="133"/>
      <c r="J75" s="133"/>
      <c r="K75" s="133"/>
      <c r="L75" s="133"/>
      <c r="M75" s="133"/>
      <c r="N75" s="133"/>
      <c r="O75" s="124"/>
      <c r="P75" s="124"/>
      <c r="Q75" s="124"/>
      <c r="R75" s="124"/>
      <c r="S75" s="124"/>
      <c r="T75" s="124"/>
      <c r="U75" s="124"/>
      <c r="V75" s="124" t="s">
        <v>262</v>
      </c>
      <c r="W75" s="124">
        <v>0</v>
      </c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  <c r="BH75" s="124"/>
    </row>
    <row r="76" spans="1:60" ht="22.5" outlineLevel="1" x14ac:dyDescent="0.2">
      <c r="A76" s="141">
        <v>27</v>
      </c>
      <c r="B76" s="142" t="s">
        <v>355</v>
      </c>
      <c r="C76" s="155" t="s">
        <v>356</v>
      </c>
      <c r="D76" s="143" t="s">
        <v>259</v>
      </c>
      <c r="E76" s="144">
        <v>354</v>
      </c>
      <c r="F76" s="145"/>
      <c r="G76" s="190">
        <f>ROUND(E76*F76,2)</f>
        <v>0</v>
      </c>
      <c r="H76" s="193" t="s">
        <v>260</v>
      </c>
      <c r="I76" s="146" t="s">
        <v>260</v>
      </c>
      <c r="J76" s="133">
        <v>1.7999999999999999E-2</v>
      </c>
      <c r="K76" s="133" t="e">
        <f>ROUND(#REF!*J76,2)</f>
        <v>#REF!</v>
      </c>
      <c r="L76" s="133"/>
      <c r="M76" s="133" t="s">
        <v>220</v>
      </c>
      <c r="N76" s="133" t="s">
        <v>221</v>
      </c>
      <c r="O76" s="124"/>
      <c r="P76" s="124"/>
      <c r="Q76" s="124"/>
      <c r="R76" s="124"/>
      <c r="S76" s="124"/>
      <c r="T76" s="124"/>
      <c r="U76" s="124"/>
      <c r="V76" s="124" t="s">
        <v>222</v>
      </c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24"/>
      <c r="AW76" s="124"/>
      <c r="AX76" s="124"/>
      <c r="AY76" s="124"/>
      <c r="AZ76" s="124"/>
      <c r="BA76" s="124"/>
      <c r="BB76" s="124"/>
      <c r="BC76" s="124"/>
      <c r="BD76" s="124"/>
      <c r="BE76" s="124"/>
      <c r="BF76" s="124"/>
      <c r="BG76" s="124"/>
      <c r="BH76" s="124"/>
    </row>
    <row r="77" spans="1:60" outlineLevel="2" x14ac:dyDescent="0.2">
      <c r="A77" s="131"/>
      <c r="B77" s="132"/>
      <c r="C77" s="161" t="s">
        <v>357</v>
      </c>
      <c r="D77" s="159"/>
      <c r="E77" s="160">
        <v>354</v>
      </c>
      <c r="F77" s="133"/>
      <c r="G77" s="133"/>
      <c r="H77" s="133"/>
      <c r="I77" s="133"/>
      <c r="J77" s="133"/>
      <c r="K77" s="133"/>
      <c r="L77" s="133"/>
      <c r="M77" s="133"/>
      <c r="N77" s="133"/>
      <c r="O77" s="124"/>
      <c r="P77" s="124"/>
      <c r="Q77" s="124"/>
      <c r="R77" s="124"/>
      <c r="S77" s="124"/>
      <c r="T77" s="124"/>
      <c r="U77" s="124"/>
      <c r="V77" s="124" t="s">
        <v>262</v>
      </c>
      <c r="W77" s="124">
        <v>0</v>
      </c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</row>
    <row r="78" spans="1:60" outlineLevel="1" x14ac:dyDescent="0.2">
      <c r="A78" s="141">
        <v>28</v>
      </c>
      <c r="B78" s="142" t="s">
        <v>358</v>
      </c>
      <c r="C78" s="155" t="s">
        <v>359</v>
      </c>
      <c r="D78" s="143" t="s">
        <v>259</v>
      </c>
      <c r="E78" s="144">
        <v>55</v>
      </c>
      <c r="F78" s="145"/>
      <c r="G78" s="190">
        <f>ROUND(E78*F78,2)</f>
        <v>0</v>
      </c>
      <c r="H78" s="193" t="s">
        <v>260</v>
      </c>
      <c r="I78" s="146" t="s">
        <v>260</v>
      </c>
      <c r="J78" s="133">
        <v>0.50800000000000001</v>
      </c>
      <c r="K78" s="133" t="e">
        <f>ROUND(#REF!*J78,2)</f>
        <v>#REF!</v>
      </c>
      <c r="L78" s="133"/>
      <c r="M78" s="133" t="s">
        <v>220</v>
      </c>
      <c r="N78" s="133" t="s">
        <v>221</v>
      </c>
      <c r="O78" s="124"/>
      <c r="P78" s="124"/>
      <c r="Q78" s="124"/>
      <c r="R78" s="124"/>
      <c r="S78" s="124"/>
      <c r="T78" s="124"/>
      <c r="U78" s="124"/>
      <c r="V78" s="124" t="s">
        <v>222</v>
      </c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124"/>
      <c r="BB78" s="124"/>
      <c r="BC78" s="124"/>
      <c r="BD78" s="124"/>
      <c r="BE78" s="124"/>
      <c r="BF78" s="124"/>
      <c r="BG78" s="124"/>
      <c r="BH78" s="124"/>
    </row>
    <row r="79" spans="1:60" outlineLevel="2" x14ac:dyDescent="0.2">
      <c r="A79" s="131"/>
      <c r="B79" s="132"/>
      <c r="C79" s="161" t="s">
        <v>360</v>
      </c>
      <c r="D79" s="159"/>
      <c r="E79" s="160">
        <v>55</v>
      </c>
      <c r="F79" s="133"/>
      <c r="G79" s="133"/>
      <c r="H79" s="133"/>
      <c r="I79" s="133"/>
      <c r="J79" s="133"/>
      <c r="K79" s="133"/>
      <c r="L79" s="133"/>
      <c r="M79" s="133"/>
      <c r="N79" s="133"/>
      <c r="O79" s="124"/>
      <c r="P79" s="124"/>
      <c r="Q79" s="124"/>
      <c r="R79" s="124"/>
      <c r="S79" s="124"/>
      <c r="T79" s="124"/>
      <c r="U79" s="124"/>
      <c r="V79" s="124" t="s">
        <v>262</v>
      </c>
      <c r="W79" s="124">
        <v>0</v>
      </c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</row>
    <row r="80" spans="1:60" outlineLevel="1" x14ac:dyDescent="0.2">
      <c r="A80" s="141">
        <v>29</v>
      </c>
      <c r="B80" s="142" t="s">
        <v>361</v>
      </c>
      <c r="C80" s="155" t="s">
        <v>362</v>
      </c>
      <c r="D80" s="143" t="s">
        <v>259</v>
      </c>
      <c r="E80" s="144">
        <v>55</v>
      </c>
      <c r="F80" s="145"/>
      <c r="G80" s="190">
        <f>ROUND(E80*F80,2)</f>
        <v>0</v>
      </c>
      <c r="H80" s="193" t="s">
        <v>260</v>
      </c>
      <c r="I80" s="146" t="s">
        <v>260</v>
      </c>
      <c r="J80" s="133">
        <v>0.126</v>
      </c>
      <c r="K80" s="133" t="e">
        <f>ROUND(#REF!*J80,2)</f>
        <v>#REF!</v>
      </c>
      <c r="L80" s="133"/>
      <c r="M80" s="133" t="s">
        <v>220</v>
      </c>
      <c r="N80" s="133" t="s">
        <v>221</v>
      </c>
      <c r="O80" s="124"/>
      <c r="P80" s="124"/>
      <c r="Q80" s="124"/>
      <c r="R80" s="124"/>
      <c r="S80" s="124"/>
      <c r="T80" s="124"/>
      <c r="U80" s="124"/>
      <c r="V80" s="124" t="s">
        <v>222</v>
      </c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  <c r="AT80" s="124"/>
      <c r="AU80" s="124"/>
      <c r="AV80" s="124"/>
      <c r="AW80" s="124"/>
      <c r="AX80" s="124"/>
      <c r="AY80" s="124"/>
      <c r="AZ80" s="124"/>
      <c r="BA80" s="124"/>
      <c r="BB80" s="124"/>
      <c r="BC80" s="124"/>
      <c r="BD80" s="124"/>
      <c r="BE80" s="124"/>
      <c r="BF80" s="124"/>
      <c r="BG80" s="124"/>
      <c r="BH80" s="124"/>
    </row>
    <row r="81" spans="1:60" outlineLevel="2" x14ac:dyDescent="0.2">
      <c r="A81" s="131"/>
      <c r="B81" s="132"/>
      <c r="C81" s="161" t="s">
        <v>360</v>
      </c>
      <c r="D81" s="159"/>
      <c r="E81" s="160">
        <v>55</v>
      </c>
      <c r="F81" s="133"/>
      <c r="G81" s="133"/>
      <c r="H81" s="133"/>
      <c r="I81" s="133"/>
      <c r="J81" s="133"/>
      <c r="K81" s="133"/>
      <c r="L81" s="133"/>
      <c r="M81" s="133"/>
      <c r="N81" s="133"/>
      <c r="O81" s="124"/>
      <c r="P81" s="124"/>
      <c r="Q81" s="124"/>
      <c r="R81" s="124"/>
      <c r="S81" s="124"/>
      <c r="T81" s="124"/>
      <c r="U81" s="124"/>
      <c r="V81" s="124" t="s">
        <v>262</v>
      </c>
      <c r="W81" s="124">
        <v>0</v>
      </c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  <c r="BH81" s="124"/>
    </row>
    <row r="82" spans="1:60" outlineLevel="1" x14ac:dyDescent="0.2">
      <c r="A82" s="141">
        <v>30</v>
      </c>
      <c r="B82" s="142" t="s">
        <v>363</v>
      </c>
      <c r="C82" s="155" t="s">
        <v>364</v>
      </c>
      <c r="D82" s="143" t="s">
        <v>259</v>
      </c>
      <c r="E82" s="144">
        <v>55</v>
      </c>
      <c r="F82" s="145"/>
      <c r="G82" s="190">
        <f>ROUND(E82*F82,2)</f>
        <v>0</v>
      </c>
      <c r="H82" s="193" t="s">
        <v>260</v>
      </c>
      <c r="I82" s="146" t="s">
        <v>260</v>
      </c>
      <c r="J82" s="133">
        <v>2E-3</v>
      </c>
      <c r="K82" s="133" t="e">
        <f>ROUND(#REF!*J82,2)</f>
        <v>#REF!</v>
      </c>
      <c r="L82" s="133"/>
      <c r="M82" s="133" t="s">
        <v>220</v>
      </c>
      <c r="N82" s="133" t="s">
        <v>221</v>
      </c>
      <c r="O82" s="124"/>
      <c r="P82" s="124"/>
      <c r="Q82" s="124"/>
      <c r="R82" s="124"/>
      <c r="S82" s="124"/>
      <c r="T82" s="124"/>
      <c r="U82" s="124"/>
      <c r="V82" s="124" t="s">
        <v>222</v>
      </c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24"/>
      <c r="BH82" s="124"/>
    </row>
    <row r="83" spans="1:60" outlineLevel="2" x14ac:dyDescent="0.2">
      <c r="A83" s="131"/>
      <c r="B83" s="132"/>
      <c r="C83" s="161" t="s">
        <v>365</v>
      </c>
      <c r="D83" s="159"/>
      <c r="E83" s="160">
        <v>55</v>
      </c>
      <c r="F83" s="133"/>
      <c r="G83" s="133"/>
      <c r="H83" s="133"/>
      <c r="I83" s="133"/>
      <c r="J83" s="133"/>
      <c r="K83" s="133"/>
      <c r="L83" s="133"/>
      <c r="M83" s="133"/>
      <c r="N83" s="133"/>
      <c r="O83" s="124"/>
      <c r="P83" s="124"/>
      <c r="Q83" s="124"/>
      <c r="R83" s="124"/>
      <c r="S83" s="124"/>
      <c r="T83" s="124"/>
      <c r="U83" s="124"/>
      <c r="V83" s="124" t="s">
        <v>262</v>
      </c>
      <c r="W83" s="124">
        <v>0</v>
      </c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124"/>
      <c r="AP83" s="124"/>
      <c r="AQ83" s="124"/>
      <c r="AR83" s="124"/>
      <c r="AS83" s="124"/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4"/>
      <c r="BE83" s="124"/>
      <c r="BF83" s="124"/>
      <c r="BG83" s="124"/>
      <c r="BH83" s="124"/>
    </row>
    <row r="84" spans="1:60" outlineLevel="1" x14ac:dyDescent="0.2">
      <c r="A84" s="141">
        <v>31</v>
      </c>
      <c r="B84" s="142" t="s">
        <v>366</v>
      </c>
      <c r="C84" s="155" t="s">
        <v>367</v>
      </c>
      <c r="D84" s="143" t="s">
        <v>294</v>
      </c>
      <c r="E84" s="144">
        <v>1.65</v>
      </c>
      <c r="F84" s="145"/>
      <c r="G84" s="190">
        <f>ROUND(E84*F84,2)</f>
        <v>0</v>
      </c>
      <c r="H84" s="193" t="s">
        <v>260</v>
      </c>
      <c r="I84" s="146" t="s">
        <v>260</v>
      </c>
      <c r="J84" s="133">
        <v>0.26</v>
      </c>
      <c r="K84" s="133" t="e">
        <f>ROUND(#REF!*J84,2)</f>
        <v>#REF!</v>
      </c>
      <c r="L84" s="133"/>
      <c r="M84" s="133" t="s">
        <v>220</v>
      </c>
      <c r="N84" s="133" t="s">
        <v>221</v>
      </c>
      <c r="O84" s="124"/>
      <c r="P84" s="124"/>
      <c r="Q84" s="124"/>
      <c r="R84" s="124"/>
      <c r="S84" s="124"/>
      <c r="T84" s="124"/>
      <c r="U84" s="124"/>
      <c r="V84" s="124" t="s">
        <v>222</v>
      </c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</row>
    <row r="85" spans="1:60" outlineLevel="2" x14ac:dyDescent="0.2">
      <c r="A85" s="131"/>
      <c r="B85" s="132"/>
      <c r="C85" s="161" t="s">
        <v>368</v>
      </c>
      <c r="D85" s="159"/>
      <c r="E85" s="160">
        <v>1.65</v>
      </c>
      <c r="F85" s="133"/>
      <c r="G85" s="133"/>
      <c r="H85" s="133"/>
      <c r="I85" s="133"/>
      <c r="J85" s="133"/>
      <c r="K85" s="133"/>
      <c r="L85" s="133"/>
      <c r="M85" s="133"/>
      <c r="N85" s="133"/>
      <c r="O85" s="124"/>
      <c r="P85" s="124"/>
      <c r="Q85" s="124"/>
      <c r="R85" s="124"/>
      <c r="S85" s="124"/>
      <c r="T85" s="124"/>
      <c r="U85" s="124"/>
      <c r="V85" s="124" t="s">
        <v>262</v>
      </c>
      <c r="W85" s="124">
        <v>0</v>
      </c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  <c r="BE85" s="124"/>
      <c r="BF85" s="124"/>
      <c r="BG85" s="124"/>
      <c r="BH85" s="124"/>
    </row>
    <row r="86" spans="1:60" outlineLevel="1" x14ac:dyDescent="0.2">
      <c r="A86" s="141">
        <v>32</v>
      </c>
      <c r="B86" s="142" t="s">
        <v>369</v>
      </c>
      <c r="C86" s="155" t="s">
        <v>370</v>
      </c>
      <c r="D86" s="143" t="s">
        <v>294</v>
      </c>
      <c r="E86" s="144">
        <v>1.65</v>
      </c>
      <c r="F86" s="145"/>
      <c r="G86" s="190">
        <f>ROUND(E86*F86,2)</f>
        <v>0</v>
      </c>
      <c r="H86" s="193" t="s">
        <v>260</v>
      </c>
      <c r="I86" s="146" t="s">
        <v>260</v>
      </c>
      <c r="J86" s="133">
        <v>0.88400000000000001</v>
      </c>
      <c r="K86" s="133" t="e">
        <f>ROUND(#REF!*J86,2)</f>
        <v>#REF!</v>
      </c>
      <c r="L86" s="133"/>
      <c r="M86" s="133" t="s">
        <v>220</v>
      </c>
      <c r="N86" s="133" t="s">
        <v>221</v>
      </c>
      <c r="O86" s="124"/>
      <c r="P86" s="124"/>
      <c r="Q86" s="124"/>
      <c r="R86" s="124"/>
      <c r="S86" s="124"/>
      <c r="T86" s="124"/>
      <c r="U86" s="124"/>
      <c r="V86" s="124" t="s">
        <v>222</v>
      </c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  <c r="BE86" s="124"/>
      <c r="BF86" s="124"/>
      <c r="BG86" s="124"/>
      <c r="BH86" s="124"/>
    </row>
    <row r="87" spans="1:60" outlineLevel="2" x14ac:dyDescent="0.2">
      <c r="A87" s="131"/>
      <c r="B87" s="132"/>
      <c r="C87" s="161" t="s">
        <v>371</v>
      </c>
      <c r="D87" s="159"/>
      <c r="E87" s="160">
        <v>1.65</v>
      </c>
      <c r="F87" s="133"/>
      <c r="G87" s="133"/>
      <c r="H87" s="133"/>
      <c r="I87" s="133"/>
      <c r="J87" s="133"/>
      <c r="K87" s="133"/>
      <c r="L87" s="133"/>
      <c r="M87" s="133"/>
      <c r="N87" s="133"/>
      <c r="O87" s="124"/>
      <c r="P87" s="124"/>
      <c r="Q87" s="124"/>
      <c r="R87" s="124"/>
      <c r="S87" s="124"/>
      <c r="T87" s="124"/>
      <c r="U87" s="124"/>
      <c r="V87" s="124" t="s">
        <v>262</v>
      </c>
      <c r="W87" s="124">
        <v>0</v>
      </c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/>
      <c r="BD87" s="124"/>
      <c r="BE87" s="124"/>
      <c r="BF87" s="124"/>
      <c r="BG87" s="124"/>
      <c r="BH87" s="124"/>
    </row>
    <row r="88" spans="1:60" outlineLevel="1" x14ac:dyDescent="0.2">
      <c r="A88" s="141">
        <v>33</v>
      </c>
      <c r="B88" s="142" t="s">
        <v>372</v>
      </c>
      <c r="C88" s="155" t="s">
        <v>373</v>
      </c>
      <c r="D88" s="143" t="s">
        <v>374</v>
      </c>
      <c r="E88" s="144">
        <v>463.00799999999998</v>
      </c>
      <c r="F88" s="145"/>
      <c r="G88" s="190">
        <f>ROUND(E88*F88,2)</f>
        <v>0</v>
      </c>
      <c r="H88" s="193" t="s">
        <v>260</v>
      </c>
      <c r="I88" s="146" t="s">
        <v>260</v>
      </c>
      <c r="J88" s="133">
        <v>0</v>
      </c>
      <c r="K88" s="133" t="e">
        <f>ROUND(#REF!*J88,2)</f>
        <v>#REF!</v>
      </c>
      <c r="L88" s="133"/>
      <c r="M88" s="133" t="s">
        <v>220</v>
      </c>
      <c r="N88" s="133" t="s">
        <v>221</v>
      </c>
      <c r="O88" s="124"/>
      <c r="P88" s="124"/>
      <c r="Q88" s="124"/>
      <c r="R88" s="124"/>
      <c r="S88" s="124"/>
      <c r="T88" s="124"/>
      <c r="U88" s="124"/>
      <c r="V88" s="124" t="s">
        <v>222</v>
      </c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4"/>
      <c r="BE88" s="124"/>
      <c r="BF88" s="124"/>
      <c r="BG88" s="124"/>
      <c r="BH88" s="124"/>
    </row>
    <row r="89" spans="1:60" outlineLevel="2" x14ac:dyDescent="0.2">
      <c r="A89" s="131"/>
      <c r="B89" s="132"/>
      <c r="C89" s="161" t="s">
        <v>375</v>
      </c>
      <c r="D89" s="159"/>
      <c r="E89" s="160">
        <v>463.01</v>
      </c>
      <c r="F89" s="133"/>
      <c r="G89" s="133"/>
      <c r="H89" s="133"/>
      <c r="I89" s="133"/>
      <c r="J89" s="133"/>
      <c r="K89" s="133"/>
      <c r="L89" s="133"/>
      <c r="M89" s="133"/>
      <c r="N89" s="133"/>
      <c r="O89" s="124"/>
      <c r="P89" s="124"/>
      <c r="Q89" s="124"/>
      <c r="R89" s="124"/>
      <c r="S89" s="124"/>
      <c r="T89" s="124"/>
      <c r="U89" s="124"/>
      <c r="V89" s="124" t="s">
        <v>262</v>
      </c>
      <c r="W89" s="124">
        <v>0</v>
      </c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4"/>
      <c r="BE89" s="124"/>
      <c r="BF89" s="124"/>
      <c r="BG89" s="124"/>
      <c r="BH89" s="124"/>
    </row>
    <row r="90" spans="1:60" outlineLevel="1" x14ac:dyDescent="0.2">
      <c r="A90" s="141">
        <v>34</v>
      </c>
      <c r="B90" s="142" t="s">
        <v>376</v>
      </c>
      <c r="C90" s="155" t="s">
        <v>377</v>
      </c>
      <c r="D90" s="143" t="s">
        <v>378</v>
      </c>
      <c r="E90" s="144">
        <v>3</v>
      </c>
      <c r="F90" s="145"/>
      <c r="G90" s="190">
        <f>ROUND(E90*F90,2)</f>
        <v>0</v>
      </c>
      <c r="H90" s="193" t="s">
        <v>260</v>
      </c>
      <c r="I90" s="146" t="s">
        <v>260</v>
      </c>
      <c r="J90" s="133">
        <v>0</v>
      </c>
      <c r="K90" s="133" t="e">
        <f>ROUND(#REF!*J90,2)</f>
        <v>#REF!</v>
      </c>
      <c r="L90" s="133"/>
      <c r="M90" s="133" t="s">
        <v>243</v>
      </c>
      <c r="N90" s="133" t="s">
        <v>221</v>
      </c>
      <c r="O90" s="124"/>
      <c r="P90" s="124"/>
      <c r="Q90" s="124"/>
      <c r="R90" s="124"/>
      <c r="S90" s="124"/>
      <c r="T90" s="124"/>
      <c r="U90" s="124"/>
      <c r="V90" s="124" t="s">
        <v>244</v>
      </c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/>
      <c r="BD90" s="124"/>
      <c r="BE90" s="124"/>
      <c r="BF90" s="124"/>
      <c r="BG90" s="124"/>
      <c r="BH90" s="124"/>
    </row>
    <row r="91" spans="1:60" outlineLevel="2" x14ac:dyDescent="0.2">
      <c r="A91" s="131"/>
      <c r="B91" s="132"/>
      <c r="C91" s="161" t="s">
        <v>379</v>
      </c>
      <c r="D91" s="159"/>
      <c r="E91" s="160">
        <v>3</v>
      </c>
      <c r="F91" s="133"/>
      <c r="G91" s="133"/>
      <c r="H91" s="133"/>
      <c r="I91" s="133"/>
      <c r="J91" s="133"/>
      <c r="K91" s="133"/>
      <c r="L91" s="133"/>
      <c r="M91" s="133"/>
      <c r="N91" s="133"/>
      <c r="O91" s="124"/>
      <c r="P91" s="124"/>
      <c r="Q91" s="124"/>
      <c r="R91" s="124"/>
      <c r="S91" s="124"/>
      <c r="T91" s="124"/>
      <c r="U91" s="124"/>
      <c r="V91" s="124" t="s">
        <v>262</v>
      </c>
      <c r="W91" s="124">
        <v>0</v>
      </c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24"/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/>
      <c r="BD91" s="124"/>
      <c r="BE91" s="124"/>
      <c r="BF91" s="124"/>
      <c r="BG91" s="124"/>
      <c r="BH91" s="124"/>
    </row>
    <row r="92" spans="1:60" outlineLevel="1" x14ac:dyDescent="0.2">
      <c r="A92" s="141">
        <v>35</v>
      </c>
      <c r="B92" s="142" t="s">
        <v>380</v>
      </c>
      <c r="C92" s="155" t="s">
        <v>381</v>
      </c>
      <c r="D92" s="143" t="s">
        <v>294</v>
      </c>
      <c r="E92" s="144">
        <v>20</v>
      </c>
      <c r="F92" s="145"/>
      <c r="G92" s="190">
        <f>ROUND(E92*F92,2)</f>
        <v>0</v>
      </c>
      <c r="H92" s="193" t="s">
        <v>382</v>
      </c>
      <c r="I92" s="146" t="s">
        <v>382</v>
      </c>
      <c r="J92" s="133">
        <v>0</v>
      </c>
      <c r="K92" s="133" t="e">
        <f>ROUND(#REF!*J92,2)</f>
        <v>#REF!</v>
      </c>
      <c r="L92" s="133"/>
      <c r="M92" s="133" t="s">
        <v>243</v>
      </c>
      <c r="N92" s="133" t="s">
        <v>221</v>
      </c>
      <c r="O92" s="124"/>
      <c r="P92" s="124"/>
      <c r="Q92" s="124"/>
      <c r="R92" s="124"/>
      <c r="S92" s="124"/>
      <c r="T92" s="124"/>
      <c r="U92" s="124"/>
      <c r="V92" s="124" t="s">
        <v>244</v>
      </c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/>
      <c r="BD92" s="124"/>
      <c r="BE92" s="124"/>
      <c r="BF92" s="124"/>
      <c r="BG92" s="124"/>
      <c r="BH92" s="124"/>
    </row>
    <row r="93" spans="1:60" outlineLevel="2" x14ac:dyDescent="0.2">
      <c r="A93" s="131"/>
      <c r="B93" s="132"/>
      <c r="C93" s="161" t="s">
        <v>383</v>
      </c>
      <c r="D93" s="159"/>
      <c r="E93" s="160">
        <v>23.1</v>
      </c>
      <c r="F93" s="133"/>
      <c r="G93" s="133"/>
      <c r="H93" s="133"/>
      <c r="I93" s="133"/>
      <c r="J93" s="133"/>
      <c r="K93" s="133"/>
      <c r="L93" s="133"/>
      <c r="M93" s="133"/>
      <c r="N93" s="133"/>
      <c r="O93" s="124"/>
      <c r="P93" s="124"/>
      <c r="Q93" s="124"/>
      <c r="R93" s="124"/>
      <c r="S93" s="124"/>
      <c r="T93" s="124"/>
      <c r="U93" s="124"/>
      <c r="V93" s="124" t="s">
        <v>262</v>
      </c>
      <c r="W93" s="124">
        <v>0</v>
      </c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/>
      <c r="BD93" s="124"/>
      <c r="BE93" s="124"/>
      <c r="BF93" s="124"/>
      <c r="BG93" s="124"/>
      <c r="BH93" s="124"/>
    </row>
    <row r="94" spans="1:60" outlineLevel="3" x14ac:dyDescent="0.2">
      <c r="A94" s="131"/>
      <c r="B94" s="132"/>
      <c r="C94" s="161" t="s">
        <v>384</v>
      </c>
      <c r="D94" s="159"/>
      <c r="E94" s="160">
        <v>-3.2</v>
      </c>
      <c r="F94" s="133"/>
      <c r="G94" s="133"/>
      <c r="H94" s="133"/>
      <c r="I94" s="133"/>
      <c r="J94" s="133"/>
      <c r="K94" s="133"/>
      <c r="L94" s="133"/>
      <c r="M94" s="133"/>
      <c r="N94" s="133"/>
      <c r="O94" s="124"/>
      <c r="P94" s="124"/>
      <c r="Q94" s="124"/>
      <c r="R94" s="124"/>
      <c r="S94" s="124"/>
      <c r="T94" s="124"/>
      <c r="U94" s="124"/>
      <c r="V94" s="124" t="s">
        <v>262</v>
      </c>
      <c r="W94" s="124">
        <v>0</v>
      </c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</row>
    <row r="95" spans="1:60" outlineLevel="3" x14ac:dyDescent="0.2">
      <c r="A95" s="131"/>
      <c r="B95" s="132"/>
      <c r="C95" s="161" t="s">
        <v>385</v>
      </c>
      <c r="D95" s="159"/>
      <c r="E95" s="160">
        <v>0.1</v>
      </c>
      <c r="F95" s="133"/>
      <c r="G95" s="133"/>
      <c r="H95" s="133"/>
      <c r="I95" s="133"/>
      <c r="J95" s="133"/>
      <c r="K95" s="133"/>
      <c r="L95" s="133"/>
      <c r="M95" s="133"/>
      <c r="N95" s="133"/>
      <c r="O95" s="124"/>
      <c r="P95" s="124"/>
      <c r="Q95" s="124"/>
      <c r="R95" s="124"/>
      <c r="S95" s="124"/>
      <c r="T95" s="124"/>
      <c r="U95" s="124"/>
      <c r="V95" s="124" t="s">
        <v>262</v>
      </c>
      <c r="W95" s="124">
        <v>0</v>
      </c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  <c r="AM95" s="124"/>
      <c r="AN95" s="124"/>
      <c r="AO95" s="124"/>
      <c r="AP95" s="124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24"/>
      <c r="BH95" s="124"/>
    </row>
    <row r="96" spans="1:60" outlineLevel="1" x14ac:dyDescent="0.2">
      <c r="A96" s="141">
        <v>36</v>
      </c>
      <c r="B96" s="142" t="s">
        <v>386</v>
      </c>
      <c r="C96" s="155" t="s">
        <v>387</v>
      </c>
      <c r="D96" s="143" t="s">
        <v>374</v>
      </c>
      <c r="E96" s="144">
        <v>332.64</v>
      </c>
      <c r="F96" s="145"/>
      <c r="G96" s="190">
        <f>ROUND(E96*F96,2)</f>
        <v>0</v>
      </c>
      <c r="H96" s="193" t="s">
        <v>260</v>
      </c>
      <c r="I96" s="146" t="s">
        <v>260</v>
      </c>
      <c r="J96" s="133">
        <v>0</v>
      </c>
      <c r="K96" s="133" t="e">
        <f>ROUND(#REF!*J96,2)</f>
        <v>#REF!</v>
      </c>
      <c r="L96" s="133"/>
      <c r="M96" s="133" t="s">
        <v>243</v>
      </c>
      <c r="N96" s="133" t="s">
        <v>221</v>
      </c>
      <c r="O96" s="124"/>
      <c r="P96" s="124"/>
      <c r="Q96" s="124"/>
      <c r="R96" s="124"/>
      <c r="S96" s="124"/>
      <c r="T96" s="124"/>
      <c r="U96" s="124"/>
      <c r="V96" s="124" t="s">
        <v>244</v>
      </c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  <c r="AO96" s="124"/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24"/>
      <c r="BH96" s="124"/>
    </row>
    <row r="97" spans="1:60" outlineLevel="2" x14ac:dyDescent="0.2">
      <c r="A97" s="131"/>
      <c r="B97" s="132"/>
      <c r="C97" s="161" t="s">
        <v>388</v>
      </c>
      <c r="D97" s="159"/>
      <c r="E97" s="160">
        <v>8.4480000000000004</v>
      </c>
      <c r="F97" s="133"/>
      <c r="G97" s="133"/>
      <c r="H97" s="133"/>
      <c r="I97" s="133"/>
      <c r="J97" s="133"/>
      <c r="K97" s="133"/>
      <c r="L97" s="133"/>
      <c r="M97" s="133"/>
      <c r="N97" s="133"/>
      <c r="O97" s="124"/>
      <c r="P97" s="124"/>
      <c r="Q97" s="124"/>
      <c r="R97" s="124"/>
      <c r="S97" s="124"/>
      <c r="T97" s="124"/>
      <c r="U97" s="124"/>
      <c r="V97" s="124" t="s">
        <v>262</v>
      </c>
      <c r="W97" s="124">
        <v>0</v>
      </c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  <c r="AP97" s="124"/>
      <c r="AQ97" s="124"/>
      <c r="AR97" s="124"/>
      <c r="AS97" s="124"/>
      <c r="AT97" s="124"/>
      <c r="AU97" s="124"/>
      <c r="AV97" s="124"/>
      <c r="AW97" s="124"/>
      <c r="AX97" s="124"/>
      <c r="AY97" s="124"/>
      <c r="AZ97" s="124"/>
      <c r="BA97" s="124"/>
      <c r="BB97" s="124"/>
      <c r="BC97" s="124"/>
      <c r="BD97" s="124"/>
      <c r="BE97" s="124"/>
      <c r="BF97" s="124"/>
      <c r="BG97" s="124"/>
      <c r="BH97" s="124"/>
    </row>
    <row r="98" spans="1:60" outlineLevel="3" x14ac:dyDescent="0.2">
      <c r="A98" s="131"/>
      <c r="B98" s="132"/>
      <c r="C98" s="161" t="s">
        <v>389</v>
      </c>
      <c r="D98" s="159"/>
      <c r="E98" s="160">
        <v>33.792000000000002</v>
      </c>
      <c r="F98" s="133"/>
      <c r="G98" s="133"/>
      <c r="H98" s="133"/>
      <c r="I98" s="133"/>
      <c r="J98" s="133"/>
      <c r="K98" s="133"/>
      <c r="L98" s="133"/>
      <c r="M98" s="133"/>
      <c r="N98" s="133"/>
      <c r="O98" s="124"/>
      <c r="P98" s="124"/>
      <c r="Q98" s="124"/>
      <c r="R98" s="124"/>
      <c r="S98" s="124"/>
      <c r="T98" s="124"/>
      <c r="U98" s="124"/>
      <c r="V98" s="124" t="s">
        <v>262</v>
      </c>
      <c r="W98" s="124">
        <v>0</v>
      </c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24"/>
      <c r="BH98" s="124"/>
    </row>
    <row r="99" spans="1:60" outlineLevel="3" x14ac:dyDescent="0.2">
      <c r="A99" s="131"/>
      <c r="B99" s="132"/>
      <c r="C99" s="161" t="s">
        <v>390</v>
      </c>
      <c r="D99" s="159"/>
      <c r="E99" s="160">
        <v>290.39999999999998</v>
      </c>
      <c r="F99" s="133"/>
      <c r="G99" s="133"/>
      <c r="H99" s="133"/>
      <c r="I99" s="133"/>
      <c r="J99" s="133"/>
      <c r="K99" s="133"/>
      <c r="L99" s="133"/>
      <c r="M99" s="133"/>
      <c r="N99" s="133"/>
      <c r="O99" s="124"/>
      <c r="P99" s="124"/>
      <c r="Q99" s="124"/>
      <c r="R99" s="124"/>
      <c r="S99" s="124"/>
      <c r="T99" s="124"/>
      <c r="U99" s="124"/>
      <c r="V99" s="124" t="s">
        <v>262</v>
      </c>
      <c r="W99" s="124">
        <v>0</v>
      </c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124"/>
      <c r="AO99" s="124"/>
      <c r="AP99" s="124"/>
      <c r="AQ99" s="124"/>
      <c r="AR99" s="124"/>
      <c r="AS99" s="124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124"/>
      <c r="BG99" s="124"/>
      <c r="BH99" s="124"/>
    </row>
    <row r="100" spans="1:60" x14ac:dyDescent="0.2">
      <c r="A100" s="135" t="s">
        <v>213</v>
      </c>
      <c r="B100" s="136" t="s">
        <v>175</v>
      </c>
      <c r="C100" s="154" t="s">
        <v>176</v>
      </c>
      <c r="D100" s="137"/>
      <c r="E100" s="138"/>
      <c r="F100" s="139"/>
      <c r="G100" s="139">
        <f>SUMIF(AG101:AG112,"&lt;&gt;NOR",G101:G112)</f>
        <v>0</v>
      </c>
      <c r="H100" s="139"/>
      <c r="I100" s="140"/>
      <c r="J100" s="134"/>
      <c r="K100" s="134" t="e">
        <f>SUM(K101:K112)</f>
        <v>#REF!</v>
      </c>
      <c r="L100" s="134"/>
      <c r="M100" s="134"/>
      <c r="N100" s="134"/>
      <c r="V100" t="s">
        <v>214</v>
      </c>
    </row>
    <row r="101" spans="1:60" outlineLevel="1" x14ac:dyDescent="0.2">
      <c r="A101" s="141">
        <v>37</v>
      </c>
      <c r="B101" s="142" t="s">
        <v>391</v>
      </c>
      <c r="C101" s="155" t="s">
        <v>392</v>
      </c>
      <c r="D101" s="143" t="s">
        <v>294</v>
      </c>
      <c r="E101" s="144">
        <v>7.7</v>
      </c>
      <c r="F101" s="145"/>
      <c r="G101" s="190">
        <f>ROUND(E101*F101,2)</f>
        <v>0</v>
      </c>
      <c r="H101" s="193" t="s">
        <v>260</v>
      </c>
      <c r="I101" s="146" t="s">
        <v>260</v>
      </c>
      <c r="J101" s="133">
        <v>1.5840000000000001</v>
      </c>
      <c r="K101" s="133" t="e">
        <f>ROUND(#REF!*J101,2)</f>
        <v>#REF!</v>
      </c>
      <c r="L101" s="133"/>
      <c r="M101" s="133" t="s">
        <v>220</v>
      </c>
      <c r="N101" s="133" t="s">
        <v>221</v>
      </c>
      <c r="O101" s="124"/>
      <c r="P101" s="124"/>
      <c r="Q101" s="124"/>
      <c r="R101" s="124"/>
      <c r="S101" s="124"/>
      <c r="T101" s="124"/>
      <c r="U101" s="124"/>
      <c r="V101" s="124" t="s">
        <v>222</v>
      </c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4"/>
      <c r="BF101" s="124"/>
      <c r="BG101" s="124"/>
      <c r="BH101" s="124"/>
    </row>
    <row r="102" spans="1:60" outlineLevel="2" x14ac:dyDescent="0.2">
      <c r="A102" s="131"/>
      <c r="B102" s="132"/>
      <c r="C102" s="161" t="s">
        <v>393</v>
      </c>
      <c r="D102" s="159"/>
      <c r="E102" s="160">
        <v>7.7</v>
      </c>
      <c r="F102" s="133"/>
      <c r="G102" s="133"/>
      <c r="H102" s="133"/>
      <c r="I102" s="133"/>
      <c r="J102" s="133"/>
      <c r="K102" s="133"/>
      <c r="L102" s="133"/>
      <c r="M102" s="133"/>
      <c r="N102" s="133"/>
      <c r="O102" s="124"/>
      <c r="P102" s="124"/>
      <c r="Q102" s="124"/>
      <c r="R102" s="124"/>
      <c r="S102" s="124"/>
      <c r="T102" s="124"/>
      <c r="U102" s="124"/>
      <c r="V102" s="124" t="s">
        <v>262</v>
      </c>
      <c r="W102" s="124">
        <v>0</v>
      </c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  <c r="BH102" s="124"/>
    </row>
    <row r="103" spans="1:60" ht="22.5" outlineLevel="1" x14ac:dyDescent="0.2">
      <c r="A103" s="141">
        <v>38</v>
      </c>
      <c r="B103" s="142" t="s">
        <v>394</v>
      </c>
      <c r="C103" s="155" t="s">
        <v>395</v>
      </c>
      <c r="D103" s="143" t="s">
        <v>294</v>
      </c>
      <c r="E103" s="144">
        <v>23.52</v>
      </c>
      <c r="F103" s="145"/>
      <c r="G103" s="190">
        <f>ROUND(E103*F103,2)</f>
        <v>0</v>
      </c>
      <c r="H103" s="193" t="s">
        <v>260</v>
      </c>
      <c r="I103" s="146" t="s">
        <v>260</v>
      </c>
      <c r="J103" s="133">
        <v>0.92</v>
      </c>
      <c r="K103" s="133" t="e">
        <f>ROUND(#REF!*J103,2)</f>
        <v>#REF!</v>
      </c>
      <c r="L103" s="133"/>
      <c r="M103" s="133" t="s">
        <v>220</v>
      </c>
      <c r="N103" s="133" t="s">
        <v>221</v>
      </c>
      <c r="O103" s="124"/>
      <c r="P103" s="124"/>
      <c r="Q103" s="124"/>
      <c r="R103" s="124"/>
      <c r="S103" s="124"/>
      <c r="T103" s="124"/>
      <c r="U103" s="124"/>
      <c r="V103" s="124" t="s">
        <v>222</v>
      </c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4"/>
      <c r="BF103" s="124"/>
      <c r="BG103" s="124"/>
      <c r="BH103" s="124"/>
    </row>
    <row r="104" spans="1:60" outlineLevel="2" x14ac:dyDescent="0.2">
      <c r="A104" s="131"/>
      <c r="B104" s="132"/>
      <c r="C104" s="161" t="s">
        <v>396</v>
      </c>
      <c r="D104" s="159"/>
      <c r="E104" s="160">
        <v>23.52</v>
      </c>
      <c r="F104" s="133"/>
      <c r="G104" s="133"/>
      <c r="H104" s="133"/>
      <c r="I104" s="133"/>
      <c r="J104" s="133"/>
      <c r="K104" s="133"/>
      <c r="L104" s="133"/>
      <c r="M104" s="133"/>
      <c r="N104" s="133"/>
      <c r="O104" s="124"/>
      <c r="P104" s="124"/>
      <c r="Q104" s="124"/>
      <c r="R104" s="124"/>
      <c r="S104" s="124"/>
      <c r="T104" s="124"/>
      <c r="U104" s="124"/>
      <c r="V104" s="124" t="s">
        <v>262</v>
      </c>
      <c r="W104" s="124">
        <v>0</v>
      </c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4"/>
      <c r="BF104" s="124"/>
      <c r="BG104" s="124"/>
      <c r="BH104" s="124"/>
    </row>
    <row r="105" spans="1:60" ht="22.5" outlineLevel="1" x14ac:dyDescent="0.2">
      <c r="A105" s="141">
        <v>39</v>
      </c>
      <c r="B105" s="142" t="s">
        <v>397</v>
      </c>
      <c r="C105" s="155" t="s">
        <v>398</v>
      </c>
      <c r="D105" s="143" t="s">
        <v>287</v>
      </c>
      <c r="E105" s="144">
        <v>210</v>
      </c>
      <c r="F105" s="145"/>
      <c r="G105" s="190">
        <f>ROUND(E105*F105,2)</f>
        <v>0</v>
      </c>
      <c r="H105" s="193" t="s">
        <v>260</v>
      </c>
      <c r="I105" s="146" t="s">
        <v>260</v>
      </c>
      <c r="J105" s="133">
        <v>7.1499999999999994E-2</v>
      </c>
      <c r="K105" s="133" t="e">
        <f>ROUND(#REF!*J105,2)</f>
        <v>#REF!</v>
      </c>
      <c r="L105" s="133"/>
      <c r="M105" s="133" t="s">
        <v>220</v>
      </c>
      <c r="N105" s="133" t="s">
        <v>221</v>
      </c>
      <c r="O105" s="124"/>
      <c r="P105" s="124"/>
      <c r="Q105" s="124"/>
      <c r="R105" s="124"/>
      <c r="S105" s="124"/>
      <c r="T105" s="124"/>
      <c r="U105" s="124"/>
      <c r="V105" s="124" t="s">
        <v>222</v>
      </c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4"/>
      <c r="BF105" s="124"/>
      <c r="BG105" s="124"/>
      <c r="BH105" s="124"/>
    </row>
    <row r="106" spans="1:60" outlineLevel="2" x14ac:dyDescent="0.2">
      <c r="A106" s="131"/>
      <c r="B106" s="132"/>
      <c r="C106" s="161" t="s">
        <v>399</v>
      </c>
      <c r="D106" s="159"/>
      <c r="E106" s="160">
        <v>210</v>
      </c>
      <c r="F106" s="133"/>
      <c r="G106" s="133"/>
      <c r="H106" s="133"/>
      <c r="I106" s="133"/>
      <c r="J106" s="133"/>
      <c r="K106" s="133"/>
      <c r="L106" s="133"/>
      <c r="M106" s="133"/>
      <c r="N106" s="133"/>
      <c r="O106" s="124"/>
      <c r="P106" s="124"/>
      <c r="Q106" s="124"/>
      <c r="R106" s="124"/>
      <c r="S106" s="124"/>
      <c r="T106" s="124"/>
      <c r="U106" s="124"/>
      <c r="V106" s="124" t="s">
        <v>262</v>
      </c>
      <c r="W106" s="124">
        <v>0</v>
      </c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4"/>
      <c r="BF106" s="124"/>
      <c r="BG106" s="124"/>
      <c r="BH106" s="124"/>
    </row>
    <row r="107" spans="1:60" outlineLevel="1" x14ac:dyDescent="0.2">
      <c r="A107" s="141">
        <v>40</v>
      </c>
      <c r="B107" s="142" t="s">
        <v>400</v>
      </c>
      <c r="C107" s="155" t="s">
        <v>401</v>
      </c>
      <c r="D107" s="143" t="s">
        <v>259</v>
      </c>
      <c r="E107" s="144">
        <v>357</v>
      </c>
      <c r="F107" s="145"/>
      <c r="G107" s="190">
        <f>ROUND(E107*F107,2)</f>
        <v>0</v>
      </c>
      <c r="H107" s="193" t="s">
        <v>260</v>
      </c>
      <c r="I107" s="146" t="s">
        <v>260</v>
      </c>
      <c r="J107" s="133">
        <v>7.4999999999999997E-2</v>
      </c>
      <c r="K107" s="133" t="e">
        <f>ROUND(#REF!*J107,2)</f>
        <v>#REF!</v>
      </c>
      <c r="L107" s="133"/>
      <c r="M107" s="133" t="s">
        <v>220</v>
      </c>
      <c r="N107" s="133" t="s">
        <v>221</v>
      </c>
      <c r="O107" s="124"/>
      <c r="P107" s="124"/>
      <c r="Q107" s="124"/>
      <c r="R107" s="124"/>
      <c r="S107" s="124"/>
      <c r="T107" s="124"/>
      <c r="U107" s="124"/>
      <c r="V107" s="124" t="s">
        <v>222</v>
      </c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4"/>
      <c r="BF107" s="124"/>
      <c r="BG107" s="124"/>
      <c r="BH107" s="124"/>
    </row>
    <row r="108" spans="1:60" outlineLevel="2" x14ac:dyDescent="0.2">
      <c r="A108" s="131"/>
      <c r="B108" s="132"/>
      <c r="C108" s="161" t="s">
        <v>402</v>
      </c>
      <c r="D108" s="159"/>
      <c r="E108" s="160">
        <v>357</v>
      </c>
      <c r="F108" s="133"/>
      <c r="G108" s="133"/>
      <c r="H108" s="133"/>
      <c r="I108" s="133"/>
      <c r="J108" s="133"/>
      <c r="K108" s="133"/>
      <c r="L108" s="133"/>
      <c r="M108" s="133"/>
      <c r="N108" s="133"/>
      <c r="O108" s="124"/>
      <c r="P108" s="124"/>
      <c r="Q108" s="124"/>
      <c r="R108" s="124"/>
      <c r="S108" s="124"/>
      <c r="T108" s="124"/>
      <c r="U108" s="124"/>
      <c r="V108" s="124" t="s">
        <v>262</v>
      </c>
      <c r="W108" s="124">
        <v>0</v>
      </c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4"/>
      <c r="BF108" s="124"/>
      <c r="BG108" s="124"/>
      <c r="BH108" s="124"/>
    </row>
    <row r="109" spans="1:60" outlineLevel="1" x14ac:dyDescent="0.2">
      <c r="A109" s="141">
        <v>41</v>
      </c>
      <c r="B109" s="142" t="s">
        <v>403</v>
      </c>
      <c r="C109" s="155" t="s">
        <v>404</v>
      </c>
      <c r="D109" s="143" t="s">
        <v>287</v>
      </c>
      <c r="E109" s="144">
        <v>215</v>
      </c>
      <c r="F109" s="145"/>
      <c r="G109" s="190">
        <f>ROUND(E109*F109,2)</f>
        <v>0</v>
      </c>
      <c r="H109" s="193" t="s">
        <v>260</v>
      </c>
      <c r="I109" s="146" t="s">
        <v>260</v>
      </c>
      <c r="J109" s="133">
        <v>0</v>
      </c>
      <c r="K109" s="133" t="e">
        <f>ROUND(#REF!*J109,2)</f>
        <v>#REF!</v>
      </c>
      <c r="L109" s="133"/>
      <c r="M109" s="133" t="s">
        <v>243</v>
      </c>
      <c r="N109" s="133" t="s">
        <v>221</v>
      </c>
      <c r="O109" s="124"/>
      <c r="P109" s="124"/>
      <c r="Q109" s="124"/>
      <c r="R109" s="124"/>
      <c r="S109" s="124"/>
      <c r="T109" s="124"/>
      <c r="U109" s="124"/>
      <c r="V109" s="124" t="s">
        <v>244</v>
      </c>
      <c r="W109" s="124"/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4"/>
      <c r="BF109" s="124"/>
      <c r="BG109" s="124"/>
      <c r="BH109" s="124"/>
    </row>
    <row r="110" spans="1:60" outlineLevel="2" x14ac:dyDescent="0.2">
      <c r="A110" s="131"/>
      <c r="B110" s="132"/>
      <c r="C110" s="161" t="s">
        <v>405</v>
      </c>
      <c r="D110" s="159"/>
      <c r="E110" s="160">
        <v>215</v>
      </c>
      <c r="F110" s="133"/>
      <c r="G110" s="133"/>
      <c r="H110" s="133"/>
      <c r="I110" s="133"/>
      <c r="J110" s="133"/>
      <c r="K110" s="133"/>
      <c r="L110" s="133"/>
      <c r="M110" s="133"/>
      <c r="N110" s="133"/>
      <c r="O110" s="124"/>
      <c r="P110" s="124"/>
      <c r="Q110" s="124"/>
      <c r="R110" s="124"/>
      <c r="S110" s="124"/>
      <c r="T110" s="124"/>
      <c r="U110" s="124"/>
      <c r="V110" s="124" t="s">
        <v>262</v>
      </c>
      <c r="W110" s="124">
        <v>0</v>
      </c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  <c r="AJ110" s="124"/>
      <c r="AK110" s="124"/>
      <c r="AL110" s="124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4"/>
      <c r="BF110" s="124"/>
      <c r="BG110" s="124"/>
      <c r="BH110" s="124"/>
    </row>
    <row r="111" spans="1:60" outlineLevel="1" x14ac:dyDescent="0.2">
      <c r="A111" s="141">
        <v>42</v>
      </c>
      <c r="B111" s="142" t="s">
        <v>406</v>
      </c>
      <c r="C111" s="155" t="s">
        <v>407</v>
      </c>
      <c r="D111" s="143" t="s">
        <v>259</v>
      </c>
      <c r="E111" s="144">
        <v>393</v>
      </c>
      <c r="F111" s="145"/>
      <c r="G111" s="190">
        <f>ROUND(E111*F111,2)</f>
        <v>0</v>
      </c>
      <c r="H111" s="193" t="s">
        <v>260</v>
      </c>
      <c r="I111" s="146" t="s">
        <v>260</v>
      </c>
      <c r="J111" s="133">
        <v>0</v>
      </c>
      <c r="K111" s="133" t="e">
        <f>ROUND(#REF!*J111,2)</f>
        <v>#REF!</v>
      </c>
      <c r="L111" s="133"/>
      <c r="M111" s="133" t="s">
        <v>243</v>
      </c>
      <c r="N111" s="133" t="s">
        <v>221</v>
      </c>
      <c r="O111" s="124"/>
      <c r="P111" s="124"/>
      <c r="Q111" s="124"/>
      <c r="R111" s="124"/>
      <c r="S111" s="124"/>
      <c r="T111" s="124"/>
      <c r="U111" s="124"/>
      <c r="V111" s="124" t="s">
        <v>244</v>
      </c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4"/>
      <c r="BF111" s="124"/>
      <c r="BG111" s="124"/>
      <c r="BH111" s="124"/>
    </row>
    <row r="112" spans="1:60" outlineLevel="2" x14ac:dyDescent="0.2">
      <c r="A112" s="131"/>
      <c r="B112" s="132"/>
      <c r="C112" s="161" t="s">
        <v>408</v>
      </c>
      <c r="D112" s="159"/>
      <c r="E112" s="160">
        <v>393</v>
      </c>
      <c r="F112" s="133"/>
      <c r="G112" s="133"/>
      <c r="H112" s="133"/>
      <c r="I112" s="133"/>
      <c r="J112" s="133"/>
      <c r="K112" s="133"/>
      <c r="L112" s="133"/>
      <c r="M112" s="133"/>
      <c r="N112" s="133"/>
      <c r="O112" s="124"/>
      <c r="P112" s="124"/>
      <c r="Q112" s="124"/>
      <c r="R112" s="124"/>
      <c r="S112" s="124"/>
      <c r="T112" s="124"/>
      <c r="U112" s="124"/>
      <c r="V112" s="124" t="s">
        <v>262</v>
      </c>
      <c r="W112" s="124">
        <v>0</v>
      </c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4"/>
      <c r="BF112" s="124"/>
      <c r="BG112" s="124"/>
      <c r="BH112" s="124"/>
    </row>
    <row r="113" spans="1:60" x14ac:dyDescent="0.2">
      <c r="A113" s="135" t="s">
        <v>213</v>
      </c>
      <c r="B113" s="136" t="s">
        <v>179</v>
      </c>
      <c r="C113" s="154" t="s">
        <v>180</v>
      </c>
      <c r="D113" s="137"/>
      <c r="E113" s="138"/>
      <c r="F113" s="139"/>
      <c r="G113" s="139">
        <f>SUMIF(AG114:AG115,"&lt;&gt;NOR",G114:G115)</f>
        <v>0</v>
      </c>
      <c r="H113" s="139"/>
      <c r="I113" s="140"/>
      <c r="J113" s="134"/>
      <c r="K113" s="134" t="e">
        <f>SUM(K114:K115)</f>
        <v>#REF!</v>
      </c>
      <c r="L113" s="134"/>
      <c r="M113" s="134"/>
      <c r="N113" s="134"/>
      <c r="V113" t="s">
        <v>214</v>
      </c>
    </row>
    <row r="114" spans="1:60" outlineLevel="1" x14ac:dyDescent="0.2">
      <c r="A114" s="141">
        <v>43</v>
      </c>
      <c r="B114" s="142" t="s">
        <v>409</v>
      </c>
      <c r="C114" s="155" t="s">
        <v>410</v>
      </c>
      <c r="D114" s="143" t="s">
        <v>294</v>
      </c>
      <c r="E114" s="144">
        <v>5.0999999999999996</v>
      </c>
      <c r="F114" s="145"/>
      <c r="G114" s="190">
        <f>ROUND(E114*F114,2)</f>
        <v>0</v>
      </c>
      <c r="H114" s="193" t="s">
        <v>260</v>
      </c>
      <c r="I114" s="146" t="s">
        <v>260</v>
      </c>
      <c r="J114" s="133">
        <v>1.6950000000000001</v>
      </c>
      <c r="K114" s="133" t="e">
        <f>ROUND(#REF!*J114,2)</f>
        <v>#REF!</v>
      </c>
      <c r="L114" s="133"/>
      <c r="M114" s="133" t="s">
        <v>220</v>
      </c>
      <c r="N114" s="133" t="s">
        <v>221</v>
      </c>
      <c r="O114" s="124"/>
      <c r="P114" s="124"/>
      <c r="Q114" s="124"/>
      <c r="R114" s="124"/>
      <c r="S114" s="124"/>
      <c r="T114" s="124"/>
      <c r="U114" s="124"/>
      <c r="V114" s="124" t="s">
        <v>222</v>
      </c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24"/>
      <c r="BG114" s="124"/>
      <c r="BH114" s="124"/>
    </row>
    <row r="115" spans="1:60" outlineLevel="2" x14ac:dyDescent="0.2">
      <c r="A115" s="131"/>
      <c r="B115" s="132"/>
      <c r="C115" s="161" t="s">
        <v>411</v>
      </c>
      <c r="D115" s="159"/>
      <c r="E115" s="160">
        <v>5.0999999999999996</v>
      </c>
      <c r="F115" s="133"/>
      <c r="G115" s="133"/>
      <c r="H115" s="133"/>
      <c r="I115" s="133"/>
      <c r="J115" s="133"/>
      <c r="K115" s="133"/>
      <c r="L115" s="133"/>
      <c r="M115" s="133"/>
      <c r="N115" s="133"/>
      <c r="O115" s="124"/>
      <c r="P115" s="124"/>
      <c r="Q115" s="124"/>
      <c r="R115" s="124"/>
      <c r="S115" s="124"/>
      <c r="T115" s="124"/>
      <c r="U115" s="124"/>
      <c r="V115" s="124" t="s">
        <v>262</v>
      </c>
      <c r="W115" s="124">
        <v>0</v>
      </c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24"/>
      <c r="BG115" s="124"/>
      <c r="BH115" s="124"/>
    </row>
    <row r="116" spans="1:60" x14ac:dyDescent="0.2">
      <c r="A116" s="135" t="s">
        <v>213</v>
      </c>
      <c r="B116" s="136" t="s">
        <v>181</v>
      </c>
      <c r="C116" s="154" t="s">
        <v>182</v>
      </c>
      <c r="D116" s="137"/>
      <c r="E116" s="138"/>
      <c r="F116" s="139"/>
      <c r="G116" s="139">
        <f>SUMIF(AG117:AG141,"&lt;&gt;NOR",G117:G141)</f>
        <v>0</v>
      </c>
      <c r="H116" s="139"/>
      <c r="I116" s="140"/>
      <c r="J116" s="134"/>
      <c r="K116" s="134" t="e">
        <f>SUM(K117:K141)</f>
        <v>#REF!</v>
      </c>
      <c r="L116" s="134"/>
      <c r="M116" s="134"/>
      <c r="N116" s="134"/>
      <c r="V116" t="s">
        <v>214</v>
      </c>
    </row>
    <row r="117" spans="1:60" ht="22.5" outlineLevel="1" x14ac:dyDescent="0.2">
      <c r="A117" s="141">
        <v>44</v>
      </c>
      <c r="B117" s="142" t="s">
        <v>412</v>
      </c>
      <c r="C117" s="155" t="s">
        <v>413</v>
      </c>
      <c r="D117" s="143" t="s">
        <v>259</v>
      </c>
      <c r="E117" s="144">
        <v>330</v>
      </c>
      <c r="F117" s="145"/>
      <c r="G117" s="190">
        <f>ROUND(E117*F117,2)</f>
        <v>0</v>
      </c>
      <c r="H117" s="193" t="s">
        <v>260</v>
      </c>
      <c r="I117" s="146" t="s">
        <v>260</v>
      </c>
      <c r="J117" s="133">
        <v>2.5999999999999999E-2</v>
      </c>
      <c r="K117" s="133" t="e">
        <f>ROUND(#REF!*J117,2)</f>
        <v>#REF!</v>
      </c>
      <c r="L117" s="133"/>
      <c r="M117" s="133" t="s">
        <v>220</v>
      </c>
      <c r="N117" s="133" t="s">
        <v>221</v>
      </c>
      <c r="O117" s="124"/>
      <c r="P117" s="124"/>
      <c r="Q117" s="124"/>
      <c r="R117" s="124"/>
      <c r="S117" s="124"/>
      <c r="T117" s="124"/>
      <c r="U117" s="124"/>
      <c r="V117" s="124" t="s">
        <v>222</v>
      </c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4"/>
      <c r="BF117" s="124"/>
      <c r="BG117" s="124"/>
      <c r="BH117" s="124"/>
    </row>
    <row r="118" spans="1:60" outlineLevel="2" x14ac:dyDescent="0.2">
      <c r="A118" s="131"/>
      <c r="B118" s="132"/>
      <c r="C118" s="161" t="s">
        <v>414</v>
      </c>
      <c r="D118" s="159"/>
      <c r="E118" s="160">
        <v>330</v>
      </c>
      <c r="F118" s="133"/>
      <c r="G118" s="133"/>
      <c r="H118" s="133"/>
      <c r="I118" s="133"/>
      <c r="J118" s="133"/>
      <c r="K118" s="133"/>
      <c r="L118" s="133"/>
      <c r="M118" s="133"/>
      <c r="N118" s="133"/>
      <c r="O118" s="124"/>
      <c r="P118" s="124"/>
      <c r="Q118" s="124"/>
      <c r="R118" s="124"/>
      <c r="S118" s="124"/>
      <c r="T118" s="124"/>
      <c r="U118" s="124"/>
      <c r="V118" s="124" t="s">
        <v>262</v>
      </c>
      <c r="W118" s="124">
        <v>0</v>
      </c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4"/>
      <c r="BH118" s="124"/>
    </row>
    <row r="119" spans="1:60" ht="22.5" outlineLevel="1" x14ac:dyDescent="0.2">
      <c r="A119" s="141">
        <v>45</v>
      </c>
      <c r="B119" s="142" t="s">
        <v>415</v>
      </c>
      <c r="C119" s="155" t="s">
        <v>416</v>
      </c>
      <c r="D119" s="143" t="s">
        <v>259</v>
      </c>
      <c r="E119" s="144">
        <v>330</v>
      </c>
      <c r="F119" s="145"/>
      <c r="G119" s="190">
        <f>ROUND(E119*F119,2)</f>
        <v>0</v>
      </c>
      <c r="H119" s="193" t="s">
        <v>260</v>
      </c>
      <c r="I119" s="146" t="s">
        <v>260</v>
      </c>
      <c r="J119" s="133">
        <v>2.7E-2</v>
      </c>
      <c r="K119" s="133" t="e">
        <f>ROUND(#REF!*J119,2)</f>
        <v>#REF!</v>
      </c>
      <c r="L119" s="133"/>
      <c r="M119" s="133" t="s">
        <v>220</v>
      </c>
      <c r="N119" s="133" t="s">
        <v>221</v>
      </c>
      <c r="O119" s="124"/>
      <c r="P119" s="124"/>
      <c r="Q119" s="124"/>
      <c r="R119" s="124"/>
      <c r="S119" s="124"/>
      <c r="T119" s="124"/>
      <c r="U119" s="124"/>
      <c r="V119" s="124" t="s">
        <v>222</v>
      </c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4"/>
      <c r="BF119" s="124"/>
      <c r="BG119" s="124"/>
      <c r="BH119" s="124"/>
    </row>
    <row r="120" spans="1:60" outlineLevel="2" x14ac:dyDescent="0.2">
      <c r="A120" s="131"/>
      <c r="B120" s="132"/>
      <c r="C120" s="161" t="s">
        <v>414</v>
      </c>
      <c r="D120" s="159"/>
      <c r="E120" s="160">
        <v>330</v>
      </c>
      <c r="F120" s="133"/>
      <c r="G120" s="133"/>
      <c r="H120" s="133"/>
      <c r="I120" s="133"/>
      <c r="J120" s="133"/>
      <c r="K120" s="133"/>
      <c r="L120" s="133"/>
      <c r="M120" s="133"/>
      <c r="N120" s="133"/>
      <c r="O120" s="124"/>
      <c r="P120" s="124"/>
      <c r="Q120" s="124"/>
      <c r="R120" s="124"/>
      <c r="S120" s="124"/>
      <c r="T120" s="124"/>
      <c r="U120" s="124"/>
      <c r="V120" s="124" t="s">
        <v>262</v>
      </c>
      <c r="W120" s="124">
        <v>0</v>
      </c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4"/>
      <c r="BF120" s="124"/>
      <c r="BG120" s="124"/>
      <c r="BH120" s="124"/>
    </row>
    <row r="121" spans="1:60" ht="22.5" outlineLevel="1" x14ac:dyDescent="0.2">
      <c r="A121" s="141">
        <v>46</v>
      </c>
      <c r="B121" s="142" t="s">
        <v>417</v>
      </c>
      <c r="C121" s="155" t="s">
        <v>418</v>
      </c>
      <c r="D121" s="143" t="s">
        <v>259</v>
      </c>
      <c r="E121" s="144">
        <v>1244</v>
      </c>
      <c r="F121" s="145"/>
      <c r="G121" s="190">
        <f>ROUND(E121*F121,2)</f>
        <v>0</v>
      </c>
      <c r="H121" s="193" t="s">
        <v>260</v>
      </c>
      <c r="I121" s="146" t="s">
        <v>260</v>
      </c>
      <c r="J121" s="133">
        <v>6.4000000000000001E-2</v>
      </c>
      <c r="K121" s="133" t="e">
        <f>ROUND(#REF!*J121,2)</f>
        <v>#REF!</v>
      </c>
      <c r="L121" s="133"/>
      <c r="M121" s="133" t="s">
        <v>220</v>
      </c>
      <c r="N121" s="133" t="s">
        <v>221</v>
      </c>
      <c r="O121" s="124"/>
      <c r="P121" s="124"/>
      <c r="Q121" s="124"/>
      <c r="R121" s="124"/>
      <c r="S121" s="124"/>
      <c r="T121" s="124"/>
      <c r="U121" s="124"/>
      <c r="V121" s="124" t="s">
        <v>222</v>
      </c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4"/>
      <c r="BF121" s="124"/>
      <c r="BG121" s="124"/>
      <c r="BH121" s="124"/>
    </row>
    <row r="122" spans="1:60" outlineLevel="2" x14ac:dyDescent="0.2">
      <c r="A122" s="131"/>
      <c r="B122" s="132"/>
      <c r="C122" s="161" t="s">
        <v>419</v>
      </c>
      <c r="D122" s="159"/>
      <c r="E122" s="160">
        <v>1244</v>
      </c>
      <c r="F122" s="133"/>
      <c r="G122" s="133"/>
      <c r="H122" s="133"/>
      <c r="I122" s="133"/>
      <c r="J122" s="133"/>
      <c r="K122" s="133"/>
      <c r="L122" s="133"/>
      <c r="M122" s="133"/>
      <c r="N122" s="133"/>
      <c r="O122" s="124"/>
      <c r="P122" s="124"/>
      <c r="Q122" s="124"/>
      <c r="R122" s="124"/>
      <c r="S122" s="124"/>
      <c r="T122" s="124"/>
      <c r="U122" s="124"/>
      <c r="V122" s="124" t="s">
        <v>262</v>
      </c>
      <c r="W122" s="124">
        <v>0</v>
      </c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4"/>
      <c r="BF122" s="124"/>
      <c r="BG122" s="124"/>
      <c r="BH122" s="124"/>
    </row>
    <row r="123" spans="1:60" outlineLevel="1" x14ac:dyDescent="0.2">
      <c r="A123" s="141">
        <v>47</v>
      </c>
      <c r="B123" s="142" t="s">
        <v>420</v>
      </c>
      <c r="C123" s="155" t="s">
        <v>421</v>
      </c>
      <c r="D123" s="143" t="s">
        <v>259</v>
      </c>
      <c r="E123" s="144">
        <v>330</v>
      </c>
      <c r="F123" s="145"/>
      <c r="G123" s="190">
        <f>ROUND(E123*F123,2)</f>
        <v>0</v>
      </c>
      <c r="H123" s="193" t="s">
        <v>260</v>
      </c>
      <c r="I123" s="146" t="s">
        <v>260</v>
      </c>
      <c r="J123" s="133">
        <v>9.0999999999999998E-2</v>
      </c>
      <c r="K123" s="133" t="e">
        <f>ROUND(#REF!*J123,2)</f>
        <v>#REF!</v>
      </c>
      <c r="L123" s="133"/>
      <c r="M123" s="133" t="s">
        <v>220</v>
      </c>
      <c r="N123" s="133" t="s">
        <v>221</v>
      </c>
      <c r="O123" s="124"/>
      <c r="P123" s="124"/>
      <c r="Q123" s="124"/>
      <c r="R123" s="124"/>
      <c r="S123" s="124"/>
      <c r="T123" s="124"/>
      <c r="U123" s="124"/>
      <c r="V123" s="124" t="s">
        <v>222</v>
      </c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4"/>
      <c r="BF123" s="124"/>
      <c r="BG123" s="124"/>
      <c r="BH123" s="124"/>
    </row>
    <row r="124" spans="1:60" outlineLevel="2" x14ac:dyDescent="0.2">
      <c r="A124" s="131"/>
      <c r="B124" s="132"/>
      <c r="C124" s="161" t="s">
        <v>422</v>
      </c>
      <c r="D124" s="159"/>
      <c r="E124" s="160">
        <v>330</v>
      </c>
      <c r="F124" s="133"/>
      <c r="G124" s="133"/>
      <c r="H124" s="133"/>
      <c r="I124" s="133"/>
      <c r="J124" s="133"/>
      <c r="K124" s="133"/>
      <c r="L124" s="133"/>
      <c r="M124" s="133"/>
      <c r="N124" s="133"/>
      <c r="O124" s="124"/>
      <c r="P124" s="124"/>
      <c r="Q124" s="124"/>
      <c r="R124" s="124"/>
      <c r="S124" s="124"/>
      <c r="T124" s="124"/>
      <c r="U124" s="124"/>
      <c r="V124" s="124" t="s">
        <v>262</v>
      </c>
      <c r="W124" s="124">
        <v>0</v>
      </c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4"/>
      <c r="BH124" s="124"/>
    </row>
    <row r="125" spans="1:60" outlineLevel="1" x14ac:dyDescent="0.2">
      <c r="A125" s="141">
        <v>48</v>
      </c>
      <c r="B125" s="142" t="s">
        <v>423</v>
      </c>
      <c r="C125" s="155" t="s">
        <v>424</v>
      </c>
      <c r="D125" s="143" t="s">
        <v>259</v>
      </c>
      <c r="E125" s="144">
        <v>330</v>
      </c>
      <c r="F125" s="145"/>
      <c r="G125" s="190">
        <f>ROUND(E125*F125,2)</f>
        <v>0</v>
      </c>
      <c r="H125" s="193" t="s">
        <v>260</v>
      </c>
      <c r="I125" s="146" t="s">
        <v>260</v>
      </c>
      <c r="J125" s="133">
        <v>8.0000000000000002E-3</v>
      </c>
      <c r="K125" s="133" t="e">
        <f>ROUND(#REF!*J125,2)</f>
        <v>#REF!</v>
      </c>
      <c r="L125" s="133"/>
      <c r="M125" s="133" t="s">
        <v>220</v>
      </c>
      <c r="N125" s="133" t="s">
        <v>221</v>
      </c>
      <c r="O125" s="124"/>
      <c r="P125" s="124"/>
      <c r="Q125" s="124"/>
      <c r="R125" s="124"/>
      <c r="S125" s="124"/>
      <c r="T125" s="124"/>
      <c r="U125" s="124"/>
      <c r="V125" s="124" t="s">
        <v>222</v>
      </c>
      <c r="W125" s="124"/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4"/>
      <c r="BF125" s="124"/>
      <c r="BG125" s="124"/>
      <c r="BH125" s="124"/>
    </row>
    <row r="126" spans="1:60" outlineLevel="2" x14ac:dyDescent="0.2">
      <c r="A126" s="131"/>
      <c r="B126" s="132"/>
      <c r="C126" s="161" t="s">
        <v>422</v>
      </c>
      <c r="D126" s="159"/>
      <c r="E126" s="160">
        <v>330</v>
      </c>
      <c r="F126" s="133"/>
      <c r="G126" s="133"/>
      <c r="H126" s="133"/>
      <c r="I126" s="133"/>
      <c r="J126" s="133"/>
      <c r="K126" s="133"/>
      <c r="L126" s="133"/>
      <c r="M126" s="133"/>
      <c r="N126" s="133"/>
      <c r="O126" s="124"/>
      <c r="P126" s="124"/>
      <c r="Q126" s="124"/>
      <c r="R126" s="124"/>
      <c r="S126" s="124"/>
      <c r="T126" s="124"/>
      <c r="U126" s="124"/>
      <c r="V126" s="124" t="s">
        <v>262</v>
      </c>
      <c r="W126" s="124">
        <v>0</v>
      </c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4"/>
      <c r="BF126" s="124"/>
      <c r="BG126" s="124"/>
      <c r="BH126" s="124"/>
    </row>
    <row r="127" spans="1:60" ht="22.5" outlineLevel="1" x14ac:dyDescent="0.2">
      <c r="A127" s="141">
        <v>49</v>
      </c>
      <c r="B127" s="142" t="s">
        <v>425</v>
      </c>
      <c r="C127" s="155" t="s">
        <v>426</v>
      </c>
      <c r="D127" s="143" t="s">
        <v>259</v>
      </c>
      <c r="E127" s="144">
        <v>330</v>
      </c>
      <c r="F127" s="145"/>
      <c r="G127" s="190">
        <f>ROUND(E127*F127,2)</f>
        <v>0</v>
      </c>
      <c r="H127" s="193" t="s">
        <v>260</v>
      </c>
      <c r="I127" s="146" t="s">
        <v>260</v>
      </c>
      <c r="J127" s="133">
        <v>4.0000000000000001E-3</v>
      </c>
      <c r="K127" s="133" t="e">
        <f>ROUND(#REF!*J127,2)</f>
        <v>#REF!</v>
      </c>
      <c r="L127" s="133"/>
      <c r="M127" s="133" t="s">
        <v>220</v>
      </c>
      <c r="N127" s="133" t="s">
        <v>221</v>
      </c>
      <c r="O127" s="124"/>
      <c r="P127" s="124"/>
      <c r="Q127" s="124"/>
      <c r="R127" s="124"/>
      <c r="S127" s="124"/>
      <c r="T127" s="124"/>
      <c r="U127" s="124"/>
      <c r="V127" s="124" t="s">
        <v>222</v>
      </c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4"/>
      <c r="BF127" s="124"/>
      <c r="BG127" s="124"/>
      <c r="BH127" s="124"/>
    </row>
    <row r="128" spans="1:60" outlineLevel="2" x14ac:dyDescent="0.2">
      <c r="A128" s="131"/>
      <c r="B128" s="132"/>
      <c r="C128" s="161" t="s">
        <v>414</v>
      </c>
      <c r="D128" s="159"/>
      <c r="E128" s="160">
        <v>330</v>
      </c>
      <c r="F128" s="133"/>
      <c r="G128" s="133"/>
      <c r="H128" s="133"/>
      <c r="I128" s="133"/>
      <c r="J128" s="133"/>
      <c r="K128" s="133"/>
      <c r="L128" s="133"/>
      <c r="M128" s="133"/>
      <c r="N128" s="133"/>
      <c r="O128" s="124"/>
      <c r="P128" s="124"/>
      <c r="Q128" s="124"/>
      <c r="R128" s="124"/>
      <c r="S128" s="124"/>
      <c r="T128" s="124"/>
      <c r="U128" s="124"/>
      <c r="V128" s="124" t="s">
        <v>262</v>
      </c>
      <c r="W128" s="124">
        <v>0</v>
      </c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4"/>
      <c r="BF128" s="124"/>
      <c r="BG128" s="124"/>
      <c r="BH128" s="124"/>
    </row>
    <row r="129" spans="1:60" ht="22.5" outlineLevel="1" x14ac:dyDescent="0.2">
      <c r="A129" s="141">
        <v>50</v>
      </c>
      <c r="B129" s="142" t="s">
        <v>427</v>
      </c>
      <c r="C129" s="155" t="s">
        <v>428</v>
      </c>
      <c r="D129" s="143" t="s">
        <v>259</v>
      </c>
      <c r="E129" s="144">
        <v>1298</v>
      </c>
      <c r="F129" s="145"/>
      <c r="G129" s="190">
        <f>ROUND(E129*F129,2)</f>
        <v>0</v>
      </c>
      <c r="H129" s="193" t="s">
        <v>260</v>
      </c>
      <c r="I129" s="146" t="s">
        <v>260</v>
      </c>
      <c r="J129" s="133">
        <v>2E-3</v>
      </c>
      <c r="K129" s="133" t="e">
        <f>ROUND(#REF!*J129,2)</f>
        <v>#REF!</v>
      </c>
      <c r="L129" s="133"/>
      <c r="M129" s="133" t="s">
        <v>220</v>
      </c>
      <c r="N129" s="133" t="s">
        <v>221</v>
      </c>
      <c r="O129" s="124"/>
      <c r="P129" s="124"/>
      <c r="Q129" s="124"/>
      <c r="R129" s="124"/>
      <c r="S129" s="124"/>
      <c r="T129" s="124"/>
      <c r="U129" s="124"/>
      <c r="V129" s="124" t="s">
        <v>222</v>
      </c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4"/>
      <c r="BF129" s="124"/>
      <c r="BG129" s="124"/>
      <c r="BH129" s="124"/>
    </row>
    <row r="130" spans="1:60" outlineLevel="2" x14ac:dyDescent="0.2">
      <c r="A130" s="131"/>
      <c r="B130" s="132"/>
      <c r="C130" s="161" t="s">
        <v>429</v>
      </c>
      <c r="D130" s="159"/>
      <c r="E130" s="160">
        <v>1298</v>
      </c>
      <c r="F130" s="133"/>
      <c r="G130" s="133"/>
      <c r="H130" s="133"/>
      <c r="I130" s="133"/>
      <c r="J130" s="133"/>
      <c r="K130" s="133"/>
      <c r="L130" s="133"/>
      <c r="M130" s="133"/>
      <c r="N130" s="133"/>
      <c r="O130" s="124"/>
      <c r="P130" s="124"/>
      <c r="Q130" s="124"/>
      <c r="R130" s="124"/>
      <c r="S130" s="124"/>
      <c r="T130" s="124"/>
      <c r="U130" s="124"/>
      <c r="V130" s="124" t="s">
        <v>262</v>
      </c>
      <c r="W130" s="124">
        <v>0</v>
      </c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4"/>
      <c r="BF130" s="124"/>
      <c r="BG130" s="124"/>
      <c r="BH130" s="124"/>
    </row>
    <row r="131" spans="1:60" ht="22.5" outlineLevel="1" x14ac:dyDescent="0.2">
      <c r="A131" s="141">
        <v>51</v>
      </c>
      <c r="B131" s="142" t="s">
        <v>430</v>
      </c>
      <c r="C131" s="155" t="s">
        <v>431</v>
      </c>
      <c r="D131" s="143" t="s">
        <v>259</v>
      </c>
      <c r="E131" s="144">
        <v>1244</v>
      </c>
      <c r="F131" s="145"/>
      <c r="G131" s="190">
        <f>ROUND(E131*F131,2)</f>
        <v>0</v>
      </c>
      <c r="H131" s="193" t="s">
        <v>260</v>
      </c>
      <c r="I131" s="146" t="s">
        <v>260</v>
      </c>
      <c r="J131" s="133">
        <v>6.4000000000000001E-2</v>
      </c>
      <c r="K131" s="133" t="e">
        <f>ROUND(#REF!*J131,2)</f>
        <v>#REF!</v>
      </c>
      <c r="L131" s="133"/>
      <c r="M131" s="133" t="s">
        <v>220</v>
      </c>
      <c r="N131" s="133" t="s">
        <v>221</v>
      </c>
      <c r="O131" s="124"/>
      <c r="P131" s="124"/>
      <c r="Q131" s="124"/>
      <c r="R131" s="124"/>
      <c r="S131" s="124"/>
      <c r="T131" s="124"/>
      <c r="U131" s="124"/>
      <c r="V131" s="124" t="s">
        <v>222</v>
      </c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4"/>
      <c r="BF131" s="124"/>
      <c r="BG131" s="124"/>
      <c r="BH131" s="124"/>
    </row>
    <row r="132" spans="1:60" outlineLevel="2" x14ac:dyDescent="0.2">
      <c r="A132" s="131"/>
      <c r="B132" s="132"/>
      <c r="C132" s="161" t="s">
        <v>432</v>
      </c>
      <c r="D132" s="159"/>
      <c r="E132" s="160">
        <v>1244</v>
      </c>
      <c r="F132" s="133"/>
      <c r="G132" s="133"/>
      <c r="H132" s="133"/>
      <c r="I132" s="133"/>
      <c r="J132" s="133"/>
      <c r="K132" s="133"/>
      <c r="L132" s="133"/>
      <c r="M132" s="133"/>
      <c r="N132" s="133"/>
      <c r="O132" s="124"/>
      <c r="P132" s="124"/>
      <c r="Q132" s="124"/>
      <c r="R132" s="124"/>
      <c r="S132" s="124"/>
      <c r="T132" s="124"/>
      <c r="U132" s="124"/>
      <c r="V132" s="124" t="s">
        <v>262</v>
      </c>
      <c r="W132" s="124">
        <v>0</v>
      </c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4"/>
      <c r="BF132" s="124"/>
      <c r="BG132" s="124"/>
      <c r="BH132" s="124"/>
    </row>
    <row r="133" spans="1:60" outlineLevel="1" x14ac:dyDescent="0.2">
      <c r="A133" s="141">
        <v>52</v>
      </c>
      <c r="B133" s="142" t="s">
        <v>433</v>
      </c>
      <c r="C133" s="155" t="s">
        <v>434</v>
      </c>
      <c r="D133" s="143" t="s">
        <v>259</v>
      </c>
      <c r="E133" s="144">
        <v>24</v>
      </c>
      <c r="F133" s="145"/>
      <c r="G133" s="190">
        <f>ROUND(E133*F133,2)</f>
        <v>0</v>
      </c>
      <c r="H133" s="193" t="s">
        <v>260</v>
      </c>
      <c r="I133" s="146" t="s">
        <v>260</v>
      </c>
      <c r="J133" s="133">
        <v>1.208</v>
      </c>
      <c r="K133" s="133" t="e">
        <f>ROUND(#REF!*J133,2)</f>
        <v>#REF!</v>
      </c>
      <c r="L133" s="133"/>
      <c r="M133" s="133" t="s">
        <v>220</v>
      </c>
      <c r="N133" s="133" t="s">
        <v>221</v>
      </c>
      <c r="O133" s="124"/>
      <c r="P133" s="124"/>
      <c r="Q133" s="124"/>
      <c r="R133" s="124"/>
      <c r="S133" s="124"/>
      <c r="T133" s="124"/>
      <c r="U133" s="124"/>
      <c r="V133" s="124" t="s">
        <v>222</v>
      </c>
      <c r="W133" s="124"/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4"/>
      <c r="BF133" s="124"/>
      <c r="BG133" s="124"/>
      <c r="BH133" s="124"/>
    </row>
    <row r="134" spans="1:60" outlineLevel="2" x14ac:dyDescent="0.2">
      <c r="A134" s="131"/>
      <c r="B134" s="132"/>
      <c r="C134" s="161" t="s">
        <v>435</v>
      </c>
      <c r="D134" s="159"/>
      <c r="E134" s="160">
        <v>24</v>
      </c>
      <c r="F134" s="133"/>
      <c r="G134" s="133"/>
      <c r="H134" s="133"/>
      <c r="I134" s="133"/>
      <c r="J134" s="133"/>
      <c r="K134" s="133"/>
      <c r="L134" s="133"/>
      <c r="M134" s="133"/>
      <c r="N134" s="133"/>
      <c r="O134" s="124"/>
      <c r="P134" s="124"/>
      <c r="Q134" s="124"/>
      <c r="R134" s="124"/>
      <c r="S134" s="124"/>
      <c r="T134" s="124"/>
      <c r="U134" s="124"/>
      <c r="V134" s="124" t="s">
        <v>262</v>
      </c>
      <c r="W134" s="124">
        <v>0</v>
      </c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4"/>
      <c r="BF134" s="124"/>
      <c r="BG134" s="124"/>
      <c r="BH134" s="124"/>
    </row>
    <row r="135" spans="1:60" outlineLevel="1" x14ac:dyDescent="0.2">
      <c r="A135" s="141">
        <v>53</v>
      </c>
      <c r="B135" s="142" t="s">
        <v>436</v>
      </c>
      <c r="C135" s="155" t="s">
        <v>437</v>
      </c>
      <c r="D135" s="143" t="s">
        <v>287</v>
      </c>
      <c r="E135" s="144">
        <v>57</v>
      </c>
      <c r="F135" s="145"/>
      <c r="G135" s="190">
        <f>ROUND(E135*F135,2)</f>
        <v>0</v>
      </c>
      <c r="H135" s="193" t="s">
        <v>260</v>
      </c>
      <c r="I135" s="146" t="s">
        <v>260</v>
      </c>
      <c r="J135" s="133">
        <v>4.5999999999999999E-2</v>
      </c>
      <c r="K135" s="133" t="e">
        <f>ROUND(#REF!*J135,2)</f>
        <v>#REF!</v>
      </c>
      <c r="L135" s="133"/>
      <c r="M135" s="133" t="s">
        <v>220</v>
      </c>
      <c r="N135" s="133" t="s">
        <v>221</v>
      </c>
      <c r="O135" s="124"/>
      <c r="P135" s="124"/>
      <c r="Q135" s="124"/>
      <c r="R135" s="124"/>
      <c r="S135" s="124"/>
      <c r="T135" s="124"/>
      <c r="U135" s="124"/>
      <c r="V135" s="124" t="s">
        <v>222</v>
      </c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4"/>
      <c r="BF135" s="124"/>
      <c r="BG135" s="124"/>
      <c r="BH135" s="124"/>
    </row>
    <row r="136" spans="1:60" outlineLevel="2" x14ac:dyDescent="0.2">
      <c r="A136" s="131"/>
      <c r="B136" s="132"/>
      <c r="C136" s="272" t="s">
        <v>438</v>
      </c>
      <c r="D136" s="273"/>
      <c r="E136" s="273"/>
      <c r="F136" s="273"/>
      <c r="G136" s="273"/>
      <c r="H136" s="133"/>
      <c r="I136" s="133"/>
      <c r="J136" s="133"/>
      <c r="K136" s="133"/>
      <c r="L136" s="133"/>
      <c r="M136" s="133"/>
      <c r="N136" s="133"/>
      <c r="O136" s="124"/>
      <c r="P136" s="124"/>
      <c r="Q136" s="124"/>
      <c r="R136" s="124"/>
      <c r="S136" s="124"/>
      <c r="T136" s="124"/>
      <c r="U136" s="124"/>
      <c r="V136" s="124" t="s">
        <v>224</v>
      </c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4"/>
      <c r="BF136" s="124"/>
      <c r="BG136" s="124"/>
      <c r="BH136" s="124"/>
    </row>
    <row r="137" spans="1:60" outlineLevel="2" x14ac:dyDescent="0.2">
      <c r="A137" s="131"/>
      <c r="B137" s="132"/>
      <c r="C137" s="161" t="s">
        <v>439</v>
      </c>
      <c r="D137" s="159"/>
      <c r="E137" s="160">
        <v>57</v>
      </c>
      <c r="F137" s="133"/>
      <c r="G137" s="133"/>
      <c r="H137" s="133"/>
      <c r="I137" s="133"/>
      <c r="J137" s="133"/>
      <c r="K137" s="133"/>
      <c r="L137" s="133"/>
      <c r="M137" s="133"/>
      <c r="N137" s="133"/>
      <c r="O137" s="124"/>
      <c r="P137" s="124"/>
      <c r="Q137" s="124"/>
      <c r="R137" s="124"/>
      <c r="S137" s="124"/>
      <c r="T137" s="124"/>
      <c r="U137" s="124"/>
      <c r="V137" s="124" t="s">
        <v>262</v>
      </c>
      <c r="W137" s="124">
        <v>0</v>
      </c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4"/>
      <c r="BF137" s="124"/>
      <c r="BG137" s="124"/>
      <c r="BH137" s="124"/>
    </row>
    <row r="138" spans="1:60" outlineLevel="1" x14ac:dyDescent="0.2">
      <c r="A138" s="141">
        <v>54</v>
      </c>
      <c r="B138" s="142" t="s">
        <v>440</v>
      </c>
      <c r="C138" s="155" t="s">
        <v>441</v>
      </c>
      <c r="D138" s="143" t="s">
        <v>374</v>
      </c>
      <c r="E138" s="144">
        <v>6.3</v>
      </c>
      <c r="F138" s="145"/>
      <c r="G138" s="190">
        <f>ROUND(E138*F138,2)</f>
        <v>0</v>
      </c>
      <c r="H138" s="193" t="s">
        <v>260</v>
      </c>
      <c r="I138" s="146" t="s">
        <v>260</v>
      </c>
      <c r="J138" s="133">
        <v>0</v>
      </c>
      <c r="K138" s="133" t="e">
        <f>ROUND(#REF!*J138,2)</f>
        <v>#REF!</v>
      </c>
      <c r="L138" s="133"/>
      <c r="M138" s="133" t="s">
        <v>243</v>
      </c>
      <c r="N138" s="133" t="s">
        <v>221</v>
      </c>
      <c r="O138" s="124"/>
      <c r="P138" s="124"/>
      <c r="Q138" s="124"/>
      <c r="R138" s="124"/>
      <c r="S138" s="124"/>
      <c r="T138" s="124"/>
      <c r="U138" s="124"/>
      <c r="V138" s="124" t="s">
        <v>244</v>
      </c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  <c r="AJ138" s="124"/>
      <c r="AK138" s="124"/>
      <c r="AL138" s="124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4"/>
      <c r="BF138" s="124"/>
      <c r="BG138" s="124"/>
      <c r="BH138" s="124"/>
    </row>
    <row r="139" spans="1:60" outlineLevel="2" x14ac:dyDescent="0.2">
      <c r="A139" s="131"/>
      <c r="B139" s="132"/>
      <c r="C139" s="161" t="s">
        <v>442</v>
      </c>
      <c r="D139" s="159"/>
      <c r="E139" s="160">
        <v>6.3</v>
      </c>
      <c r="F139" s="133"/>
      <c r="G139" s="133"/>
      <c r="H139" s="133"/>
      <c r="I139" s="133"/>
      <c r="J139" s="133"/>
      <c r="K139" s="133"/>
      <c r="L139" s="133"/>
      <c r="M139" s="133"/>
      <c r="N139" s="133"/>
      <c r="O139" s="124"/>
      <c r="P139" s="124"/>
      <c r="Q139" s="124"/>
      <c r="R139" s="124"/>
      <c r="S139" s="124"/>
      <c r="T139" s="124"/>
      <c r="U139" s="124"/>
      <c r="V139" s="124" t="s">
        <v>262</v>
      </c>
      <c r="W139" s="124">
        <v>0</v>
      </c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4"/>
      <c r="BF139" s="124"/>
      <c r="BG139" s="124"/>
      <c r="BH139" s="124"/>
    </row>
    <row r="140" spans="1:60" outlineLevel="1" x14ac:dyDescent="0.2">
      <c r="A140" s="141">
        <v>55</v>
      </c>
      <c r="B140" s="142" t="s">
        <v>406</v>
      </c>
      <c r="C140" s="155" t="s">
        <v>407</v>
      </c>
      <c r="D140" s="143" t="s">
        <v>259</v>
      </c>
      <c r="E140" s="144">
        <v>363</v>
      </c>
      <c r="F140" s="145"/>
      <c r="G140" s="190">
        <f>ROUND(E140*F140,2)</f>
        <v>0</v>
      </c>
      <c r="H140" s="193" t="s">
        <v>260</v>
      </c>
      <c r="I140" s="146" t="s">
        <v>260</v>
      </c>
      <c r="J140" s="133">
        <v>0</v>
      </c>
      <c r="K140" s="133" t="e">
        <f>ROUND(#REF!*J140,2)</f>
        <v>#REF!</v>
      </c>
      <c r="L140" s="133"/>
      <c r="M140" s="133" t="s">
        <v>243</v>
      </c>
      <c r="N140" s="133" t="s">
        <v>221</v>
      </c>
      <c r="O140" s="124"/>
      <c r="P140" s="124"/>
      <c r="Q140" s="124"/>
      <c r="R140" s="124"/>
      <c r="S140" s="124"/>
      <c r="T140" s="124"/>
      <c r="U140" s="124"/>
      <c r="V140" s="124" t="s">
        <v>244</v>
      </c>
      <c r="W140" s="124"/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  <c r="AJ140" s="124"/>
      <c r="AK140" s="124"/>
      <c r="AL140" s="124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4"/>
      <c r="BF140" s="124"/>
      <c r="BG140" s="124"/>
      <c r="BH140" s="124"/>
    </row>
    <row r="141" spans="1:60" outlineLevel="2" x14ac:dyDescent="0.2">
      <c r="A141" s="131"/>
      <c r="B141" s="132"/>
      <c r="C141" s="161" t="s">
        <v>443</v>
      </c>
      <c r="D141" s="159"/>
      <c r="E141" s="160">
        <v>363</v>
      </c>
      <c r="F141" s="133"/>
      <c r="G141" s="133"/>
      <c r="H141" s="133"/>
      <c r="I141" s="133"/>
      <c r="J141" s="133"/>
      <c r="K141" s="133"/>
      <c r="L141" s="133"/>
      <c r="M141" s="133"/>
      <c r="N141" s="133"/>
      <c r="O141" s="124"/>
      <c r="P141" s="124"/>
      <c r="Q141" s="124"/>
      <c r="R141" s="124"/>
      <c r="S141" s="124"/>
      <c r="T141" s="124"/>
      <c r="U141" s="124"/>
      <c r="V141" s="124" t="s">
        <v>262</v>
      </c>
      <c r="W141" s="124">
        <v>0</v>
      </c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4"/>
      <c r="BF141" s="124"/>
      <c r="BG141" s="124"/>
      <c r="BH141" s="124"/>
    </row>
    <row r="142" spans="1:60" x14ac:dyDescent="0.2">
      <c r="A142" s="135" t="s">
        <v>213</v>
      </c>
      <c r="B142" s="136" t="s">
        <v>183</v>
      </c>
      <c r="C142" s="154" t="s">
        <v>184</v>
      </c>
      <c r="D142" s="137"/>
      <c r="E142" s="138"/>
      <c r="F142" s="139"/>
      <c r="G142" s="139">
        <f>SUMIF(AG143:AG173,"&lt;&gt;NOR",G143:G173)</f>
        <v>0</v>
      </c>
      <c r="H142" s="139"/>
      <c r="I142" s="140"/>
      <c r="J142" s="134"/>
      <c r="K142" s="134" t="e">
        <f>SUM(K143:K173)</f>
        <v>#REF!</v>
      </c>
      <c r="L142" s="134"/>
      <c r="M142" s="134"/>
      <c r="N142" s="134"/>
      <c r="V142" t="s">
        <v>214</v>
      </c>
    </row>
    <row r="143" spans="1:60" ht="22.5" outlineLevel="1" x14ac:dyDescent="0.2">
      <c r="A143" s="141">
        <v>56</v>
      </c>
      <c r="B143" s="142" t="s">
        <v>444</v>
      </c>
      <c r="C143" s="155" t="s">
        <v>445</v>
      </c>
      <c r="D143" s="143" t="s">
        <v>446</v>
      </c>
      <c r="E143" s="144">
        <v>16</v>
      </c>
      <c r="F143" s="145"/>
      <c r="G143" s="190">
        <f>ROUND(E143*F143,2)</f>
        <v>0</v>
      </c>
      <c r="H143" s="193" t="s">
        <v>260</v>
      </c>
      <c r="I143" s="146" t="s">
        <v>260</v>
      </c>
      <c r="J143" s="133">
        <v>5.024</v>
      </c>
      <c r="K143" s="133" t="e">
        <f>ROUND(#REF!*J143,2)</f>
        <v>#REF!</v>
      </c>
      <c r="L143" s="133"/>
      <c r="M143" s="133" t="s">
        <v>220</v>
      </c>
      <c r="N143" s="133" t="s">
        <v>221</v>
      </c>
      <c r="O143" s="124"/>
      <c r="P143" s="124"/>
      <c r="Q143" s="124"/>
      <c r="R143" s="124"/>
      <c r="S143" s="124"/>
      <c r="T143" s="124"/>
      <c r="U143" s="124"/>
      <c r="V143" s="124" t="s">
        <v>222</v>
      </c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4"/>
      <c r="BF143" s="124"/>
      <c r="BG143" s="124"/>
      <c r="BH143" s="124"/>
    </row>
    <row r="144" spans="1:60" outlineLevel="2" x14ac:dyDescent="0.2">
      <c r="A144" s="131"/>
      <c r="B144" s="132"/>
      <c r="C144" s="272" t="s">
        <v>447</v>
      </c>
      <c r="D144" s="273"/>
      <c r="E144" s="273"/>
      <c r="F144" s="273"/>
      <c r="G144" s="273"/>
      <c r="H144" s="133"/>
      <c r="I144" s="133"/>
      <c r="J144" s="133"/>
      <c r="K144" s="133"/>
      <c r="L144" s="133"/>
      <c r="M144" s="133"/>
      <c r="N144" s="133"/>
      <c r="O144" s="124"/>
      <c r="P144" s="124"/>
      <c r="Q144" s="124"/>
      <c r="R144" s="124"/>
      <c r="S144" s="124"/>
      <c r="T144" s="124"/>
      <c r="U144" s="124"/>
      <c r="V144" s="124" t="s">
        <v>224</v>
      </c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4"/>
      <c r="AL144" s="124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4"/>
      <c r="BF144" s="124"/>
      <c r="BG144" s="124"/>
      <c r="BH144" s="124"/>
    </row>
    <row r="145" spans="1:60" outlineLevel="3" x14ac:dyDescent="0.2">
      <c r="A145" s="131"/>
      <c r="B145" s="132"/>
      <c r="C145" s="274" t="s">
        <v>448</v>
      </c>
      <c r="D145" s="275"/>
      <c r="E145" s="275"/>
      <c r="F145" s="275"/>
      <c r="G145" s="275"/>
      <c r="H145" s="133"/>
      <c r="I145" s="133"/>
      <c r="J145" s="133"/>
      <c r="K145" s="133"/>
      <c r="L145" s="133"/>
      <c r="M145" s="133"/>
      <c r="N145" s="133"/>
      <c r="O145" s="124"/>
      <c r="P145" s="124"/>
      <c r="Q145" s="124"/>
      <c r="R145" s="124"/>
      <c r="S145" s="124"/>
      <c r="T145" s="124"/>
      <c r="U145" s="124"/>
      <c r="V145" s="124" t="s">
        <v>224</v>
      </c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4"/>
      <c r="BF145" s="124"/>
      <c r="BG145" s="124"/>
      <c r="BH145" s="124"/>
    </row>
    <row r="146" spans="1:60" outlineLevel="3" x14ac:dyDescent="0.2">
      <c r="A146" s="131"/>
      <c r="B146" s="132"/>
      <c r="C146" s="274" t="s">
        <v>449</v>
      </c>
      <c r="D146" s="275"/>
      <c r="E146" s="275"/>
      <c r="F146" s="275"/>
      <c r="G146" s="275"/>
      <c r="H146" s="133"/>
      <c r="I146" s="133"/>
      <c r="J146" s="133"/>
      <c r="K146" s="133"/>
      <c r="L146" s="133"/>
      <c r="M146" s="133"/>
      <c r="N146" s="133"/>
      <c r="O146" s="124"/>
      <c r="P146" s="124"/>
      <c r="Q146" s="124"/>
      <c r="R146" s="124"/>
      <c r="S146" s="124"/>
      <c r="T146" s="124"/>
      <c r="U146" s="124"/>
      <c r="V146" s="124" t="s">
        <v>224</v>
      </c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  <c r="AJ146" s="124"/>
      <c r="AK146" s="124"/>
      <c r="AL146" s="124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4"/>
      <c r="BF146" s="124"/>
      <c r="BG146" s="124"/>
      <c r="BH146" s="124"/>
    </row>
    <row r="147" spans="1:60" outlineLevel="3" x14ac:dyDescent="0.2">
      <c r="A147" s="131"/>
      <c r="B147" s="132"/>
      <c r="C147" s="274" t="s">
        <v>450</v>
      </c>
      <c r="D147" s="275"/>
      <c r="E147" s="275"/>
      <c r="F147" s="275"/>
      <c r="G147" s="275"/>
      <c r="H147" s="133"/>
      <c r="I147" s="133"/>
      <c r="J147" s="133"/>
      <c r="K147" s="133"/>
      <c r="L147" s="133"/>
      <c r="M147" s="133"/>
      <c r="N147" s="133"/>
      <c r="O147" s="124"/>
      <c r="P147" s="124"/>
      <c r="Q147" s="124"/>
      <c r="R147" s="124"/>
      <c r="S147" s="124"/>
      <c r="T147" s="124"/>
      <c r="U147" s="124"/>
      <c r="V147" s="124" t="s">
        <v>224</v>
      </c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  <c r="AJ147" s="124"/>
      <c r="AK147" s="124"/>
      <c r="AL147" s="124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4"/>
      <c r="BF147" s="124"/>
      <c r="BG147" s="124"/>
      <c r="BH147" s="124"/>
    </row>
    <row r="148" spans="1:60" outlineLevel="3" x14ac:dyDescent="0.2">
      <c r="A148" s="131"/>
      <c r="B148" s="132"/>
      <c r="C148" s="274" t="s">
        <v>451</v>
      </c>
      <c r="D148" s="275"/>
      <c r="E148" s="275"/>
      <c r="F148" s="275"/>
      <c r="G148" s="275"/>
      <c r="H148" s="133"/>
      <c r="I148" s="133"/>
      <c r="J148" s="133"/>
      <c r="K148" s="133"/>
      <c r="L148" s="133"/>
      <c r="M148" s="133"/>
      <c r="N148" s="133"/>
      <c r="O148" s="124"/>
      <c r="P148" s="124"/>
      <c r="Q148" s="124"/>
      <c r="R148" s="124"/>
      <c r="S148" s="124"/>
      <c r="T148" s="124"/>
      <c r="U148" s="124"/>
      <c r="V148" s="124" t="s">
        <v>224</v>
      </c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4"/>
      <c r="BF148" s="124"/>
      <c r="BG148" s="124"/>
      <c r="BH148" s="124"/>
    </row>
    <row r="149" spans="1:60" outlineLevel="2" x14ac:dyDescent="0.2">
      <c r="A149" s="131"/>
      <c r="B149" s="132"/>
      <c r="C149" s="161" t="s">
        <v>452</v>
      </c>
      <c r="D149" s="159"/>
      <c r="E149" s="160">
        <v>16</v>
      </c>
      <c r="F149" s="133"/>
      <c r="G149" s="133"/>
      <c r="H149" s="133"/>
      <c r="I149" s="133"/>
      <c r="J149" s="133"/>
      <c r="K149" s="133"/>
      <c r="L149" s="133"/>
      <c r="M149" s="133"/>
      <c r="N149" s="133"/>
      <c r="O149" s="124"/>
      <c r="P149" s="124"/>
      <c r="Q149" s="124"/>
      <c r="R149" s="124"/>
      <c r="S149" s="124"/>
      <c r="T149" s="124"/>
      <c r="U149" s="124"/>
      <c r="V149" s="124" t="s">
        <v>262</v>
      </c>
      <c r="W149" s="124">
        <v>0</v>
      </c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4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4"/>
      <c r="BF149" s="124"/>
      <c r="BG149" s="124"/>
      <c r="BH149" s="124"/>
    </row>
    <row r="150" spans="1:60" ht="22.5" outlineLevel="1" x14ac:dyDescent="0.2">
      <c r="A150" s="141">
        <v>57</v>
      </c>
      <c r="B150" s="142" t="s">
        <v>453</v>
      </c>
      <c r="C150" s="155" t="s">
        <v>454</v>
      </c>
      <c r="D150" s="143" t="s">
        <v>446</v>
      </c>
      <c r="E150" s="144">
        <v>16</v>
      </c>
      <c r="F150" s="145"/>
      <c r="G150" s="190">
        <f>ROUND(E150*F150,2)</f>
        <v>0</v>
      </c>
      <c r="H150" s="193" t="s">
        <v>260</v>
      </c>
      <c r="I150" s="146" t="s">
        <v>260</v>
      </c>
      <c r="J150" s="133">
        <v>1.6890000000000001</v>
      </c>
      <c r="K150" s="133" t="e">
        <f>ROUND(#REF!*J150,2)</f>
        <v>#REF!</v>
      </c>
      <c r="L150" s="133"/>
      <c r="M150" s="133" t="s">
        <v>220</v>
      </c>
      <c r="N150" s="133" t="s">
        <v>221</v>
      </c>
      <c r="O150" s="124"/>
      <c r="P150" s="124"/>
      <c r="Q150" s="124"/>
      <c r="R150" s="124"/>
      <c r="S150" s="124"/>
      <c r="T150" s="124"/>
      <c r="U150" s="124"/>
      <c r="V150" s="124" t="s">
        <v>222</v>
      </c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/>
      <c r="AK150" s="124"/>
      <c r="AL150" s="124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4"/>
      <c r="BF150" s="124"/>
      <c r="BG150" s="124"/>
      <c r="BH150" s="124"/>
    </row>
    <row r="151" spans="1:60" outlineLevel="2" x14ac:dyDescent="0.2">
      <c r="A151" s="131"/>
      <c r="B151" s="132"/>
      <c r="C151" s="161" t="s">
        <v>452</v>
      </c>
      <c r="D151" s="159"/>
      <c r="E151" s="160">
        <v>16</v>
      </c>
      <c r="F151" s="133"/>
      <c r="G151" s="133"/>
      <c r="H151" s="133"/>
      <c r="I151" s="133"/>
      <c r="J151" s="133"/>
      <c r="K151" s="133"/>
      <c r="L151" s="133"/>
      <c r="M151" s="133"/>
      <c r="N151" s="133"/>
      <c r="O151" s="124"/>
      <c r="P151" s="124"/>
      <c r="Q151" s="124"/>
      <c r="R151" s="124"/>
      <c r="S151" s="124"/>
      <c r="T151" s="124"/>
      <c r="U151" s="124"/>
      <c r="V151" s="124" t="s">
        <v>262</v>
      </c>
      <c r="W151" s="124">
        <v>0</v>
      </c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4"/>
      <c r="BF151" s="124"/>
      <c r="BG151" s="124"/>
      <c r="BH151" s="124"/>
    </row>
    <row r="152" spans="1:60" outlineLevel="1" x14ac:dyDescent="0.2">
      <c r="A152" s="141">
        <v>58</v>
      </c>
      <c r="B152" s="142" t="s">
        <v>455</v>
      </c>
      <c r="C152" s="155" t="s">
        <v>456</v>
      </c>
      <c r="D152" s="143" t="s">
        <v>446</v>
      </c>
      <c r="E152" s="144">
        <v>10</v>
      </c>
      <c r="F152" s="145"/>
      <c r="G152" s="190">
        <f>ROUND(E152*F152,2)</f>
        <v>0</v>
      </c>
      <c r="H152" s="193" t="s">
        <v>260</v>
      </c>
      <c r="I152" s="146" t="s">
        <v>260</v>
      </c>
      <c r="J152" s="133">
        <v>3.8170000000000002</v>
      </c>
      <c r="K152" s="133" t="e">
        <f>ROUND(#REF!*J152,2)</f>
        <v>#REF!</v>
      </c>
      <c r="L152" s="133"/>
      <c r="M152" s="133" t="s">
        <v>220</v>
      </c>
      <c r="N152" s="133" t="s">
        <v>221</v>
      </c>
      <c r="O152" s="124"/>
      <c r="P152" s="124"/>
      <c r="Q152" s="124"/>
      <c r="R152" s="124"/>
      <c r="S152" s="124"/>
      <c r="T152" s="124"/>
      <c r="U152" s="124"/>
      <c r="V152" s="124" t="s">
        <v>222</v>
      </c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4"/>
      <c r="BF152" s="124"/>
      <c r="BG152" s="124"/>
      <c r="BH152" s="124"/>
    </row>
    <row r="153" spans="1:60" outlineLevel="2" x14ac:dyDescent="0.2">
      <c r="A153" s="131"/>
      <c r="B153" s="132"/>
      <c r="C153" s="272" t="s">
        <v>457</v>
      </c>
      <c r="D153" s="273"/>
      <c r="E153" s="273"/>
      <c r="F153" s="273"/>
      <c r="G153" s="273"/>
      <c r="H153" s="133"/>
      <c r="I153" s="133"/>
      <c r="J153" s="133"/>
      <c r="K153" s="133"/>
      <c r="L153" s="133"/>
      <c r="M153" s="133"/>
      <c r="N153" s="133"/>
      <c r="O153" s="124"/>
      <c r="P153" s="124"/>
      <c r="Q153" s="124"/>
      <c r="R153" s="124"/>
      <c r="S153" s="124"/>
      <c r="T153" s="124"/>
      <c r="U153" s="124"/>
      <c r="V153" s="124" t="s">
        <v>224</v>
      </c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4"/>
      <c r="BF153" s="124"/>
      <c r="BG153" s="124"/>
      <c r="BH153" s="124"/>
    </row>
    <row r="154" spans="1:60" ht="22.5" outlineLevel="3" x14ac:dyDescent="0.2">
      <c r="A154" s="131"/>
      <c r="B154" s="132"/>
      <c r="C154" s="274" t="s">
        <v>458</v>
      </c>
      <c r="D154" s="275"/>
      <c r="E154" s="275"/>
      <c r="F154" s="275"/>
      <c r="G154" s="275"/>
      <c r="H154" s="133"/>
      <c r="I154" s="133"/>
      <c r="J154" s="133"/>
      <c r="K154" s="133"/>
      <c r="L154" s="133"/>
      <c r="M154" s="133"/>
      <c r="N154" s="133"/>
      <c r="O154" s="124"/>
      <c r="P154" s="124"/>
      <c r="Q154" s="124"/>
      <c r="R154" s="124"/>
      <c r="S154" s="124"/>
      <c r="T154" s="124"/>
      <c r="U154" s="124"/>
      <c r="V154" s="124" t="s">
        <v>224</v>
      </c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4"/>
      <c r="AW154" s="124"/>
      <c r="AX154" s="124"/>
      <c r="AY154" s="124"/>
      <c r="AZ154" s="124"/>
      <c r="BA154" s="147" t="str">
        <f>C154</f>
        <v>a) odbourání dosavadního krytu, podkladu, nadezdívky nebo prstence s odklizením vybouraných hmot do 3 m,</v>
      </c>
      <c r="BB154" s="124"/>
      <c r="BC154" s="124"/>
      <c r="BD154" s="124"/>
      <c r="BE154" s="124"/>
      <c r="BF154" s="124"/>
      <c r="BG154" s="124"/>
      <c r="BH154" s="124"/>
    </row>
    <row r="155" spans="1:60" outlineLevel="3" x14ac:dyDescent="0.2">
      <c r="A155" s="131"/>
      <c r="B155" s="132"/>
      <c r="C155" s="274" t="s">
        <v>459</v>
      </c>
      <c r="D155" s="275"/>
      <c r="E155" s="275"/>
      <c r="F155" s="275"/>
      <c r="G155" s="275"/>
      <c r="H155" s="133"/>
      <c r="I155" s="133"/>
      <c r="J155" s="133"/>
      <c r="K155" s="133"/>
      <c r="L155" s="133"/>
      <c r="M155" s="133"/>
      <c r="N155" s="133"/>
      <c r="O155" s="124"/>
      <c r="P155" s="124"/>
      <c r="Q155" s="124"/>
      <c r="R155" s="124"/>
      <c r="S155" s="124"/>
      <c r="T155" s="124"/>
      <c r="U155" s="124"/>
      <c r="V155" s="124" t="s">
        <v>224</v>
      </c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4"/>
      <c r="BF155" s="124"/>
      <c r="BG155" s="124"/>
      <c r="BH155" s="124"/>
    </row>
    <row r="156" spans="1:60" outlineLevel="3" x14ac:dyDescent="0.2">
      <c r="A156" s="131"/>
      <c r="B156" s="132"/>
      <c r="C156" s="274" t="s">
        <v>460</v>
      </c>
      <c r="D156" s="275"/>
      <c r="E156" s="275"/>
      <c r="F156" s="275"/>
      <c r="G156" s="275"/>
      <c r="H156" s="133"/>
      <c r="I156" s="133"/>
      <c r="J156" s="133"/>
      <c r="K156" s="133"/>
      <c r="L156" s="133"/>
      <c r="M156" s="133"/>
      <c r="N156" s="133"/>
      <c r="O156" s="124"/>
      <c r="P156" s="124"/>
      <c r="Q156" s="124"/>
      <c r="R156" s="124"/>
      <c r="S156" s="124"/>
      <c r="T156" s="124"/>
      <c r="U156" s="124"/>
      <c r="V156" s="124" t="s">
        <v>224</v>
      </c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4"/>
      <c r="BF156" s="124"/>
      <c r="BG156" s="124"/>
      <c r="BH156" s="124"/>
    </row>
    <row r="157" spans="1:60" outlineLevel="3" x14ac:dyDescent="0.2">
      <c r="A157" s="131"/>
      <c r="B157" s="132"/>
      <c r="C157" s="274" t="s">
        <v>461</v>
      </c>
      <c r="D157" s="275"/>
      <c r="E157" s="275"/>
      <c r="F157" s="275"/>
      <c r="G157" s="275"/>
      <c r="H157" s="133"/>
      <c r="I157" s="133"/>
      <c r="J157" s="133"/>
      <c r="K157" s="133"/>
      <c r="L157" s="133"/>
      <c r="M157" s="133"/>
      <c r="N157" s="133"/>
      <c r="O157" s="124"/>
      <c r="P157" s="124"/>
      <c r="Q157" s="124"/>
      <c r="R157" s="124"/>
      <c r="S157" s="124"/>
      <c r="T157" s="124"/>
      <c r="U157" s="124"/>
      <c r="V157" s="124" t="s">
        <v>224</v>
      </c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  <c r="AJ157" s="124"/>
      <c r="AK157" s="124"/>
      <c r="AL157" s="124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4"/>
      <c r="BF157" s="124"/>
      <c r="BG157" s="124"/>
      <c r="BH157" s="124"/>
    </row>
    <row r="158" spans="1:60" outlineLevel="3" x14ac:dyDescent="0.2">
      <c r="A158" s="131"/>
      <c r="B158" s="132"/>
      <c r="C158" s="274" t="s">
        <v>462</v>
      </c>
      <c r="D158" s="275"/>
      <c r="E158" s="275"/>
      <c r="F158" s="275"/>
      <c r="G158" s="275"/>
      <c r="H158" s="133"/>
      <c r="I158" s="133"/>
      <c r="J158" s="133"/>
      <c r="K158" s="133"/>
      <c r="L158" s="133"/>
      <c r="M158" s="133"/>
      <c r="N158" s="133"/>
      <c r="O158" s="124"/>
      <c r="P158" s="124"/>
      <c r="Q158" s="124"/>
      <c r="R158" s="124"/>
      <c r="S158" s="124"/>
      <c r="T158" s="124"/>
      <c r="U158" s="124"/>
      <c r="V158" s="124" t="s">
        <v>224</v>
      </c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4"/>
      <c r="BF158" s="124"/>
      <c r="BG158" s="124"/>
      <c r="BH158" s="124"/>
    </row>
    <row r="159" spans="1:60" outlineLevel="2" x14ac:dyDescent="0.2">
      <c r="A159" s="131"/>
      <c r="B159" s="132"/>
      <c r="C159" s="161" t="s">
        <v>463</v>
      </c>
      <c r="D159" s="159"/>
      <c r="E159" s="160">
        <v>10</v>
      </c>
      <c r="F159" s="133"/>
      <c r="G159" s="133"/>
      <c r="H159" s="133"/>
      <c r="I159" s="133"/>
      <c r="J159" s="133"/>
      <c r="K159" s="133"/>
      <c r="L159" s="133"/>
      <c r="M159" s="133"/>
      <c r="N159" s="133"/>
      <c r="O159" s="124"/>
      <c r="P159" s="124"/>
      <c r="Q159" s="124"/>
      <c r="R159" s="124"/>
      <c r="S159" s="124"/>
      <c r="T159" s="124"/>
      <c r="U159" s="124"/>
      <c r="V159" s="124" t="s">
        <v>262</v>
      </c>
      <c r="W159" s="124">
        <v>0</v>
      </c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4"/>
      <c r="BF159" s="124"/>
      <c r="BG159" s="124"/>
      <c r="BH159" s="124"/>
    </row>
    <row r="160" spans="1:60" outlineLevel="1" x14ac:dyDescent="0.2">
      <c r="A160" s="141">
        <v>59</v>
      </c>
      <c r="B160" s="142" t="s">
        <v>464</v>
      </c>
      <c r="C160" s="155" t="s">
        <v>465</v>
      </c>
      <c r="D160" s="143" t="s">
        <v>446</v>
      </c>
      <c r="E160" s="144">
        <v>12</v>
      </c>
      <c r="F160" s="145"/>
      <c r="G160" s="190">
        <f>ROUND(E160*F160,2)</f>
        <v>0</v>
      </c>
      <c r="H160" s="193" t="s">
        <v>260</v>
      </c>
      <c r="I160" s="146" t="s">
        <v>260</v>
      </c>
      <c r="J160" s="133">
        <v>1.5509999999999999</v>
      </c>
      <c r="K160" s="133" t="e">
        <f>ROUND(#REF!*J160,2)</f>
        <v>#REF!</v>
      </c>
      <c r="L160" s="133"/>
      <c r="M160" s="133" t="s">
        <v>220</v>
      </c>
      <c r="N160" s="133" t="s">
        <v>221</v>
      </c>
      <c r="O160" s="124"/>
      <c r="P160" s="124"/>
      <c r="Q160" s="124"/>
      <c r="R160" s="124"/>
      <c r="S160" s="124"/>
      <c r="T160" s="124"/>
      <c r="U160" s="124"/>
      <c r="V160" s="124" t="s">
        <v>222</v>
      </c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4"/>
      <c r="BF160" s="124"/>
      <c r="BG160" s="124"/>
      <c r="BH160" s="124"/>
    </row>
    <row r="161" spans="1:60" outlineLevel="2" x14ac:dyDescent="0.2">
      <c r="A161" s="131"/>
      <c r="B161" s="132"/>
      <c r="C161" s="272" t="s">
        <v>457</v>
      </c>
      <c r="D161" s="273"/>
      <c r="E161" s="273"/>
      <c r="F161" s="273"/>
      <c r="G161" s="273"/>
      <c r="H161" s="133"/>
      <c r="I161" s="133"/>
      <c r="J161" s="133"/>
      <c r="K161" s="133"/>
      <c r="L161" s="133"/>
      <c r="M161" s="133"/>
      <c r="N161" s="133"/>
      <c r="O161" s="124"/>
      <c r="P161" s="124"/>
      <c r="Q161" s="124"/>
      <c r="R161" s="124"/>
      <c r="S161" s="124"/>
      <c r="T161" s="124"/>
      <c r="U161" s="124"/>
      <c r="V161" s="124" t="s">
        <v>224</v>
      </c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4"/>
      <c r="BF161" s="124"/>
      <c r="BG161" s="124"/>
      <c r="BH161" s="124"/>
    </row>
    <row r="162" spans="1:60" ht="22.5" outlineLevel="3" x14ac:dyDescent="0.2">
      <c r="A162" s="131"/>
      <c r="B162" s="132"/>
      <c r="C162" s="274" t="s">
        <v>458</v>
      </c>
      <c r="D162" s="275"/>
      <c r="E162" s="275"/>
      <c r="F162" s="275"/>
      <c r="G162" s="275"/>
      <c r="H162" s="133"/>
      <c r="I162" s="133"/>
      <c r="J162" s="133"/>
      <c r="K162" s="133"/>
      <c r="L162" s="133"/>
      <c r="M162" s="133"/>
      <c r="N162" s="133"/>
      <c r="O162" s="124"/>
      <c r="P162" s="124"/>
      <c r="Q162" s="124"/>
      <c r="R162" s="124"/>
      <c r="S162" s="124"/>
      <c r="T162" s="124"/>
      <c r="U162" s="124"/>
      <c r="V162" s="124" t="s">
        <v>224</v>
      </c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47" t="str">
        <f>C162</f>
        <v>a) odbourání dosavadního krytu, podkladu, nadezdívky nebo prstence s odklizením vybouraných hmot do 3 m,</v>
      </c>
      <c r="BB162" s="124"/>
      <c r="BC162" s="124"/>
      <c r="BD162" s="124"/>
      <c r="BE162" s="124"/>
      <c r="BF162" s="124"/>
      <c r="BG162" s="124"/>
      <c r="BH162" s="124"/>
    </row>
    <row r="163" spans="1:60" outlineLevel="3" x14ac:dyDescent="0.2">
      <c r="A163" s="131"/>
      <c r="B163" s="132"/>
      <c r="C163" s="274" t="s">
        <v>459</v>
      </c>
      <c r="D163" s="275"/>
      <c r="E163" s="275"/>
      <c r="F163" s="275"/>
      <c r="G163" s="275"/>
      <c r="H163" s="133"/>
      <c r="I163" s="133"/>
      <c r="J163" s="133"/>
      <c r="K163" s="133"/>
      <c r="L163" s="133"/>
      <c r="M163" s="133"/>
      <c r="N163" s="133"/>
      <c r="O163" s="124"/>
      <c r="P163" s="124"/>
      <c r="Q163" s="124"/>
      <c r="R163" s="124"/>
      <c r="S163" s="124"/>
      <c r="T163" s="124"/>
      <c r="U163" s="124"/>
      <c r="V163" s="124" t="s">
        <v>224</v>
      </c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4"/>
      <c r="BF163" s="124"/>
      <c r="BG163" s="124"/>
      <c r="BH163" s="124"/>
    </row>
    <row r="164" spans="1:60" outlineLevel="3" x14ac:dyDescent="0.2">
      <c r="A164" s="131"/>
      <c r="B164" s="132"/>
      <c r="C164" s="274" t="s">
        <v>460</v>
      </c>
      <c r="D164" s="275"/>
      <c r="E164" s="275"/>
      <c r="F164" s="275"/>
      <c r="G164" s="275"/>
      <c r="H164" s="133"/>
      <c r="I164" s="133"/>
      <c r="J164" s="133"/>
      <c r="K164" s="133"/>
      <c r="L164" s="133"/>
      <c r="M164" s="133"/>
      <c r="N164" s="133"/>
      <c r="O164" s="124"/>
      <c r="P164" s="124"/>
      <c r="Q164" s="124"/>
      <c r="R164" s="124"/>
      <c r="S164" s="124"/>
      <c r="T164" s="124"/>
      <c r="U164" s="124"/>
      <c r="V164" s="124" t="s">
        <v>224</v>
      </c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4"/>
      <c r="BF164" s="124"/>
      <c r="BG164" s="124"/>
      <c r="BH164" s="124"/>
    </row>
    <row r="165" spans="1:60" outlineLevel="3" x14ac:dyDescent="0.2">
      <c r="A165" s="131"/>
      <c r="B165" s="132"/>
      <c r="C165" s="274" t="s">
        <v>461</v>
      </c>
      <c r="D165" s="275"/>
      <c r="E165" s="275"/>
      <c r="F165" s="275"/>
      <c r="G165" s="275"/>
      <c r="H165" s="133"/>
      <c r="I165" s="133"/>
      <c r="J165" s="133"/>
      <c r="K165" s="133"/>
      <c r="L165" s="133"/>
      <c r="M165" s="133"/>
      <c r="N165" s="133"/>
      <c r="O165" s="124"/>
      <c r="P165" s="124"/>
      <c r="Q165" s="124"/>
      <c r="R165" s="124"/>
      <c r="S165" s="124"/>
      <c r="T165" s="124"/>
      <c r="U165" s="124"/>
      <c r="V165" s="124" t="s">
        <v>224</v>
      </c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4"/>
      <c r="BF165" s="124"/>
      <c r="BG165" s="124"/>
      <c r="BH165" s="124"/>
    </row>
    <row r="166" spans="1:60" outlineLevel="3" x14ac:dyDescent="0.2">
      <c r="A166" s="131"/>
      <c r="B166" s="132"/>
      <c r="C166" s="274" t="s">
        <v>462</v>
      </c>
      <c r="D166" s="275"/>
      <c r="E166" s="275"/>
      <c r="F166" s="275"/>
      <c r="G166" s="275"/>
      <c r="H166" s="133"/>
      <c r="I166" s="133"/>
      <c r="J166" s="133"/>
      <c r="K166" s="133"/>
      <c r="L166" s="133"/>
      <c r="M166" s="133"/>
      <c r="N166" s="133"/>
      <c r="O166" s="124"/>
      <c r="P166" s="124"/>
      <c r="Q166" s="124"/>
      <c r="R166" s="124"/>
      <c r="S166" s="124"/>
      <c r="T166" s="124"/>
      <c r="U166" s="124"/>
      <c r="V166" s="124" t="s">
        <v>224</v>
      </c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  <c r="AJ166" s="124"/>
      <c r="AK166" s="124"/>
      <c r="AL166" s="124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4"/>
      <c r="BF166" s="124"/>
      <c r="BG166" s="124"/>
      <c r="BH166" s="124"/>
    </row>
    <row r="167" spans="1:60" outlineLevel="2" x14ac:dyDescent="0.2">
      <c r="A167" s="131"/>
      <c r="B167" s="132"/>
      <c r="C167" s="161" t="s">
        <v>466</v>
      </c>
      <c r="D167" s="159"/>
      <c r="E167" s="160">
        <v>12</v>
      </c>
      <c r="F167" s="133"/>
      <c r="G167" s="133"/>
      <c r="H167" s="133"/>
      <c r="I167" s="133"/>
      <c r="J167" s="133"/>
      <c r="K167" s="133"/>
      <c r="L167" s="133"/>
      <c r="M167" s="133"/>
      <c r="N167" s="133"/>
      <c r="O167" s="124"/>
      <c r="P167" s="124"/>
      <c r="Q167" s="124"/>
      <c r="R167" s="124"/>
      <c r="S167" s="124"/>
      <c r="T167" s="124"/>
      <c r="U167" s="124"/>
      <c r="V167" s="124" t="s">
        <v>262</v>
      </c>
      <c r="W167" s="124">
        <v>0</v>
      </c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  <c r="AJ167" s="124"/>
      <c r="AK167" s="124"/>
      <c r="AL167" s="124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4"/>
      <c r="BF167" s="124"/>
      <c r="BG167" s="124"/>
      <c r="BH167" s="124"/>
    </row>
    <row r="168" spans="1:60" outlineLevel="1" x14ac:dyDescent="0.2">
      <c r="A168" s="141">
        <v>60</v>
      </c>
      <c r="B168" s="142" t="s">
        <v>467</v>
      </c>
      <c r="C168" s="155" t="s">
        <v>468</v>
      </c>
      <c r="D168" s="143" t="s">
        <v>446</v>
      </c>
      <c r="E168" s="144">
        <v>2</v>
      </c>
      <c r="F168" s="145"/>
      <c r="G168" s="190">
        <f>ROUND(E168*F168,2)</f>
        <v>0</v>
      </c>
      <c r="H168" s="193" t="s">
        <v>218</v>
      </c>
      <c r="I168" s="146" t="s">
        <v>219</v>
      </c>
      <c r="J168" s="133">
        <v>0</v>
      </c>
      <c r="K168" s="133" t="e">
        <f>ROUND(#REF!*J168,2)</f>
        <v>#REF!</v>
      </c>
      <c r="L168" s="133"/>
      <c r="M168" s="133" t="s">
        <v>220</v>
      </c>
      <c r="N168" s="133" t="s">
        <v>221</v>
      </c>
      <c r="O168" s="124"/>
      <c r="P168" s="124"/>
      <c r="Q168" s="124"/>
      <c r="R168" s="124"/>
      <c r="S168" s="124"/>
      <c r="T168" s="124"/>
      <c r="U168" s="124"/>
      <c r="V168" s="124" t="s">
        <v>222</v>
      </c>
      <c r="W168" s="124"/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  <c r="AJ168" s="124"/>
      <c r="AK168" s="124"/>
      <c r="AL168" s="124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4"/>
      <c r="BF168" s="124"/>
      <c r="BG168" s="124"/>
      <c r="BH168" s="124"/>
    </row>
    <row r="169" spans="1:60" outlineLevel="2" x14ac:dyDescent="0.2">
      <c r="A169" s="131"/>
      <c r="B169" s="132"/>
      <c r="C169" s="161" t="s">
        <v>175</v>
      </c>
      <c r="D169" s="159"/>
      <c r="E169" s="160">
        <v>2</v>
      </c>
      <c r="F169" s="133"/>
      <c r="G169" s="133"/>
      <c r="H169" s="133"/>
      <c r="I169" s="133"/>
      <c r="J169" s="133"/>
      <c r="K169" s="133"/>
      <c r="L169" s="133"/>
      <c r="M169" s="133"/>
      <c r="N169" s="133"/>
      <c r="O169" s="124"/>
      <c r="P169" s="124"/>
      <c r="Q169" s="124"/>
      <c r="R169" s="124"/>
      <c r="S169" s="124"/>
      <c r="T169" s="124"/>
      <c r="U169" s="124"/>
      <c r="V169" s="124" t="s">
        <v>262</v>
      </c>
      <c r="W169" s="124">
        <v>0</v>
      </c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  <c r="AJ169" s="124"/>
      <c r="AK169" s="124"/>
      <c r="AL169" s="124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4"/>
      <c r="BF169" s="124"/>
      <c r="BG169" s="124"/>
      <c r="BH169" s="124"/>
    </row>
    <row r="170" spans="1:60" outlineLevel="1" x14ac:dyDescent="0.2">
      <c r="A170" s="141">
        <v>61</v>
      </c>
      <c r="B170" s="142" t="s">
        <v>469</v>
      </c>
      <c r="C170" s="155" t="s">
        <v>470</v>
      </c>
      <c r="D170" s="143" t="s">
        <v>446</v>
      </c>
      <c r="E170" s="144">
        <v>12</v>
      </c>
      <c r="F170" s="145"/>
      <c r="G170" s="190">
        <f>ROUND(E170*F170,2)</f>
        <v>0</v>
      </c>
      <c r="H170" s="193" t="s">
        <v>218</v>
      </c>
      <c r="I170" s="146" t="s">
        <v>219</v>
      </c>
      <c r="J170" s="133">
        <v>0</v>
      </c>
      <c r="K170" s="133" t="e">
        <f>ROUND(#REF!*J170,2)</f>
        <v>#REF!</v>
      </c>
      <c r="L170" s="133"/>
      <c r="M170" s="133" t="s">
        <v>220</v>
      </c>
      <c r="N170" s="133" t="s">
        <v>221</v>
      </c>
      <c r="O170" s="124"/>
      <c r="P170" s="124"/>
      <c r="Q170" s="124"/>
      <c r="R170" s="124"/>
      <c r="S170" s="124"/>
      <c r="T170" s="124"/>
      <c r="U170" s="124"/>
      <c r="V170" s="124" t="s">
        <v>222</v>
      </c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4"/>
      <c r="BF170" s="124"/>
      <c r="BG170" s="124"/>
      <c r="BH170" s="124"/>
    </row>
    <row r="171" spans="1:60" outlineLevel="2" x14ac:dyDescent="0.2">
      <c r="A171" s="131"/>
      <c r="B171" s="132"/>
      <c r="C171" s="161" t="s">
        <v>466</v>
      </c>
      <c r="D171" s="159"/>
      <c r="E171" s="160">
        <v>12</v>
      </c>
      <c r="F171" s="133"/>
      <c r="G171" s="133"/>
      <c r="H171" s="133"/>
      <c r="I171" s="133"/>
      <c r="J171" s="133"/>
      <c r="K171" s="133"/>
      <c r="L171" s="133"/>
      <c r="M171" s="133"/>
      <c r="N171" s="133"/>
      <c r="O171" s="124"/>
      <c r="P171" s="124"/>
      <c r="Q171" s="124"/>
      <c r="R171" s="124"/>
      <c r="S171" s="124"/>
      <c r="T171" s="124"/>
      <c r="U171" s="124"/>
      <c r="V171" s="124" t="s">
        <v>262</v>
      </c>
      <c r="W171" s="124">
        <v>0</v>
      </c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/>
      <c r="AK171" s="124"/>
      <c r="AL171" s="124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4"/>
      <c r="BF171" s="124"/>
      <c r="BG171" s="124"/>
      <c r="BH171" s="124"/>
    </row>
    <row r="172" spans="1:60" outlineLevel="1" x14ac:dyDescent="0.2">
      <c r="A172" s="141">
        <v>62</v>
      </c>
      <c r="B172" s="142" t="s">
        <v>471</v>
      </c>
      <c r="C172" s="155" t="s">
        <v>472</v>
      </c>
      <c r="D172" s="143" t="s">
        <v>446</v>
      </c>
      <c r="E172" s="144">
        <v>2</v>
      </c>
      <c r="F172" s="145"/>
      <c r="G172" s="190">
        <f>ROUND(E172*F172,2)</f>
        <v>0</v>
      </c>
      <c r="H172" s="193" t="s">
        <v>218</v>
      </c>
      <c r="I172" s="146" t="s">
        <v>219</v>
      </c>
      <c r="J172" s="133">
        <v>0</v>
      </c>
      <c r="K172" s="133" t="e">
        <f>ROUND(#REF!*J172,2)</f>
        <v>#REF!</v>
      </c>
      <c r="L172" s="133"/>
      <c r="M172" s="133" t="s">
        <v>220</v>
      </c>
      <c r="N172" s="133" t="s">
        <v>221</v>
      </c>
      <c r="O172" s="124"/>
      <c r="P172" s="124"/>
      <c r="Q172" s="124"/>
      <c r="R172" s="124"/>
      <c r="S172" s="124"/>
      <c r="T172" s="124"/>
      <c r="U172" s="124"/>
      <c r="V172" s="124" t="s">
        <v>222</v>
      </c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  <c r="AJ172" s="124"/>
      <c r="AK172" s="124"/>
      <c r="AL172" s="124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4"/>
      <c r="BF172" s="124"/>
      <c r="BG172" s="124"/>
      <c r="BH172" s="124"/>
    </row>
    <row r="173" spans="1:60" outlineLevel="2" x14ac:dyDescent="0.2">
      <c r="A173" s="131"/>
      <c r="B173" s="132"/>
      <c r="C173" s="161" t="s">
        <v>175</v>
      </c>
      <c r="D173" s="159"/>
      <c r="E173" s="160">
        <v>2</v>
      </c>
      <c r="F173" s="133"/>
      <c r="G173" s="133"/>
      <c r="H173" s="133"/>
      <c r="I173" s="133"/>
      <c r="J173" s="133"/>
      <c r="K173" s="133"/>
      <c r="L173" s="133"/>
      <c r="M173" s="133"/>
      <c r="N173" s="133"/>
      <c r="O173" s="124"/>
      <c r="P173" s="124"/>
      <c r="Q173" s="124"/>
      <c r="R173" s="124"/>
      <c r="S173" s="124"/>
      <c r="T173" s="124"/>
      <c r="U173" s="124"/>
      <c r="V173" s="124" t="s">
        <v>262</v>
      </c>
      <c r="W173" s="124">
        <v>0</v>
      </c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4"/>
      <c r="BF173" s="124"/>
      <c r="BG173" s="124"/>
      <c r="BH173" s="124"/>
    </row>
    <row r="174" spans="1:60" x14ac:dyDescent="0.2">
      <c r="A174" s="135" t="s">
        <v>213</v>
      </c>
      <c r="B174" s="136" t="s">
        <v>185</v>
      </c>
      <c r="C174" s="154" t="s">
        <v>186</v>
      </c>
      <c r="D174" s="137"/>
      <c r="E174" s="138"/>
      <c r="F174" s="139"/>
      <c r="G174" s="139">
        <f>SUMIF(AG175:AG232,"&lt;&gt;NOR",G175:G232)</f>
        <v>0</v>
      </c>
      <c r="H174" s="139"/>
      <c r="I174" s="140"/>
      <c r="J174" s="134"/>
      <c r="K174" s="134" t="e">
        <f>SUM(K175:K232)</f>
        <v>#REF!</v>
      </c>
      <c r="L174" s="134"/>
      <c r="M174" s="134"/>
      <c r="N174" s="134"/>
      <c r="V174" t="s">
        <v>214</v>
      </c>
    </row>
    <row r="175" spans="1:60" outlineLevel="1" x14ac:dyDescent="0.2">
      <c r="A175" s="141">
        <v>63</v>
      </c>
      <c r="B175" s="142" t="s">
        <v>473</v>
      </c>
      <c r="C175" s="155" t="s">
        <v>474</v>
      </c>
      <c r="D175" s="143" t="s">
        <v>446</v>
      </c>
      <c r="E175" s="144">
        <v>16</v>
      </c>
      <c r="F175" s="145"/>
      <c r="G175" s="190">
        <f>ROUND(E175*F175,2)</f>
        <v>0</v>
      </c>
      <c r="H175" s="193" t="s">
        <v>260</v>
      </c>
      <c r="I175" s="146" t="s">
        <v>260</v>
      </c>
      <c r="J175" s="133">
        <v>0.91800000000000004</v>
      </c>
      <c r="K175" s="133" t="e">
        <f>ROUND(#REF!*J175,2)</f>
        <v>#REF!</v>
      </c>
      <c r="L175" s="133"/>
      <c r="M175" s="133" t="s">
        <v>220</v>
      </c>
      <c r="N175" s="133" t="s">
        <v>221</v>
      </c>
      <c r="O175" s="124"/>
      <c r="P175" s="124"/>
      <c r="Q175" s="124"/>
      <c r="R175" s="124"/>
      <c r="S175" s="124"/>
      <c r="T175" s="124"/>
      <c r="U175" s="124"/>
      <c r="V175" s="124" t="s">
        <v>222</v>
      </c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  <c r="AJ175" s="124"/>
      <c r="AK175" s="124"/>
      <c r="AL175" s="124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4"/>
      <c r="BF175" s="124"/>
      <c r="BG175" s="124"/>
      <c r="BH175" s="124"/>
    </row>
    <row r="176" spans="1:60" ht="33.75" outlineLevel="2" x14ac:dyDescent="0.2">
      <c r="A176" s="131"/>
      <c r="B176" s="132"/>
      <c r="C176" s="272" t="s">
        <v>475</v>
      </c>
      <c r="D176" s="273"/>
      <c r="E176" s="273"/>
      <c r="F176" s="273"/>
      <c r="G176" s="273"/>
      <c r="H176" s="133"/>
      <c r="I176" s="133"/>
      <c r="J176" s="133"/>
      <c r="K176" s="133"/>
      <c r="L176" s="133"/>
      <c r="M176" s="133"/>
      <c r="N176" s="133"/>
      <c r="O176" s="124"/>
      <c r="P176" s="124"/>
      <c r="Q176" s="124"/>
      <c r="R176" s="124"/>
      <c r="S176" s="124"/>
      <c r="T176" s="124"/>
      <c r="U176" s="124"/>
      <c r="V176" s="124" t="s">
        <v>224</v>
      </c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  <c r="AJ176" s="124"/>
      <c r="AK176" s="124"/>
      <c r="AL176" s="124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4"/>
      <c r="AW176" s="124"/>
      <c r="AX176" s="124"/>
      <c r="AY176" s="124"/>
      <c r="AZ176" s="124"/>
      <c r="BA176" s="147" t="str">
        <f>C176</f>
        <v>Výkop jamky s odhozem výkopku na vzdálenost do 3 m, betonový základ (s dodávkou betonu), dodávka a osazení kotevní hliníkové patky, osazení sloupku, dodávka a osazení víčka ke sloupku, osazení svislé dopravní značky plochy do 1 m2.</v>
      </c>
      <c r="BB176" s="124"/>
      <c r="BC176" s="124"/>
      <c r="BD176" s="124"/>
      <c r="BE176" s="124"/>
      <c r="BF176" s="124"/>
      <c r="BG176" s="124"/>
      <c r="BH176" s="124"/>
    </row>
    <row r="177" spans="1:60" outlineLevel="3" x14ac:dyDescent="0.2">
      <c r="A177" s="131"/>
      <c r="B177" s="132"/>
      <c r="C177" s="274" t="s">
        <v>476</v>
      </c>
      <c r="D177" s="275"/>
      <c r="E177" s="275"/>
      <c r="F177" s="275"/>
      <c r="G177" s="275"/>
      <c r="H177" s="133"/>
      <c r="I177" s="133"/>
      <c r="J177" s="133"/>
      <c r="K177" s="133"/>
      <c r="L177" s="133"/>
      <c r="M177" s="133"/>
      <c r="N177" s="133"/>
      <c r="O177" s="124"/>
      <c r="P177" s="124"/>
      <c r="Q177" s="124"/>
      <c r="R177" s="124"/>
      <c r="S177" s="124"/>
      <c r="T177" s="124"/>
      <c r="U177" s="124"/>
      <c r="V177" s="124" t="s">
        <v>224</v>
      </c>
      <c r="W177" s="124"/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4"/>
      <c r="BF177" s="124"/>
      <c r="BG177" s="124"/>
      <c r="BH177" s="124"/>
    </row>
    <row r="178" spans="1:60" outlineLevel="2" x14ac:dyDescent="0.2">
      <c r="A178" s="131"/>
      <c r="B178" s="132"/>
      <c r="C178" s="161" t="s">
        <v>477</v>
      </c>
      <c r="D178" s="159"/>
      <c r="E178" s="160"/>
      <c r="F178" s="133"/>
      <c r="G178" s="133"/>
      <c r="H178" s="133"/>
      <c r="I178" s="133"/>
      <c r="J178" s="133"/>
      <c r="K178" s="133"/>
      <c r="L178" s="133"/>
      <c r="M178" s="133"/>
      <c r="N178" s="133"/>
      <c r="O178" s="124"/>
      <c r="P178" s="124"/>
      <c r="Q178" s="124"/>
      <c r="R178" s="124"/>
      <c r="S178" s="124"/>
      <c r="T178" s="124"/>
      <c r="U178" s="124"/>
      <c r="V178" s="124" t="s">
        <v>262</v>
      </c>
      <c r="W178" s="124">
        <v>0</v>
      </c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  <c r="AJ178" s="124"/>
      <c r="AK178" s="124"/>
      <c r="AL178" s="124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4"/>
      <c r="BF178" s="124"/>
      <c r="BG178" s="124"/>
      <c r="BH178" s="124"/>
    </row>
    <row r="179" spans="1:60" outlineLevel="3" x14ac:dyDescent="0.2">
      <c r="A179" s="131"/>
      <c r="B179" s="132"/>
      <c r="C179" s="161" t="s">
        <v>478</v>
      </c>
      <c r="D179" s="159"/>
      <c r="E179" s="160">
        <v>1</v>
      </c>
      <c r="F179" s="133"/>
      <c r="G179" s="133"/>
      <c r="H179" s="133"/>
      <c r="I179" s="133"/>
      <c r="J179" s="133"/>
      <c r="K179" s="133"/>
      <c r="L179" s="133"/>
      <c r="M179" s="133"/>
      <c r="N179" s="133"/>
      <c r="O179" s="124"/>
      <c r="P179" s="124"/>
      <c r="Q179" s="124"/>
      <c r="R179" s="124"/>
      <c r="S179" s="124"/>
      <c r="T179" s="124"/>
      <c r="U179" s="124"/>
      <c r="V179" s="124" t="s">
        <v>262</v>
      </c>
      <c r="W179" s="124">
        <v>0</v>
      </c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4"/>
      <c r="BF179" s="124"/>
      <c r="BG179" s="124"/>
      <c r="BH179" s="124"/>
    </row>
    <row r="180" spans="1:60" outlineLevel="3" x14ac:dyDescent="0.2">
      <c r="A180" s="131"/>
      <c r="B180" s="132"/>
      <c r="C180" s="161" t="s">
        <v>479</v>
      </c>
      <c r="D180" s="159"/>
      <c r="E180" s="160">
        <v>1</v>
      </c>
      <c r="F180" s="133"/>
      <c r="G180" s="133"/>
      <c r="H180" s="133"/>
      <c r="I180" s="133"/>
      <c r="J180" s="133"/>
      <c r="K180" s="133"/>
      <c r="L180" s="133"/>
      <c r="M180" s="133"/>
      <c r="N180" s="133"/>
      <c r="O180" s="124"/>
      <c r="P180" s="124"/>
      <c r="Q180" s="124"/>
      <c r="R180" s="124"/>
      <c r="S180" s="124"/>
      <c r="T180" s="124"/>
      <c r="U180" s="124"/>
      <c r="V180" s="124" t="s">
        <v>262</v>
      </c>
      <c r="W180" s="124">
        <v>0</v>
      </c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/>
      <c r="AK180" s="124"/>
      <c r="AL180" s="124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4"/>
      <c r="BF180" s="124"/>
      <c r="BG180" s="124"/>
      <c r="BH180" s="124"/>
    </row>
    <row r="181" spans="1:60" outlineLevel="3" x14ac:dyDescent="0.2">
      <c r="A181" s="131"/>
      <c r="B181" s="132"/>
      <c r="C181" s="161" t="s">
        <v>480</v>
      </c>
      <c r="D181" s="159"/>
      <c r="E181" s="160">
        <v>1</v>
      </c>
      <c r="F181" s="133"/>
      <c r="G181" s="133"/>
      <c r="H181" s="133"/>
      <c r="I181" s="133"/>
      <c r="J181" s="133"/>
      <c r="K181" s="133"/>
      <c r="L181" s="133"/>
      <c r="M181" s="133"/>
      <c r="N181" s="133"/>
      <c r="O181" s="124"/>
      <c r="P181" s="124"/>
      <c r="Q181" s="124"/>
      <c r="R181" s="124"/>
      <c r="S181" s="124"/>
      <c r="T181" s="124"/>
      <c r="U181" s="124"/>
      <c r="V181" s="124" t="s">
        <v>262</v>
      </c>
      <c r="W181" s="124">
        <v>0</v>
      </c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4"/>
      <c r="BF181" s="124"/>
      <c r="BG181" s="124"/>
      <c r="BH181" s="124"/>
    </row>
    <row r="182" spans="1:60" outlineLevel="3" x14ac:dyDescent="0.2">
      <c r="A182" s="131"/>
      <c r="B182" s="132"/>
      <c r="C182" s="161" t="s">
        <v>481</v>
      </c>
      <c r="D182" s="159"/>
      <c r="E182" s="160">
        <v>4</v>
      </c>
      <c r="F182" s="133"/>
      <c r="G182" s="133"/>
      <c r="H182" s="133"/>
      <c r="I182" s="133"/>
      <c r="J182" s="133"/>
      <c r="K182" s="133"/>
      <c r="L182" s="133"/>
      <c r="M182" s="133"/>
      <c r="N182" s="133"/>
      <c r="O182" s="124"/>
      <c r="P182" s="124"/>
      <c r="Q182" s="124"/>
      <c r="R182" s="124"/>
      <c r="S182" s="124"/>
      <c r="T182" s="124"/>
      <c r="U182" s="124"/>
      <c r="V182" s="124" t="s">
        <v>262</v>
      </c>
      <c r="W182" s="124">
        <v>0</v>
      </c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4"/>
      <c r="BF182" s="124"/>
      <c r="BG182" s="124"/>
      <c r="BH182" s="124"/>
    </row>
    <row r="183" spans="1:60" outlineLevel="3" x14ac:dyDescent="0.2">
      <c r="A183" s="131"/>
      <c r="B183" s="132"/>
      <c r="C183" s="161" t="s">
        <v>482</v>
      </c>
      <c r="D183" s="159"/>
      <c r="E183" s="160">
        <v>3</v>
      </c>
      <c r="F183" s="133"/>
      <c r="G183" s="133"/>
      <c r="H183" s="133"/>
      <c r="I183" s="133"/>
      <c r="J183" s="133"/>
      <c r="K183" s="133"/>
      <c r="L183" s="133"/>
      <c r="M183" s="133"/>
      <c r="N183" s="133"/>
      <c r="O183" s="124"/>
      <c r="P183" s="124"/>
      <c r="Q183" s="124"/>
      <c r="R183" s="124"/>
      <c r="S183" s="124"/>
      <c r="T183" s="124"/>
      <c r="U183" s="124"/>
      <c r="V183" s="124" t="s">
        <v>262</v>
      </c>
      <c r="W183" s="124">
        <v>0</v>
      </c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4"/>
      <c r="BF183" s="124"/>
      <c r="BG183" s="124"/>
      <c r="BH183" s="124"/>
    </row>
    <row r="184" spans="1:60" outlineLevel="3" x14ac:dyDescent="0.2">
      <c r="A184" s="131"/>
      <c r="B184" s="132"/>
      <c r="C184" s="161" t="s">
        <v>483</v>
      </c>
      <c r="D184" s="159"/>
      <c r="E184" s="160">
        <v>3</v>
      </c>
      <c r="F184" s="133"/>
      <c r="G184" s="133"/>
      <c r="H184" s="133"/>
      <c r="I184" s="133"/>
      <c r="J184" s="133"/>
      <c r="K184" s="133"/>
      <c r="L184" s="133"/>
      <c r="M184" s="133"/>
      <c r="N184" s="133"/>
      <c r="O184" s="124"/>
      <c r="P184" s="124"/>
      <c r="Q184" s="124"/>
      <c r="R184" s="124"/>
      <c r="S184" s="124"/>
      <c r="T184" s="124"/>
      <c r="U184" s="124"/>
      <c r="V184" s="124" t="s">
        <v>262</v>
      </c>
      <c r="W184" s="124">
        <v>0</v>
      </c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  <c r="AL184" s="124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4"/>
      <c r="BF184" s="124"/>
      <c r="BG184" s="124"/>
      <c r="BH184" s="124"/>
    </row>
    <row r="185" spans="1:60" outlineLevel="3" x14ac:dyDescent="0.2">
      <c r="A185" s="131"/>
      <c r="B185" s="132"/>
      <c r="C185" s="161" t="s">
        <v>484</v>
      </c>
      <c r="D185" s="159"/>
      <c r="E185" s="160">
        <v>1</v>
      </c>
      <c r="F185" s="133"/>
      <c r="G185" s="133"/>
      <c r="H185" s="133"/>
      <c r="I185" s="133"/>
      <c r="J185" s="133"/>
      <c r="K185" s="133"/>
      <c r="L185" s="133"/>
      <c r="M185" s="133"/>
      <c r="N185" s="133"/>
      <c r="O185" s="124"/>
      <c r="P185" s="124"/>
      <c r="Q185" s="124"/>
      <c r="R185" s="124"/>
      <c r="S185" s="124"/>
      <c r="T185" s="124"/>
      <c r="U185" s="124"/>
      <c r="V185" s="124" t="s">
        <v>262</v>
      </c>
      <c r="W185" s="124">
        <v>0</v>
      </c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4"/>
      <c r="BF185" s="124"/>
      <c r="BG185" s="124"/>
      <c r="BH185" s="124"/>
    </row>
    <row r="186" spans="1:60" outlineLevel="3" x14ac:dyDescent="0.2">
      <c r="A186" s="131"/>
      <c r="B186" s="132"/>
      <c r="C186" s="161" t="s">
        <v>485</v>
      </c>
      <c r="D186" s="159"/>
      <c r="E186" s="160">
        <v>1</v>
      </c>
      <c r="F186" s="133"/>
      <c r="G186" s="133"/>
      <c r="H186" s="133"/>
      <c r="I186" s="133"/>
      <c r="J186" s="133"/>
      <c r="K186" s="133"/>
      <c r="L186" s="133"/>
      <c r="M186" s="133"/>
      <c r="N186" s="133"/>
      <c r="O186" s="124"/>
      <c r="P186" s="124"/>
      <c r="Q186" s="124"/>
      <c r="R186" s="124"/>
      <c r="S186" s="124"/>
      <c r="T186" s="124"/>
      <c r="U186" s="124"/>
      <c r="V186" s="124" t="s">
        <v>262</v>
      </c>
      <c r="W186" s="124">
        <v>0</v>
      </c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4"/>
      <c r="BF186" s="124"/>
      <c r="BG186" s="124"/>
      <c r="BH186" s="124"/>
    </row>
    <row r="187" spans="1:60" outlineLevel="3" x14ac:dyDescent="0.2">
      <c r="A187" s="131"/>
      <c r="B187" s="132"/>
      <c r="C187" s="161" t="s">
        <v>486</v>
      </c>
      <c r="D187" s="159"/>
      <c r="E187" s="160">
        <v>1</v>
      </c>
      <c r="F187" s="133"/>
      <c r="G187" s="133"/>
      <c r="H187" s="133"/>
      <c r="I187" s="133"/>
      <c r="J187" s="133"/>
      <c r="K187" s="133"/>
      <c r="L187" s="133"/>
      <c r="M187" s="133"/>
      <c r="N187" s="133"/>
      <c r="O187" s="124"/>
      <c r="P187" s="124"/>
      <c r="Q187" s="124"/>
      <c r="R187" s="124"/>
      <c r="S187" s="124"/>
      <c r="T187" s="124"/>
      <c r="U187" s="124"/>
      <c r="V187" s="124" t="s">
        <v>262</v>
      </c>
      <c r="W187" s="124">
        <v>0</v>
      </c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4"/>
      <c r="BF187" s="124"/>
      <c r="BG187" s="124"/>
      <c r="BH187" s="124"/>
    </row>
    <row r="188" spans="1:60" ht="22.5" outlineLevel="1" x14ac:dyDescent="0.2">
      <c r="A188" s="141">
        <v>64</v>
      </c>
      <c r="B188" s="142" t="s">
        <v>487</v>
      </c>
      <c r="C188" s="155" t="s">
        <v>488</v>
      </c>
      <c r="D188" s="143" t="s">
        <v>446</v>
      </c>
      <c r="E188" s="144">
        <v>1</v>
      </c>
      <c r="F188" s="145"/>
      <c r="G188" s="190">
        <f>ROUND(E188*F188,2)</f>
        <v>0</v>
      </c>
      <c r="H188" s="193" t="s">
        <v>260</v>
      </c>
      <c r="I188" s="146" t="s">
        <v>260</v>
      </c>
      <c r="J188" s="133">
        <v>0.2</v>
      </c>
      <c r="K188" s="133" t="e">
        <f>ROUND(#REF!*J188,2)</f>
        <v>#REF!</v>
      </c>
      <c r="L188" s="133"/>
      <c r="M188" s="133" t="s">
        <v>220</v>
      </c>
      <c r="N188" s="133" t="s">
        <v>221</v>
      </c>
      <c r="O188" s="124"/>
      <c r="P188" s="124"/>
      <c r="Q188" s="124"/>
      <c r="R188" s="124"/>
      <c r="S188" s="124"/>
      <c r="T188" s="124"/>
      <c r="U188" s="124"/>
      <c r="V188" s="124" t="s">
        <v>222</v>
      </c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4"/>
      <c r="BF188" s="124"/>
      <c r="BG188" s="124"/>
      <c r="BH188" s="124"/>
    </row>
    <row r="189" spans="1:60" outlineLevel="2" x14ac:dyDescent="0.2">
      <c r="A189" s="131"/>
      <c r="B189" s="132"/>
      <c r="C189" s="272" t="s">
        <v>476</v>
      </c>
      <c r="D189" s="273"/>
      <c r="E189" s="273"/>
      <c r="F189" s="273"/>
      <c r="G189" s="273"/>
      <c r="H189" s="133"/>
      <c r="I189" s="133"/>
      <c r="J189" s="133"/>
      <c r="K189" s="133"/>
      <c r="L189" s="133"/>
      <c r="M189" s="133"/>
      <c r="N189" s="133"/>
      <c r="O189" s="124"/>
      <c r="P189" s="124"/>
      <c r="Q189" s="124"/>
      <c r="R189" s="124"/>
      <c r="S189" s="124"/>
      <c r="T189" s="124"/>
      <c r="U189" s="124"/>
      <c r="V189" s="124" t="s">
        <v>224</v>
      </c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  <c r="AJ189" s="124"/>
      <c r="AK189" s="124"/>
      <c r="AL189" s="124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4"/>
      <c r="BF189" s="124"/>
      <c r="BG189" s="124"/>
      <c r="BH189" s="124"/>
    </row>
    <row r="190" spans="1:60" outlineLevel="2" x14ac:dyDescent="0.2">
      <c r="A190" s="131"/>
      <c r="B190" s="132"/>
      <c r="C190" s="161" t="s">
        <v>477</v>
      </c>
      <c r="D190" s="159"/>
      <c r="E190" s="160"/>
      <c r="F190" s="133"/>
      <c r="G190" s="133"/>
      <c r="H190" s="133"/>
      <c r="I190" s="133"/>
      <c r="J190" s="133"/>
      <c r="K190" s="133"/>
      <c r="L190" s="133"/>
      <c r="M190" s="133"/>
      <c r="N190" s="133"/>
      <c r="O190" s="124"/>
      <c r="P190" s="124"/>
      <c r="Q190" s="124"/>
      <c r="R190" s="124"/>
      <c r="S190" s="124"/>
      <c r="T190" s="124"/>
      <c r="U190" s="124"/>
      <c r="V190" s="124" t="s">
        <v>262</v>
      </c>
      <c r="W190" s="124">
        <v>0</v>
      </c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4"/>
      <c r="BF190" s="124"/>
      <c r="BG190" s="124"/>
      <c r="BH190" s="124"/>
    </row>
    <row r="191" spans="1:60" outlineLevel="3" x14ac:dyDescent="0.2">
      <c r="A191" s="131"/>
      <c r="B191" s="132"/>
      <c r="C191" s="161" t="s">
        <v>489</v>
      </c>
      <c r="D191" s="159"/>
      <c r="E191" s="160">
        <v>1</v>
      </c>
      <c r="F191" s="133"/>
      <c r="G191" s="133"/>
      <c r="H191" s="133"/>
      <c r="I191" s="133"/>
      <c r="J191" s="133"/>
      <c r="K191" s="133"/>
      <c r="L191" s="133"/>
      <c r="M191" s="133"/>
      <c r="N191" s="133"/>
      <c r="O191" s="124"/>
      <c r="P191" s="124"/>
      <c r="Q191" s="124"/>
      <c r="R191" s="124"/>
      <c r="S191" s="124"/>
      <c r="T191" s="124"/>
      <c r="U191" s="124"/>
      <c r="V191" s="124" t="s">
        <v>262</v>
      </c>
      <c r="W191" s="124">
        <v>0</v>
      </c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4"/>
      <c r="BF191" s="124"/>
      <c r="BG191" s="124"/>
      <c r="BH191" s="124"/>
    </row>
    <row r="192" spans="1:60" outlineLevel="1" x14ac:dyDescent="0.2">
      <c r="A192" s="141">
        <v>65</v>
      </c>
      <c r="B192" s="142" t="s">
        <v>490</v>
      </c>
      <c r="C192" s="155" t="s">
        <v>491</v>
      </c>
      <c r="D192" s="143" t="s">
        <v>287</v>
      </c>
      <c r="E192" s="144">
        <v>570</v>
      </c>
      <c r="F192" s="145"/>
      <c r="G192" s="190">
        <f>ROUND(E192*F192,2)</f>
        <v>0</v>
      </c>
      <c r="H192" s="193" t="s">
        <v>260</v>
      </c>
      <c r="I192" s="146" t="s">
        <v>260</v>
      </c>
      <c r="J192" s="133">
        <v>0.27200000000000002</v>
      </c>
      <c r="K192" s="133" t="e">
        <f>ROUND(#REF!*J192,2)</f>
        <v>#REF!</v>
      </c>
      <c r="L192" s="133"/>
      <c r="M192" s="133" t="s">
        <v>220</v>
      </c>
      <c r="N192" s="133" t="s">
        <v>221</v>
      </c>
      <c r="O192" s="124"/>
      <c r="P192" s="124"/>
      <c r="Q192" s="124"/>
      <c r="R192" s="124"/>
      <c r="S192" s="124"/>
      <c r="T192" s="124"/>
      <c r="U192" s="124"/>
      <c r="V192" s="124" t="s">
        <v>222</v>
      </c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4"/>
      <c r="BF192" s="124"/>
      <c r="BG192" s="124"/>
      <c r="BH192" s="124"/>
    </row>
    <row r="193" spans="1:60" outlineLevel="2" x14ac:dyDescent="0.2">
      <c r="A193" s="131"/>
      <c r="B193" s="132"/>
      <c r="C193" s="272" t="s">
        <v>492</v>
      </c>
      <c r="D193" s="273"/>
      <c r="E193" s="273"/>
      <c r="F193" s="273"/>
      <c r="G193" s="273"/>
      <c r="H193" s="133"/>
      <c r="I193" s="133"/>
      <c r="J193" s="133"/>
      <c r="K193" s="133"/>
      <c r="L193" s="133"/>
      <c r="M193" s="133"/>
      <c r="N193" s="133"/>
      <c r="O193" s="124"/>
      <c r="P193" s="124"/>
      <c r="Q193" s="124"/>
      <c r="R193" s="124"/>
      <c r="S193" s="124"/>
      <c r="T193" s="124"/>
      <c r="U193" s="124"/>
      <c r="V193" s="124" t="s">
        <v>224</v>
      </c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4"/>
      <c r="BF193" s="124"/>
      <c r="BG193" s="124"/>
      <c r="BH193" s="124"/>
    </row>
    <row r="194" spans="1:60" outlineLevel="2" x14ac:dyDescent="0.2">
      <c r="A194" s="131"/>
      <c r="B194" s="132"/>
      <c r="C194" s="161" t="s">
        <v>493</v>
      </c>
      <c r="D194" s="159"/>
      <c r="E194" s="160"/>
      <c r="F194" s="133"/>
      <c r="G194" s="133"/>
      <c r="H194" s="133"/>
      <c r="I194" s="133"/>
      <c r="J194" s="133"/>
      <c r="K194" s="133"/>
      <c r="L194" s="133"/>
      <c r="M194" s="133"/>
      <c r="N194" s="133"/>
      <c r="O194" s="124"/>
      <c r="P194" s="124"/>
      <c r="Q194" s="124"/>
      <c r="R194" s="124"/>
      <c r="S194" s="124"/>
      <c r="T194" s="124"/>
      <c r="U194" s="124"/>
      <c r="V194" s="124" t="s">
        <v>262</v>
      </c>
      <c r="W194" s="124">
        <v>0</v>
      </c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4"/>
      <c r="BF194" s="124"/>
      <c r="BG194" s="124"/>
      <c r="BH194" s="124"/>
    </row>
    <row r="195" spans="1:60" outlineLevel="3" x14ac:dyDescent="0.2">
      <c r="A195" s="131"/>
      <c r="B195" s="132"/>
      <c r="C195" s="161" t="s">
        <v>494</v>
      </c>
      <c r="D195" s="159"/>
      <c r="E195" s="160">
        <v>237</v>
      </c>
      <c r="F195" s="133"/>
      <c r="G195" s="133"/>
      <c r="H195" s="133"/>
      <c r="I195" s="133"/>
      <c r="J195" s="133"/>
      <c r="K195" s="133"/>
      <c r="L195" s="133"/>
      <c r="M195" s="133"/>
      <c r="N195" s="133"/>
      <c r="O195" s="124"/>
      <c r="P195" s="124"/>
      <c r="Q195" s="124"/>
      <c r="R195" s="124"/>
      <c r="S195" s="124"/>
      <c r="T195" s="124"/>
      <c r="U195" s="124"/>
      <c r="V195" s="124" t="s">
        <v>262</v>
      </c>
      <c r="W195" s="124">
        <v>0</v>
      </c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4"/>
      <c r="BF195" s="124"/>
      <c r="BG195" s="124"/>
      <c r="BH195" s="124"/>
    </row>
    <row r="196" spans="1:60" outlineLevel="3" x14ac:dyDescent="0.2">
      <c r="A196" s="131"/>
      <c r="B196" s="132"/>
      <c r="C196" s="161" t="s">
        <v>495</v>
      </c>
      <c r="D196" s="159"/>
      <c r="E196" s="160">
        <v>329</v>
      </c>
      <c r="F196" s="133"/>
      <c r="G196" s="133"/>
      <c r="H196" s="133"/>
      <c r="I196" s="133"/>
      <c r="J196" s="133"/>
      <c r="K196" s="133"/>
      <c r="L196" s="133"/>
      <c r="M196" s="133"/>
      <c r="N196" s="133"/>
      <c r="O196" s="124"/>
      <c r="P196" s="124"/>
      <c r="Q196" s="124"/>
      <c r="R196" s="124"/>
      <c r="S196" s="124"/>
      <c r="T196" s="124"/>
      <c r="U196" s="124"/>
      <c r="V196" s="124" t="s">
        <v>262</v>
      </c>
      <c r="W196" s="124">
        <v>0</v>
      </c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4"/>
      <c r="BF196" s="124"/>
      <c r="BG196" s="124"/>
      <c r="BH196" s="124"/>
    </row>
    <row r="197" spans="1:60" outlineLevel="3" x14ac:dyDescent="0.2">
      <c r="A197" s="131"/>
      <c r="B197" s="132"/>
      <c r="C197" s="161" t="s">
        <v>496</v>
      </c>
      <c r="D197" s="159"/>
      <c r="E197" s="160">
        <v>4</v>
      </c>
      <c r="F197" s="133"/>
      <c r="G197" s="133"/>
      <c r="H197" s="133"/>
      <c r="I197" s="133"/>
      <c r="J197" s="133"/>
      <c r="K197" s="133"/>
      <c r="L197" s="133"/>
      <c r="M197" s="133"/>
      <c r="N197" s="133"/>
      <c r="O197" s="124"/>
      <c r="P197" s="124"/>
      <c r="Q197" s="124"/>
      <c r="R197" s="124"/>
      <c r="S197" s="124"/>
      <c r="T197" s="124"/>
      <c r="U197" s="124"/>
      <c r="V197" s="124" t="s">
        <v>262</v>
      </c>
      <c r="W197" s="124">
        <v>0</v>
      </c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  <c r="AJ197" s="124"/>
      <c r="AK197" s="124"/>
      <c r="AL197" s="124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4"/>
      <c r="BF197" s="124"/>
      <c r="BG197" s="124"/>
      <c r="BH197" s="124"/>
    </row>
    <row r="198" spans="1:60" outlineLevel="1" x14ac:dyDescent="0.2">
      <c r="A198" s="141">
        <v>66</v>
      </c>
      <c r="B198" s="142" t="s">
        <v>497</v>
      </c>
      <c r="C198" s="155" t="s">
        <v>498</v>
      </c>
      <c r="D198" s="143" t="s">
        <v>294</v>
      </c>
      <c r="E198" s="144">
        <v>8.5500000000000007</v>
      </c>
      <c r="F198" s="145"/>
      <c r="G198" s="190">
        <f>ROUND(E198*F198,2)</f>
        <v>0</v>
      </c>
      <c r="H198" s="193" t="s">
        <v>260</v>
      </c>
      <c r="I198" s="146" t="s">
        <v>260</v>
      </c>
      <c r="J198" s="133">
        <v>1.4419999999999999</v>
      </c>
      <c r="K198" s="133" t="e">
        <f>ROUND(#REF!*J198,2)</f>
        <v>#REF!</v>
      </c>
      <c r="L198" s="133"/>
      <c r="M198" s="133" t="s">
        <v>220</v>
      </c>
      <c r="N198" s="133" t="s">
        <v>221</v>
      </c>
      <c r="O198" s="124"/>
      <c r="P198" s="124"/>
      <c r="Q198" s="124"/>
      <c r="R198" s="124"/>
      <c r="S198" s="124"/>
      <c r="T198" s="124"/>
      <c r="U198" s="124"/>
      <c r="V198" s="124" t="s">
        <v>222</v>
      </c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  <c r="AJ198" s="124"/>
      <c r="AK198" s="124"/>
      <c r="AL198" s="124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4"/>
      <c r="BF198" s="124"/>
      <c r="BG198" s="124"/>
      <c r="BH198" s="124"/>
    </row>
    <row r="199" spans="1:60" outlineLevel="2" x14ac:dyDescent="0.2">
      <c r="A199" s="131"/>
      <c r="B199" s="132"/>
      <c r="C199" s="161" t="s">
        <v>499</v>
      </c>
      <c r="D199" s="159"/>
      <c r="E199" s="160">
        <v>8.5500000000000007</v>
      </c>
      <c r="F199" s="133"/>
      <c r="G199" s="133"/>
      <c r="H199" s="133"/>
      <c r="I199" s="133"/>
      <c r="J199" s="133"/>
      <c r="K199" s="133"/>
      <c r="L199" s="133"/>
      <c r="M199" s="133"/>
      <c r="N199" s="133"/>
      <c r="O199" s="124"/>
      <c r="P199" s="124"/>
      <c r="Q199" s="124"/>
      <c r="R199" s="124"/>
      <c r="S199" s="124"/>
      <c r="T199" s="124"/>
      <c r="U199" s="124"/>
      <c r="V199" s="124" t="s">
        <v>262</v>
      </c>
      <c r="W199" s="124">
        <v>0</v>
      </c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4"/>
      <c r="BF199" s="124"/>
      <c r="BG199" s="124"/>
      <c r="BH199" s="124"/>
    </row>
    <row r="200" spans="1:60" outlineLevel="1" x14ac:dyDescent="0.2">
      <c r="A200" s="141">
        <v>67</v>
      </c>
      <c r="B200" s="142" t="s">
        <v>500</v>
      </c>
      <c r="C200" s="155" t="s">
        <v>501</v>
      </c>
      <c r="D200" s="143" t="s">
        <v>287</v>
      </c>
      <c r="E200" s="144">
        <v>57</v>
      </c>
      <c r="F200" s="145"/>
      <c r="G200" s="190">
        <f>ROUND(E200*F200,2)</f>
        <v>0</v>
      </c>
      <c r="H200" s="193" t="s">
        <v>260</v>
      </c>
      <c r="I200" s="146" t="s">
        <v>260</v>
      </c>
      <c r="J200" s="133">
        <v>9.2999999999999999E-2</v>
      </c>
      <c r="K200" s="133" t="e">
        <f>ROUND(#REF!*J200,2)</f>
        <v>#REF!</v>
      </c>
      <c r="L200" s="133"/>
      <c r="M200" s="133" t="s">
        <v>220</v>
      </c>
      <c r="N200" s="133" t="s">
        <v>221</v>
      </c>
      <c r="O200" s="124"/>
      <c r="P200" s="124"/>
      <c r="Q200" s="124"/>
      <c r="R200" s="124"/>
      <c r="S200" s="124"/>
      <c r="T200" s="124"/>
      <c r="U200" s="124"/>
      <c r="V200" s="124" t="s">
        <v>222</v>
      </c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4"/>
      <c r="BF200" s="124"/>
      <c r="BG200" s="124"/>
      <c r="BH200" s="124"/>
    </row>
    <row r="201" spans="1:60" outlineLevel="2" x14ac:dyDescent="0.2">
      <c r="A201" s="131"/>
      <c r="B201" s="132"/>
      <c r="C201" s="161" t="s">
        <v>439</v>
      </c>
      <c r="D201" s="159"/>
      <c r="E201" s="160">
        <v>57</v>
      </c>
      <c r="F201" s="133"/>
      <c r="G201" s="133"/>
      <c r="H201" s="133"/>
      <c r="I201" s="133"/>
      <c r="J201" s="133"/>
      <c r="K201" s="133"/>
      <c r="L201" s="133"/>
      <c r="M201" s="133"/>
      <c r="N201" s="133"/>
      <c r="O201" s="124"/>
      <c r="P201" s="124"/>
      <c r="Q201" s="124"/>
      <c r="R201" s="124"/>
      <c r="S201" s="124"/>
      <c r="T201" s="124"/>
      <c r="U201" s="124"/>
      <c r="V201" s="124" t="s">
        <v>262</v>
      </c>
      <c r="W201" s="124">
        <v>0</v>
      </c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4"/>
      <c r="BF201" s="124"/>
      <c r="BG201" s="124"/>
      <c r="BH201" s="124"/>
    </row>
    <row r="202" spans="1:60" outlineLevel="1" x14ac:dyDescent="0.2">
      <c r="A202" s="141">
        <v>68</v>
      </c>
      <c r="B202" s="142" t="s">
        <v>502</v>
      </c>
      <c r="C202" s="155" t="s">
        <v>503</v>
      </c>
      <c r="D202" s="143" t="s">
        <v>287</v>
      </c>
      <c r="E202" s="144">
        <v>57</v>
      </c>
      <c r="F202" s="145"/>
      <c r="G202" s="190">
        <f>ROUND(E202*F202,2)</f>
        <v>0</v>
      </c>
      <c r="H202" s="193" t="s">
        <v>260</v>
      </c>
      <c r="I202" s="146" t="s">
        <v>260</v>
      </c>
      <c r="J202" s="133">
        <v>5.5E-2</v>
      </c>
      <c r="K202" s="133" t="e">
        <f>ROUND(#REF!*J202,2)</f>
        <v>#REF!</v>
      </c>
      <c r="L202" s="133"/>
      <c r="M202" s="133" t="s">
        <v>220</v>
      </c>
      <c r="N202" s="133" t="s">
        <v>221</v>
      </c>
      <c r="O202" s="124"/>
      <c r="P202" s="124"/>
      <c r="Q202" s="124"/>
      <c r="R202" s="124"/>
      <c r="S202" s="124"/>
      <c r="T202" s="124"/>
      <c r="U202" s="124"/>
      <c r="V202" s="124" t="s">
        <v>222</v>
      </c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4"/>
      <c r="BF202" s="124"/>
      <c r="BG202" s="124"/>
      <c r="BH202" s="124"/>
    </row>
    <row r="203" spans="1:60" outlineLevel="2" x14ac:dyDescent="0.2">
      <c r="A203" s="131"/>
      <c r="B203" s="132"/>
      <c r="C203" s="161" t="s">
        <v>439</v>
      </c>
      <c r="D203" s="159"/>
      <c r="E203" s="160">
        <v>57</v>
      </c>
      <c r="F203" s="133"/>
      <c r="G203" s="133"/>
      <c r="H203" s="133"/>
      <c r="I203" s="133"/>
      <c r="J203" s="133"/>
      <c r="K203" s="133"/>
      <c r="L203" s="133"/>
      <c r="M203" s="133"/>
      <c r="N203" s="133"/>
      <c r="O203" s="124"/>
      <c r="P203" s="124"/>
      <c r="Q203" s="124"/>
      <c r="R203" s="124"/>
      <c r="S203" s="124"/>
      <c r="T203" s="124"/>
      <c r="U203" s="124"/>
      <c r="V203" s="124" t="s">
        <v>262</v>
      </c>
      <c r="W203" s="124">
        <v>0</v>
      </c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4"/>
      <c r="BF203" s="124"/>
      <c r="BG203" s="124"/>
      <c r="BH203" s="124"/>
    </row>
    <row r="204" spans="1:60" ht="22.5" outlineLevel="1" x14ac:dyDescent="0.2">
      <c r="A204" s="141">
        <v>69</v>
      </c>
      <c r="B204" s="142" t="s">
        <v>504</v>
      </c>
      <c r="C204" s="155" t="s">
        <v>505</v>
      </c>
      <c r="D204" s="143" t="s">
        <v>446</v>
      </c>
      <c r="E204" s="144">
        <v>1</v>
      </c>
      <c r="F204" s="145"/>
      <c r="G204" s="190">
        <f>ROUND(E204*F204,2)</f>
        <v>0</v>
      </c>
      <c r="H204" s="193" t="s">
        <v>218</v>
      </c>
      <c r="I204" s="146" t="s">
        <v>219</v>
      </c>
      <c r="J204" s="133">
        <v>0</v>
      </c>
      <c r="K204" s="133" t="e">
        <f>ROUND(#REF!*J204,2)</f>
        <v>#REF!</v>
      </c>
      <c r="L204" s="133"/>
      <c r="M204" s="133" t="s">
        <v>220</v>
      </c>
      <c r="N204" s="133" t="s">
        <v>221</v>
      </c>
      <c r="O204" s="124"/>
      <c r="P204" s="124"/>
      <c r="Q204" s="124"/>
      <c r="R204" s="124"/>
      <c r="S204" s="124"/>
      <c r="T204" s="124"/>
      <c r="U204" s="124"/>
      <c r="V204" s="124" t="s">
        <v>222</v>
      </c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  <c r="AJ204" s="124"/>
      <c r="AK204" s="124"/>
      <c r="AL204" s="124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4"/>
      <c r="BF204" s="124"/>
      <c r="BG204" s="124"/>
      <c r="BH204" s="124"/>
    </row>
    <row r="205" spans="1:60" outlineLevel="2" x14ac:dyDescent="0.2">
      <c r="A205" s="131"/>
      <c r="B205" s="132"/>
      <c r="C205" s="161" t="s">
        <v>506</v>
      </c>
      <c r="D205" s="159"/>
      <c r="E205" s="160">
        <v>1</v>
      </c>
      <c r="F205" s="133"/>
      <c r="G205" s="133"/>
      <c r="H205" s="133"/>
      <c r="I205" s="133"/>
      <c r="J205" s="133"/>
      <c r="K205" s="133"/>
      <c r="L205" s="133"/>
      <c r="M205" s="133"/>
      <c r="N205" s="133"/>
      <c r="O205" s="124"/>
      <c r="P205" s="124"/>
      <c r="Q205" s="124"/>
      <c r="R205" s="124"/>
      <c r="S205" s="124"/>
      <c r="T205" s="124"/>
      <c r="U205" s="124"/>
      <c r="V205" s="124" t="s">
        <v>262</v>
      </c>
      <c r="W205" s="124">
        <v>0</v>
      </c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I205" s="124"/>
      <c r="AJ205" s="124"/>
      <c r="AK205" s="124"/>
      <c r="AL205" s="124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4"/>
      <c r="BF205" s="124"/>
      <c r="BG205" s="124"/>
      <c r="BH205" s="124"/>
    </row>
    <row r="206" spans="1:60" outlineLevel="1" x14ac:dyDescent="0.2">
      <c r="A206" s="141">
        <v>70</v>
      </c>
      <c r="B206" s="142" t="s">
        <v>507</v>
      </c>
      <c r="C206" s="155" t="s">
        <v>508</v>
      </c>
      <c r="D206" s="143" t="s">
        <v>446</v>
      </c>
      <c r="E206" s="144">
        <v>1</v>
      </c>
      <c r="F206" s="145"/>
      <c r="G206" s="190">
        <f>ROUND(E206*F206,2)</f>
        <v>0</v>
      </c>
      <c r="H206" s="193" t="s">
        <v>218</v>
      </c>
      <c r="I206" s="146" t="s">
        <v>219</v>
      </c>
      <c r="J206" s="133">
        <v>0</v>
      </c>
      <c r="K206" s="133" t="e">
        <f>ROUND(#REF!*J206,2)</f>
        <v>#REF!</v>
      </c>
      <c r="L206" s="133"/>
      <c r="M206" s="133" t="s">
        <v>220</v>
      </c>
      <c r="N206" s="133" t="s">
        <v>221</v>
      </c>
      <c r="O206" s="124"/>
      <c r="P206" s="124"/>
      <c r="Q206" s="124"/>
      <c r="R206" s="124"/>
      <c r="S206" s="124"/>
      <c r="T206" s="124"/>
      <c r="U206" s="124"/>
      <c r="V206" s="124" t="s">
        <v>222</v>
      </c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  <c r="AJ206" s="124"/>
      <c r="AK206" s="124"/>
      <c r="AL206" s="124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4"/>
      <c r="BF206" s="124"/>
      <c r="BG206" s="124"/>
      <c r="BH206" s="124"/>
    </row>
    <row r="207" spans="1:60" outlineLevel="2" x14ac:dyDescent="0.2">
      <c r="A207" s="131"/>
      <c r="B207" s="132"/>
      <c r="C207" s="161" t="s">
        <v>173</v>
      </c>
      <c r="D207" s="159"/>
      <c r="E207" s="160">
        <v>1</v>
      </c>
      <c r="F207" s="133"/>
      <c r="G207" s="133"/>
      <c r="H207" s="133"/>
      <c r="I207" s="133"/>
      <c r="J207" s="133"/>
      <c r="K207" s="133"/>
      <c r="L207" s="133"/>
      <c r="M207" s="133"/>
      <c r="N207" s="133"/>
      <c r="O207" s="124"/>
      <c r="P207" s="124"/>
      <c r="Q207" s="124"/>
      <c r="R207" s="124"/>
      <c r="S207" s="124"/>
      <c r="T207" s="124"/>
      <c r="U207" s="124"/>
      <c r="V207" s="124" t="s">
        <v>262</v>
      </c>
      <c r="W207" s="124">
        <v>0</v>
      </c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4"/>
      <c r="BF207" s="124"/>
      <c r="BG207" s="124"/>
      <c r="BH207" s="124"/>
    </row>
    <row r="208" spans="1:60" outlineLevel="1" x14ac:dyDescent="0.2">
      <c r="A208" s="141">
        <v>71</v>
      </c>
      <c r="B208" s="142" t="s">
        <v>509</v>
      </c>
      <c r="C208" s="155" t="s">
        <v>510</v>
      </c>
      <c r="D208" s="143" t="s">
        <v>446</v>
      </c>
      <c r="E208" s="144">
        <v>1</v>
      </c>
      <c r="F208" s="145"/>
      <c r="G208" s="190">
        <f>ROUND(E208*F208,2)</f>
        <v>0</v>
      </c>
      <c r="H208" s="193" t="s">
        <v>511</v>
      </c>
      <c r="I208" s="146" t="s">
        <v>511</v>
      </c>
      <c r="J208" s="133">
        <v>0</v>
      </c>
      <c r="K208" s="133" t="e">
        <f>ROUND(#REF!*J208,2)</f>
        <v>#REF!</v>
      </c>
      <c r="L208" s="133"/>
      <c r="M208" s="133" t="s">
        <v>243</v>
      </c>
      <c r="N208" s="133" t="s">
        <v>221</v>
      </c>
      <c r="O208" s="124"/>
      <c r="P208" s="124"/>
      <c r="Q208" s="124"/>
      <c r="R208" s="124"/>
      <c r="S208" s="124"/>
      <c r="T208" s="124"/>
      <c r="U208" s="124"/>
      <c r="V208" s="124" t="s">
        <v>244</v>
      </c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4"/>
      <c r="BF208" s="124"/>
      <c r="BG208" s="124"/>
      <c r="BH208" s="124"/>
    </row>
    <row r="209" spans="1:60" outlineLevel="2" x14ac:dyDescent="0.2">
      <c r="A209" s="131"/>
      <c r="B209" s="132"/>
      <c r="C209" s="161" t="s">
        <v>173</v>
      </c>
      <c r="D209" s="159"/>
      <c r="E209" s="160">
        <v>1</v>
      </c>
      <c r="F209" s="133"/>
      <c r="G209" s="133"/>
      <c r="H209" s="133"/>
      <c r="I209" s="133"/>
      <c r="J209" s="133"/>
      <c r="K209" s="133"/>
      <c r="L209" s="133"/>
      <c r="M209" s="133"/>
      <c r="N209" s="133"/>
      <c r="O209" s="124"/>
      <c r="P209" s="124"/>
      <c r="Q209" s="124"/>
      <c r="R209" s="124"/>
      <c r="S209" s="124"/>
      <c r="T209" s="124"/>
      <c r="U209" s="124"/>
      <c r="V209" s="124" t="s">
        <v>262</v>
      </c>
      <c r="W209" s="124">
        <v>0</v>
      </c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I209" s="124"/>
      <c r="AJ209" s="124"/>
      <c r="AK209" s="124"/>
      <c r="AL209" s="124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4"/>
      <c r="BF209" s="124"/>
      <c r="BG209" s="124"/>
      <c r="BH209" s="124"/>
    </row>
    <row r="210" spans="1:60" ht="22.5" outlineLevel="1" x14ac:dyDescent="0.2">
      <c r="A210" s="141">
        <v>72</v>
      </c>
      <c r="B210" s="142" t="s">
        <v>512</v>
      </c>
      <c r="C210" s="155" t="s">
        <v>513</v>
      </c>
      <c r="D210" s="143" t="s">
        <v>446</v>
      </c>
      <c r="E210" s="144">
        <v>3</v>
      </c>
      <c r="F210" s="145"/>
      <c r="G210" s="190">
        <f>ROUND(E210*F210,2)</f>
        <v>0</v>
      </c>
      <c r="H210" s="193" t="s">
        <v>511</v>
      </c>
      <c r="I210" s="146" t="s">
        <v>511</v>
      </c>
      <c r="J210" s="133">
        <v>0</v>
      </c>
      <c r="K210" s="133" t="e">
        <f>ROUND(#REF!*J210,2)</f>
        <v>#REF!</v>
      </c>
      <c r="L210" s="133"/>
      <c r="M210" s="133" t="s">
        <v>243</v>
      </c>
      <c r="N210" s="133" t="s">
        <v>221</v>
      </c>
      <c r="O210" s="124"/>
      <c r="P210" s="124"/>
      <c r="Q210" s="124"/>
      <c r="R210" s="124"/>
      <c r="S210" s="124"/>
      <c r="T210" s="124"/>
      <c r="U210" s="124"/>
      <c r="V210" s="124" t="s">
        <v>244</v>
      </c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  <c r="AJ210" s="124"/>
      <c r="AK210" s="124"/>
      <c r="AL210" s="124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4"/>
      <c r="BF210" s="124"/>
      <c r="BG210" s="124"/>
      <c r="BH210" s="124"/>
    </row>
    <row r="211" spans="1:60" outlineLevel="2" x14ac:dyDescent="0.2">
      <c r="A211" s="131"/>
      <c r="B211" s="132"/>
      <c r="C211" s="161" t="s">
        <v>485</v>
      </c>
      <c r="D211" s="159"/>
      <c r="E211" s="160">
        <v>1</v>
      </c>
      <c r="F211" s="133"/>
      <c r="G211" s="133"/>
      <c r="H211" s="133"/>
      <c r="I211" s="133"/>
      <c r="J211" s="133"/>
      <c r="K211" s="133"/>
      <c r="L211" s="133"/>
      <c r="M211" s="133"/>
      <c r="N211" s="133"/>
      <c r="O211" s="124"/>
      <c r="P211" s="124"/>
      <c r="Q211" s="124"/>
      <c r="R211" s="124"/>
      <c r="S211" s="124"/>
      <c r="T211" s="124"/>
      <c r="U211" s="124"/>
      <c r="V211" s="124" t="s">
        <v>262</v>
      </c>
      <c r="W211" s="124">
        <v>0</v>
      </c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  <c r="AJ211" s="124"/>
      <c r="AK211" s="124"/>
      <c r="AL211" s="124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4"/>
      <c r="BF211" s="124"/>
      <c r="BG211" s="124"/>
      <c r="BH211" s="124"/>
    </row>
    <row r="212" spans="1:60" outlineLevel="3" x14ac:dyDescent="0.2">
      <c r="A212" s="131"/>
      <c r="B212" s="132"/>
      <c r="C212" s="161" t="s">
        <v>486</v>
      </c>
      <c r="D212" s="159"/>
      <c r="E212" s="160">
        <v>1</v>
      </c>
      <c r="F212" s="133"/>
      <c r="G212" s="133"/>
      <c r="H212" s="133"/>
      <c r="I212" s="133"/>
      <c r="J212" s="133"/>
      <c r="K212" s="133"/>
      <c r="L212" s="133"/>
      <c r="M212" s="133"/>
      <c r="N212" s="133"/>
      <c r="O212" s="124"/>
      <c r="P212" s="124"/>
      <c r="Q212" s="124"/>
      <c r="R212" s="124"/>
      <c r="S212" s="124"/>
      <c r="T212" s="124"/>
      <c r="U212" s="124"/>
      <c r="V212" s="124" t="s">
        <v>262</v>
      </c>
      <c r="W212" s="124">
        <v>0</v>
      </c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  <c r="AJ212" s="124"/>
      <c r="AK212" s="124"/>
      <c r="AL212" s="124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4"/>
      <c r="BF212" s="124"/>
      <c r="BG212" s="124"/>
      <c r="BH212" s="124"/>
    </row>
    <row r="213" spans="1:60" outlineLevel="3" x14ac:dyDescent="0.2">
      <c r="A213" s="131"/>
      <c r="B213" s="132"/>
      <c r="C213" s="161" t="s">
        <v>478</v>
      </c>
      <c r="D213" s="159"/>
      <c r="E213" s="160">
        <v>1</v>
      </c>
      <c r="F213" s="133"/>
      <c r="G213" s="133"/>
      <c r="H213" s="133"/>
      <c r="I213" s="133"/>
      <c r="J213" s="133"/>
      <c r="K213" s="133"/>
      <c r="L213" s="133"/>
      <c r="M213" s="133"/>
      <c r="N213" s="133"/>
      <c r="O213" s="124"/>
      <c r="P213" s="124"/>
      <c r="Q213" s="124"/>
      <c r="R213" s="124"/>
      <c r="S213" s="124"/>
      <c r="T213" s="124"/>
      <c r="U213" s="124"/>
      <c r="V213" s="124" t="s">
        <v>262</v>
      </c>
      <c r="W213" s="124">
        <v>0</v>
      </c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  <c r="AJ213" s="124"/>
      <c r="AK213" s="124"/>
      <c r="AL213" s="124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4"/>
      <c r="BF213" s="124"/>
      <c r="BG213" s="124"/>
      <c r="BH213" s="124"/>
    </row>
    <row r="214" spans="1:60" outlineLevel="1" x14ac:dyDescent="0.2">
      <c r="A214" s="141">
        <v>73</v>
      </c>
      <c r="B214" s="142" t="s">
        <v>514</v>
      </c>
      <c r="C214" s="155" t="s">
        <v>515</v>
      </c>
      <c r="D214" s="143" t="s">
        <v>446</v>
      </c>
      <c r="E214" s="144">
        <v>1</v>
      </c>
      <c r="F214" s="145"/>
      <c r="G214" s="190">
        <f>ROUND(E214*F214,2)</f>
        <v>0</v>
      </c>
      <c r="H214" s="193" t="s">
        <v>511</v>
      </c>
      <c r="I214" s="146" t="s">
        <v>511</v>
      </c>
      <c r="J214" s="133">
        <v>0</v>
      </c>
      <c r="K214" s="133" t="e">
        <f>ROUND(#REF!*J214,2)</f>
        <v>#REF!</v>
      </c>
      <c r="L214" s="133"/>
      <c r="M214" s="133" t="s">
        <v>243</v>
      </c>
      <c r="N214" s="133" t="s">
        <v>221</v>
      </c>
      <c r="O214" s="124"/>
      <c r="P214" s="124"/>
      <c r="Q214" s="124"/>
      <c r="R214" s="124"/>
      <c r="S214" s="124"/>
      <c r="T214" s="124"/>
      <c r="U214" s="124"/>
      <c r="V214" s="124" t="s">
        <v>244</v>
      </c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  <c r="AJ214" s="124"/>
      <c r="AK214" s="124"/>
      <c r="AL214" s="124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4"/>
      <c r="BF214" s="124"/>
      <c r="BG214" s="124"/>
      <c r="BH214" s="124"/>
    </row>
    <row r="215" spans="1:60" outlineLevel="2" x14ac:dyDescent="0.2">
      <c r="A215" s="131"/>
      <c r="B215" s="132"/>
      <c r="C215" s="161" t="s">
        <v>479</v>
      </c>
      <c r="D215" s="159"/>
      <c r="E215" s="160">
        <v>1</v>
      </c>
      <c r="F215" s="133"/>
      <c r="G215" s="133"/>
      <c r="H215" s="133"/>
      <c r="I215" s="133"/>
      <c r="J215" s="133"/>
      <c r="K215" s="133"/>
      <c r="L215" s="133"/>
      <c r="M215" s="133"/>
      <c r="N215" s="133"/>
      <c r="O215" s="124"/>
      <c r="P215" s="124"/>
      <c r="Q215" s="124"/>
      <c r="R215" s="124"/>
      <c r="S215" s="124"/>
      <c r="T215" s="124"/>
      <c r="U215" s="124"/>
      <c r="V215" s="124" t="s">
        <v>262</v>
      </c>
      <c r="W215" s="124">
        <v>0</v>
      </c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  <c r="AJ215" s="124"/>
      <c r="AK215" s="124"/>
      <c r="AL215" s="124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4"/>
      <c r="BF215" s="124"/>
      <c r="BG215" s="124"/>
      <c r="BH215" s="124"/>
    </row>
    <row r="216" spans="1:60" outlineLevel="1" x14ac:dyDescent="0.2">
      <c r="A216" s="141">
        <v>74</v>
      </c>
      <c r="B216" s="142" t="s">
        <v>516</v>
      </c>
      <c r="C216" s="155" t="s">
        <v>517</v>
      </c>
      <c r="D216" s="143" t="s">
        <v>446</v>
      </c>
      <c r="E216" s="144">
        <v>1</v>
      </c>
      <c r="F216" s="145"/>
      <c r="G216" s="190">
        <f>ROUND(E216*F216,2)</f>
        <v>0</v>
      </c>
      <c r="H216" s="193" t="s">
        <v>260</v>
      </c>
      <c r="I216" s="146" t="s">
        <v>260</v>
      </c>
      <c r="J216" s="133">
        <v>0</v>
      </c>
      <c r="K216" s="133" t="e">
        <f>ROUND(#REF!*J216,2)</f>
        <v>#REF!</v>
      </c>
      <c r="L216" s="133"/>
      <c r="M216" s="133" t="s">
        <v>243</v>
      </c>
      <c r="N216" s="133" t="s">
        <v>221</v>
      </c>
      <c r="O216" s="124"/>
      <c r="P216" s="124"/>
      <c r="Q216" s="124"/>
      <c r="R216" s="124"/>
      <c r="S216" s="124"/>
      <c r="T216" s="124"/>
      <c r="U216" s="124"/>
      <c r="V216" s="124" t="s">
        <v>244</v>
      </c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I216" s="124"/>
      <c r="AJ216" s="124"/>
      <c r="AK216" s="124"/>
      <c r="AL216" s="124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4"/>
      <c r="BF216" s="124"/>
      <c r="BG216" s="124"/>
      <c r="BH216" s="124"/>
    </row>
    <row r="217" spans="1:60" outlineLevel="2" x14ac:dyDescent="0.2">
      <c r="A217" s="131"/>
      <c r="B217" s="132"/>
      <c r="C217" s="161" t="s">
        <v>480</v>
      </c>
      <c r="D217" s="159"/>
      <c r="E217" s="160">
        <v>1</v>
      </c>
      <c r="F217" s="133"/>
      <c r="G217" s="133"/>
      <c r="H217" s="133"/>
      <c r="I217" s="133"/>
      <c r="J217" s="133"/>
      <c r="K217" s="133"/>
      <c r="L217" s="133"/>
      <c r="M217" s="133"/>
      <c r="N217" s="133"/>
      <c r="O217" s="124"/>
      <c r="P217" s="124"/>
      <c r="Q217" s="124"/>
      <c r="R217" s="124"/>
      <c r="S217" s="124"/>
      <c r="T217" s="124"/>
      <c r="U217" s="124"/>
      <c r="V217" s="124" t="s">
        <v>262</v>
      </c>
      <c r="W217" s="124">
        <v>0</v>
      </c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4"/>
      <c r="BF217" s="124"/>
      <c r="BG217" s="124"/>
      <c r="BH217" s="124"/>
    </row>
    <row r="218" spans="1:60" outlineLevel="1" x14ac:dyDescent="0.2">
      <c r="A218" s="141">
        <v>75</v>
      </c>
      <c r="B218" s="142" t="s">
        <v>518</v>
      </c>
      <c r="C218" s="155" t="s">
        <v>519</v>
      </c>
      <c r="D218" s="143" t="s">
        <v>446</v>
      </c>
      <c r="E218" s="144">
        <v>7</v>
      </c>
      <c r="F218" s="145"/>
      <c r="G218" s="190">
        <f>ROUND(E218*F218,2)</f>
        <v>0</v>
      </c>
      <c r="H218" s="193" t="s">
        <v>260</v>
      </c>
      <c r="I218" s="146" t="s">
        <v>260</v>
      </c>
      <c r="J218" s="133">
        <v>0</v>
      </c>
      <c r="K218" s="133" t="e">
        <f>ROUND(#REF!*J218,2)</f>
        <v>#REF!</v>
      </c>
      <c r="L218" s="133"/>
      <c r="M218" s="133" t="s">
        <v>243</v>
      </c>
      <c r="N218" s="133" t="s">
        <v>221</v>
      </c>
      <c r="O218" s="124"/>
      <c r="P218" s="124"/>
      <c r="Q218" s="124"/>
      <c r="R218" s="124"/>
      <c r="S218" s="124"/>
      <c r="T218" s="124"/>
      <c r="U218" s="124"/>
      <c r="V218" s="124" t="s">
        <v>244</v>
      </c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4"/>
      <c r="BF218" s="124"/>
      <c r="BG218" s="124"/>
      <c r="BH218" s="124"/>
    </row>
    <row r="219" spans="1:60" outlineLevel="2" x14ac:dyDescent="0.2">
      <c r="A219" s="131"/>
      <c r="B219" s="132"/>
      <c r="C219" s="161" t="s">
        <v>481</v>
      </c>
      <c r="D219" s="159"/>
      <c r="E219" s="160">
        <v>4</v>
      </c>
      <c r="F219" s="133"/>
      <c r="G219" s="133"/>
      <c r="H219" s="133"/>
      <c r="I219" s="133"/>
      <c r="J219" s="133"/>
      <c r="K219" s="133"/>
      <c r="L219" s="133"/>
      <c r="M219" s="133"/>
      <c r="N219" s="133"/>
      <c r="O219" s="124"/>
      <c r="P219" s="124"/>
      <c r="Q219" s="124"/>
      <c r="R219" s="124"/>
      <c r="S219" s="124"/>
      <c r="T219" s="124"/>
      <c r="U219" s="124"/>
      <c r="V219" s="124" t="s">
        <v>262</v>
      </c>
      <c r="W219" s="124">
        <v>0</v>
      </c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  <c r="AJ219" s="124"/>
      <c r="AK219" s="124"/>
      <c r="AL219" s="124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4"/>
      <c r="BF219" s="124"/>
      <c r="BG219" s="124"/>
      <c r="BH219" s="124"/>
    </row>
    <row r="220" spans="1:60" outlineLevel="3" x14ac:dyDescent="0.2">
      <c r="A220" s="131"/>
      <c r="B220" s="132"/>
      <c r="C220" s="161" t="s">
        <v>482</v>
      </c>
      <c r="D220" s="159"/>
      <c r="E220" s="160">
        <v>3</v>
      </c>
      <c r="F220" s="133"/>
      <c r="G220" s="133"/>
      <c r="H220" s="133"/>
      <c r="I220" s="133"/>
      <c r="J220" s="133"/>
      <c r="K220" s="133"/>
      <c r="L220" s="133"/>
      <c r="M220" s="133"/>
      <c r="N220" s="133"/>
      <c r="O220" s="124"/>
      <c r="P220" s="124"/>
      <c r="Q220" s="124"/>
      <c r="R220" s="124"/>
      <c r="S220" s="124"/>
      <c r="T220" s="124"/>
      <c r="U220" s="124"/>
      <c r="V220" s="124" t="s">
        <v>262</v>
      </c>
      <c r="W220" s="124">
        <v>0</v>
      </c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24"/>
      <c r="BG220" s="124"/>
      <c r="BH220" s="124"/>
    </row>
    <row r="221" spans="1:60" outlineLevel="1" x14ac:dyDescent="0.2">
      <c r="A221" s="141">
        <v>76</v>
      </c>
      <c r="B221" s="142" t="s">
        <v>520</v>
      </c>
      <c r="C221" s="155" t="s">
        <v>521</v>
      </c>
      <c r="D221" s="143" t="s">
        <v>446</v>
      </c>
      <c r="E221" s="144">
        <v>3</v>
      </c>
      <c r="F221" s="145"/>
      <c r="G221" s="190">
        <f>ROUND(E221*F221,2)</f>
        <v>0</v>
      </c>
      <c r="H221" s="193" t="s">
        <v>260</v>
      </c>
      <c r="I221" s="146" t="s">
        <v>260</v>
      </c>
      <c r="J221" s="133">
        <v>0</v>
      </c>
      <c r="K221" s="133" t="e">
        <f>ROUND(#REF!*J221,2)</f>
        <v>#REF!</v>
      </c>
      <c r="L221" s="133"/>
      <c r="M221" s="133" t="s">
        <v>243</v>
      </c>
      <c r="N221" s="133" t="s">
        <v>221</v>
      </c>
      <c r="O221" s="124"/>
      <c r="P221" s="124"/>
      <c r="Q221" s="124"/>
      <c r="R221" s="124"/>
      <c r="S221" s="124"/>
      <c r="T221" s="124"/>
      <c r="U221" s="124"/>
      <c r="V221" s="124" t="s">
        <v>244</v>
      </c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24"/>
      <c r="BG221" s="124"/>
      <c r="BH221" s="124"/>
    </row>
    <row r="222" spans="1:60" outlineLevel="2" x14ac:dyDescent="0.2">
      <c r="A222" s="131"/>
      <c r="B222" s="132"/>
      <c r="C222" s="161" t="s">
        <v>483</v>
      </c>
      <c r="D222" s="159"/>
      <c r="E222" s="160">
        <v>3</v>
      </c>
      <c r="F222" s="133"/>
      <c r="G222" s="133"/>
      <c r="H222" s="133"/>
      <c r="I222" s="133"/>
      <c r="J222" s="133"/>
      <c r="K222" s="133"/>
      <c r="L222" s="133"/>
      <c r="M222" s="133"/>
      <c r="N222" s="133"/>
      <c r="O222" s="124"/>
      <c r="P222" s="124"/>
      <c r="Q222" s="124"/>
      <c r="R222" s="124"/>
      <c r="S222" s="124"/>
      <c r="T222" s="124"/>
      <c r="U222" s="124"/>
      <c r="V222" s="124" t="s">
        <v>262</v>
      </c>
      <c r="W222" s="124">
        <v>0</v>
      </c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I222" s="124"/>
      <c r="AJ222" s="124"/>
      <c r="AK222" s="124"/>
      <c r="AL222" s="124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4"/>
      <c r="BF222" s="124"/>
      <c r="BG222" s="124"/>
      <c r="BH222" s="124"/>
    </row>
    <row r="223" spans="1:60" outlineLevel="1" x14ac:dyDescent="0.2">
      <c r="A223" s="141">
        <v>77</v>
      </c>
      <c r="B223" s="142" t="s">
        <v>522</v>
      </c>
      <c r="C223" s="155" t="s">
        <v>523</v>
      </c>
      <c r="D223" s="143" t="s">
        <v>446</v>
      </c>
      <c r="E223" s="144">
        <v>1</v>
      </c>
      <c r="F223" s="145"/>
      <c r="G223" s="190">
        <f>ROUND(E223*F223,2)</f>
        <v>0</v>
      </c>
      <c r="H223" s="193" t="s">
        <v>260</v>
      </c>
      <c r="I223" s="146" t="s">
        <v>260</v>
      </c>
      <c r="J223" s="133">
        <v>0</v>
      </c>
      <c r="K223" s="133" t="e">
        <f>ROUND(#REF!*J223,2)</f>
        <v>#REF!</v>
      </c>
      <c r="L223" s="133"/>
      <c r="M223" s="133" t="s">
        <v>243</v>
      </c>
      <c r="N223" s="133" t="s">
        <v>221</v>
      </c>
      <c r="O223" s="124"/>
      <c r="P223" s="124"/>
      <c r="Q223" s="124"/>
      <c r="R223" s="124"/>
      <c r="S223" s="124"/>
      <c r="T223" s="124"/>
      <c r="U223" s="124"/>
      <c r="V223" s="124" t="s">
        <v>244</v>
      </c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I223" s="124"/>
      <c r="AJ223" s="124"/>
      <c r="AK223" s="124"/>
      <c r="AL223" s="124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4"/>
      <c r="BF223" s="124"/>
      <c r="BG223" s="124"/>
      <c r="BH223" s="124"/>
    </row>
    <row r="224" spans="1:60" outlineLevel="2" x14ac:dyDescent="0.2">
      <c r="A224" s="131"/>
      <c r="B224" s="132"/>
      <c r="C224" s="161" t="s">
        <v>489</v>
      </c>
      <c r="D224" s="159"/>
      <c r="E224" s="160">
        <v>1</v>
      </c>
      <c r="F224" s="133"/>
      <c r="G224" s="133"/>
      <c r="H224" s="133"/>
      <c r="I224" s="133"/>
      <c r="J224" s="133"/>
      <c r="K224" s="133"/>
      <c r="L224" s="133"/>
      <c r="M224" s="133"/>
      <c r="N224" s="133"/>
      <c r="O224" s="124"/>
      <c r="P224" s="124"/>
      <c r="Q224" s="124"/>
      <c r="R224" s="124"/>
      <c r="S224" s="124"/>
      <c r="T224" s="124"/>
      <c r="U224" s="124"/>
      <c r="V224" s="124" t="s">
        <v>262</v>
      </c>
      <c r="W224" s="124">
        <v>0</v>
      </c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  <c r="AJ224" s="124"/>
      <c r="AK224" s="124"/>
      <c r="AL224" s="124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4"/>
      <c r="BF224" s="124"/>
      <c r="BG224" s="124"/>
      <c r="BH224" s="124"/>
    </row>
    <row r="225" spans="1:60" outlineLevel="1" x14ac:dyDescent="0.2">
      <c r="A225" s="141">
        <v>78</v>
      </c>
      <c r="B225" s="142" t="s">
        <v>524</v>
      </c>
      <c r="C225" s="155" t="s">
        <v>525</v>
      </c>
      <c r="D225" s="143" t="s">
        <v>446</v>
      </c>
      <c r="E225" s="144">
        <v>14</v>
      </c>
      <c r="F225" s="145"/>
      <c r="G225" s="190">
        <f>ROUND(E225*F225,2)</f>
        <v>0</v>
      </c>
      <c r="H225" s="193" t="s">
        <v>526</v>
      </c>
      <c r="I225" s="146" t="s">
        <v>526</v>
      </c>
      <c r="J225" s="133">
        <v>0</v>
      </c>
      <c r="K225" s="133" t="e">
        <f>ROUND(#REF!*J225,2)</f>
        <v>#REF!</v>
      </c>
      <c r="L225" s="133"/>
      <c r="M225" s="133" t="s">
        <v>243</v>
      </c>
      <c r="N225" s="133" t="s">
        <v>221</v>
      </c>
      <c r="O225" s="124"/>
      <c r="P225" s="124"/>
      <c r="Q225" s="124"/>
      <c r="R225" s="124"/>
      <c r="S225" s="124"/>
      <c r="T225" s="124"/>
      <c r="U225" s="124"/>
      <c r="V225" s="124" t="s">
        <v>244</v>
      </c>
      <c r="W225" s="124"/>
      <c r="X225" s="124"/>
      <c r="Y225" s="124"/>
      <c r="Z225" s="124"/>
      <c r="AA225" s="124"/>
      <c r="AB225" s="124"/>
      <c r="AC225" s="124"/>
      <c r="AD225" s="124"/>
      <c r="AE225" s="124"/>
      <c r="AF225" s="124"/>
      <c r="AG225" s="124"/>
      <c r="AH225" s="124"/>
      <c r="AI225" s="124"/>
      <c r="AJ225" s="124"/>
      <c r="AK225" s="124"/>
      <c r="AL225" s="124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4"/>
      <c r="BF225" s="124"/>
      <c r="BG225" s="124"/>
      <c r="BH225" s="124"/>
    </row>
    <row r="226" spans="1:60" outlineLevel="2" x14ac:dyDescent="0.2">
      <c r="A226" s="131"/>
      <c r="B226" s="132"/>
      <c r="C226" s="161" t="s">
        <v>527</v>
      </c>
      <c r="D226" s="159"/>
      <c r="E226" s="160">
        <v>14</v>
      </c>
      <c r="F226" s="133"/>
      <c r="G226" s="133"/>
      <c r="H226" s="133"/>
      <c r="I226" s="133"/>
      <c r="J226" s="133"/>
      <c r="K226" s="133"/>
      <c r="L226" s="133"/>
      <c r="M226" s="133"/>
      <c r="N226" s="133"/>
      <c r="O226" s="124"/>
      <c r="P226" s="124"/>
      <c r="Q226" s="124"/>
      <c r="R226" s="124"/>
      <c r="S226" s="124"/>
      <c r="T226" s="124"/>
      <c r="U226" s="124"/>
      <c r="V226" s="124" t="s">
        <v>262</v>
      </c>
      <c r="W226" s="124">
        <v>0</v>
      </c>
      <c r="X226" s="124"/>
      <c r="Y226" s="124"/>
      <c r="Z226" s="124"/>
      <c r="AA226" s="124"/>
      <c r="AB226" s="124"/>
      <c r="AC226" s="124"/>
      <c r="AD226" s="124"/>
      <c r="AE226" s="124"/>
      <c r="AF226" s="124"/>
      <c r="AG226" s="124"/>
      <c r="AH226" s="124"/>
      <c r="AI226" s="124"/>
      <c r="AJ226" s="124"/>
      <c r="AK226" s="124"/>
      <c r="AL226" s="124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4"/>
      <c r="BF226" s="124"/>
      <c r="BG226" s="124"/>
      <c r="BH226" s="124"/>
    </row>
    <row r="227" spans="1:60" ht="22.5" outlineLevel="1" x14ac:dyDescent="0.2">
      <c r="A227" s="141">
        <v>79</v>
      </c>
      <c r="B227" s="142" t="s">
        <v>528</v>
      </c>
      <c r="C227" s="155" t="s">
        <v>529</v>
      </c>
      <c r="D227" s="143" t="s">
        <v>446</v>
      </c>
      <c r="E227" s="144">
        <v>242</v>
      </c>
      <c r="F227" s="145"/>
      <c r="G227" s="190">
        <f>ROUND(E227*F227,2)</f>
        <v>0</v>
      </c>
      <c r="H227" s="193" t="s">
        <v>260</v>
      </c>
      <c r="I227" s="146" t="s">
        <v>260</v>
      </c>
      <c r="J227" s="133">
        <v>0</v>
      </c>
      <c r="K227" s="133" t="e">
        <f>ROUND(#REF!*J227,2)</f>
        <v>#REF!</v>
      </c>
      <c r="L227" s="133"/>
      <c r="M227" s="133" t="s">
        <v>243</v>
      </c>
      <c r="N227" s="133" t="s">
        <v>221</v>
      </c>
      <c r="O227" s="124"/>
      <c r="P227" s="124"/>
      <c r="Q227" s="124"/>
      <c r="R227" s="124"/>
      <c r="S227" s="124"/>
      <c r="T227" s="124"/>
      <c r="U227" s="124"/>
      <c r="V227" s="124" t="s">
        <v>244</v>
      </c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4"/>
      <c r="AJ227" s="124"/>
      <c r="AK227" s="124"/>
      <c r="AL227" s="124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4"/>
      <c r="BF227" s="124"/>
      <c r="BG227" s="124"/>
      <c r="BH227" s="124"/>
    </row>
    <row r="228" spans="1:60" outlineLevel="2" x14ac:dyDescent="0.2">
      <c r="A228" s="131"/>
      <c r="B228" s="132"/>
      <c r="C228" s="161" t="s">
        <v>530</v>
      </c>
      <c r="D228" s="159"/>
      <c r="E228" s="160">
        <v>242</v>
      </c>
      <c r="F228" s="133"/>
      <c r="G228" s="133"/>
      <c r="H228" s="133"/>
      <c r="I228" s="133"/>
      <c r="J228" s="133"/>
      <c r="K228" s="133"/>
      <c r="L228" s="133"/>
      <c r="M228" s="133"/>
      <c r="N228" s="133"/>
      <c r="O228" s="124"/>
      <c r="P228" s="124"/>
      <c r="Q228" s="124"/>
      <c r="R228" s="124"/>
      <c r="S228" s="124"/>
      <c r="T228" s="124"/>
      <c r="U228" s="124"/>
      <c r="V228" s="124" t="s">
        <v>262</v>
      </c>
      <c r="W228" s="124">
        <v>0</v>
      </c>
      <c r="X228" s="124"/>
      <c r="Y228" s="124"/>
      <c r="Z228" s="124"/>
      <c r="AA228" s="124"/>
      <c r="AB228" s="124"/>
      <c r="AC228" s="124"/>
      <c r="AD228" s="124"/>
      <c r="AE228" s="124"/>
      <c r="AF228" s="124"/>
      <c r="AG228" s="124"/>
      <c r="AH228" s="124"/>
      <c r="AI228" s="124"/>
      <c r="AJ228" s="124"/>
      <c r="AK228" s="124"/>
      <c r="AL228" s="124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4"/>
      <c r="BF228" s="124"/>
      <c r="BG228" s="124"/>
      <c r="BH228" s="124"/>
    </row>
    <row r="229" spans="1:60" outlineLevel="1" x14ac:dyDescent="0.2">
      <c r="A229" s="141">
        <v>80</v>
      </c>
      <c r="B229" s="142" t="s">
        <v>531</v>
      </c>
      <c r="C229" s="155" t="s">
        <v>532</v>
      </c>
      <c r="D229" s="143" t="s">
        <v>446</v>
      </c>
      <c r="E229" s="144">
        <v>336</v>
      </c>
      <c r="F229" s="145"/>
      <c r="G229" s="190">
        <f>ROUND(E229*F229,2)</f>
        <v>0</v>
      </c>
      <c r="H229" s="193" t="s">
        <v>260</v>
      </c>
      <c r="I229" s="146" t="s">
        <v>260</v>
      </c>
      <c r="J229" s="133">
        <v>0</v>
      </c>
      <c r="K229" s="133" t="e">
        <f>ROUND(#REF!*J229,2)</f>
        <v>#REF!</v>
      </c>
      <c r="L229" s="133"/>
      <c r="M229" s="133" t="s">
        <v>243</v>
      </c>
      <c r="N229" s="133" t="s">
        <v>221</v>
      </c>
      <c r="O229" s="124"/>
      <c r="P229" s="124"/>
      <c r="Q229" s="124"/>
      <c r="R229" s="124"/>
      <c r="S229" s="124"/>
      <c r="T229" s="124"/>
      <c r="U229" s="124"/>
      <c r="V229" s="124" t="s">
        <v>244</v>
      </c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I229" s="124"/>
      <c r="AJ229" s="124"/>
      <c r="AK229" s="124"/>
      <c r="AL229" s="124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4"/>
      <c r="BF229" s="124"/>
      <c r="BG229" s="124"/>
      <c r="BH229" s="124"/>
    </row>
    <row r="230" spans="1:60" outlineLevel="2" x14ac:dyDescent="0.2">
      <c r="A230" s="131"/>
      <c r="B230" s="132"/>
      <c r="C230" s="161" t="s">
        <v>533</v>
      </c>
      <c r="D230" s="159"/>
      <c r="E230" s="160">
        <v>336</v>
      </c>
      <c r="F230" s="133"/>
      <c r="G230" s="133"/>
      <c r="H230" s="133"/>
      <c r="I230" s="133"/>
      <c r="J230" s="133"/>
      <c r="K230" s="133"/>
      <c r="L230" s="133"/>
      <c r="M230" s="133"/>
      <c r="N230" s="133"/>
      <c r="O230" s="124"/>
      <c r="P230" s="124"/>
      <c r="Q230" s="124"/>
      <c r="R230" s="124"/>
      <c r="S230" s="124"/>
      <c r="T230" s="124"/>
      <c r="U230" s="124"/>
      <c r="V230" s="124" t="s">
        <v>262</v>
      </c>
      <c r="W230" s="124">
        <v>0</v>
      </c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24"/>
      <c r="AH230" s="124"/>
      <c r="AI230" s="124"/>
      <c r="AJ230" s="124"/>
      <c r="AK230" s="124"/>
      <c r="AL230" s="124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4"/>
      <c r="BF230" s="124"/>
      <c r="BG230" s="124"/>
      <c r="BH230" s="124"/>
    </row>
    <row r="231" spans="1:60" outlineLevel="1" x14ac:dyDescent="0.2">
      <c r="A231" s="141">
        <v>81</v>
      </c>
      <c r="B231" s="142" t="s">
        <v>534</v>
      </c>
      <c r="C231" s="155" t="s">
        <v>535</v>
      </c>
      <c r="D231" s="143" t="s">
        <v>446</v>
      </c>
      <c r="E231" s="144">
        <v>4</v>
      </c>
      <c r="F231" s="145"/>
      <c r="G231" s="190">
        <f>ROUND(E231*F231,2)</f>
        <v>0</v>
      </c>
      <c r="H231" s="193" t="s">
        <v>260</v>
      </c>
      <c r="I231" s="146" t="s">
        <v>260</v>
      </c>
      <c r="J231" s="133">
        <v>0</v>
      </c>
      <c r="K231" s="133" t="e">
        <f>ROUND(#REF!*J231,2)</f>
        <v>#REF!</v>
      </c>
      <c r="L231" s="133"/>
      <c r="M231" s="133" t="s">
        <v>243</v>
      </c>
      <c r="N231" s="133" t="s">
        <v>221</v>
      </c>
      <c r="O231" s="124"/>
      <c r="P231" s="124"/>
      <c r="Q231" s="124"/>
      <c r="R231" s="124"/>
      <c r="S231" s="124"/>
      <c r="T231" s="124"/>
      <c r="U231" s="124"/>
      <c r="V231" s="124" t="s">
        <v>244</v>
      </c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  <c r="AJ231" s="124"/>
      <c r="AK231" s="124"/>
      <c r="AL231" s="124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4"/>
      <c r="BF231" s="124"/>
      <c r="BG231" s="124"/>
      <c r="BH231" s="124"/>
    </row>
    <row r="232" spans="1:60" outlineLevel="2" x14ac:dyDescent="0.2">
      <c r="A232" s="131"/>
      <c r="B232" s="132"/>
      <c r="C232" s="161" t="s">
        <v>536</v>
      </c>
      <c r="D232" s="159"/>
      <c r="E232" s="160">
        <v>4</v>
      </c>
      <c r="F232" s="133"/>
      <c r="G232" s="133"/>
      <c r="H232" s="133"/>
      <c r="I232" s="133"/>
      <c r="J232" s="133"/>
      <c r="K232" s="133"/>
      <c r="L232" s="133"/>
      <c r="M232" s="133"/>
      <c r="N232" s="133"/>
      <c r="O232" s="124"/>
      <c r="P232" s="124"/>
      <c r="Q232" s="124"/>
      <c r="R232" s="124"/>
      <c r="S232" s="124"/>
      <c r="T232" s="124"/>
      <c r="U232" s="124"/>
      <c r="V232" s="124" t="s">
        <v>262</v>
      </c>
      <c r="W232" s="124">
        <v>0</v>
      </c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124"/>
      <c r="AH232" s="124"/>
      <c r="AI232" s="124"/>
      <c r="AJ232" s="124"/>
      <c r="AK232" s="124"/>
      <c r="AL232" s="124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4"/>
      <c r="BF232" s="124"/>
      <c r="BG232" s="124"/>
      <c r="BH232" s="124"/>
    </row>
    <row r="233" spans="1:60" x14ac:dyDescent="0.2">
      <c r="A233" s="135" t="s">
        <v>213</v>
      </c>
      <c r="B233" s="136" t="s">
        <v>187</v>
      </c>
      <c r="C233" s="154" t="s">
        <v>188</v>
      </c>
      <c r="D233" s="137"/>
      <c r="E233" s="138"/>
      <c r="F233" s="139"/>
      <c r="G233" s="139">
        <f>SUMIF(AG234:AG253,"&lt;&gt;NOR",G234:G253)</f>
        <v>0</v>
      </c>
      <c r="H233" s="139"/>
      <c r="I233" s="140"/>
      <c r="J233" s="134"/>
      <c r="K233" s="134" t="e">
        <f>SUM(K234:K253)</f>
        <v>#REF!</v>
      </c>
      <c r="L233" s="134"/>
      <c r="M233" s="134"/>
      <c r="N233" s="134"/>
      <c r="V233" t="s">
        <v>214</v>
      </c>
    </row>
    <row r="234" spans="1:60" outlineLevel="1" x14ac:dyDescent="0.2">
      <c r="A234" s="141">
        <v>82</v>
      </c>
      <c r="B234" s="142" t="s">
        <v>537</v>
      </c>
      <c r="C234" s="155" t="s">
        <v>538</v>
      </c>
      <c r="D234" s="143" t="s">
        <v>294</v>
      </c>
      <c r="E234" s="144">
        <v>1.25</v>
      </c>
      <c r="F234" s="145"/>
      <c r="G234" s="190">
        <f>ROUND(E234*F234,2)</f>
        <v>0</v>
      </c>
      <c r="H234" s="193" t="s">
        <v>260</v>
      </c>
      <c r="I234" s="146" t="s">
        <v>260</v>
      </c>
      <c r="J234" s="133">
        <v>9.07</v>
      </c>
      <c r="K234" s="133" t="e">
        <f>ROUND(#REF!*J234,2)</f>
        <v>#REF!</v>
      </c>
      <c r="L234" s="133"/>
      <c r="M234" s="133" t="s">
        <v>220</v>
      </c>
      <c r="N234" s="133" t="s">
        <v>221</v>
      </c>
      <c r="O234" s="124"/>
      <c r="P234" s="124"/>
      <c r="Q234" s="124"/>
      <c r="R234" s="124"/>
      <c r="S234" s="124"/>
      <c r="T234" s="124"/>
      <c r="U234" s="124"/>
      <c r="V234" s="124" t="s">
        <v>222</v>
      </c>
      <c r="W234" s="124"/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I234" s="124"/>
      <c r="AJ234" s="124"/>
      <c r="AK234" s="124"/>
      <c r="AL234" s="124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4"/>
      <c r="BF234" s="124"/>
      <c r="BG234" s="124"/>
      <c r="BH234" s="124"/>
    </row>
    <row r="235" spans="1:60" outlineLevel="2" x14ac:dyDescent="0.2">
      <c r="A235" s="131"/>
      <c r="B235" s="132"/>
      <c r="C235" s="161" t="s">
        <v>539</v>
      </c>
      <c r="D235" s="159"/>
      <c r="E235" s="160">
        <v>1.25</v>
      </c>
      <c r="F235" s="133"/>
      <c r="G235" s="133"/>
      <c r="H235" s="133"/>
      <c r="I235" s="133"/>
      <c r="J235" s="133"/>
      <c r="K235" s="133"/>
      <c r="L235" s="133"/>
      <c r="M235" s="133"/>
      <c r="N235" s="133"/>
      <c r="O235" s="124"/>
      <c r="P235" s="124"/>
      <c r="Q235" s="124"/>
      <c r="R235" s="124"/>
      <c r="S235" s="124"/>
      <c r="T235" s="124"/>
      <c r="U235" s="124"/>
      <c r="V235" s="124" t="s">
        <v>262</v>
      </c>
      <c r="W235" s="124">
        <v>0</v>
      </c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I235" s="124"/>
      <c r="AJ235" s="124"/>
      <c r="AK235" s="124"/>
      <c r="AL235" s="124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4"/>
      <c r="BF235" s="124"/>
      <c r="BG235" s="124"/>
      <c r="BH235" s="124"/>
    </row>
    <row r="236" spans="1:60" outlineLevel="1" x14ac:dyDescent="0.2">
      <c r="A236" s="141">
        <v>83</v>
      </c>
      <c r="B236" s="142" t="s">
        <v>540</v>
      </c>
      <c r="C236" s="155" t="s">
        <v>541</v>
      </c>
      <c r="D236" s="143" t="s">
        <v>294</v>
      </c>
      <c r="E236" s="144">
        <v>6.25</v>
      </c>
      <c r="F236" s="145"/>
      <c r="G236" s="190">
        <f>ROUND(E236*F236,2)</f>
        <v>0</v>
      </c>
      <c r="H236" s="193" t="s">
        <v>260</v>
      </c>
      <c r="I236" s="146" t="s">
        <v>260</v>
      </c>
      <c r="J236" s="133">
        <v>5.867</v>
      </c>
      <c r="K236" s="133" t="e">
        <f>ROUND(#REF!*J236,2)</f>
        <v>#REF!</v>
      </c>
      <c r="L236" s="133"/>
      <c r="M236" s="133" t="s">
        <v>220</v>
      </c>
      <c r="N236" s="133" t="s">
        <v>221</v>
      </c>
      <c r="O236" s="124"/>
      <c r="P236" s="124"/>
      <c r="Q236" s="124"/>
      <c r="R236" s="124"/>
      <c r="S236" s="124"/>
      <c r="T236" s="124"/>
      <c r="U236" s="124"/>
      <c r="V236" s="124" t="s">
        <v>222</v>
      </c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  <c r="AJ236" s="124"/>
      <c r="AK236" s="124"/>
      <c r="AL236" s="124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4"/>
      <c r="BF236" s="124"/>
      <c r="BG236" s="124"/>
      <c r="BH236" s="124"/>
    </row>
    <row r="237" spans="1:60" outlineLevel="2" x14ac:dyDescent="0.2">
      <c r="A237" s="131"/>
      <c r="B237" s="132"/>
      <c r="C237" s="161" t="s">
        <v>542</v>
      </c>
      <c r="D237" s="159"/>
      <c r="E237" s="160">
        <v>6.25</v>
      </c>
      <c r="F237" s="133"/>
      <c r="G237" s="133"/>
      <c r="H237" s="133"/>
      <c r="I237" s="133"/>
      <c r="J237" s="133"/>
      <c r="K237" s="133"/>
      <c r="L237" s="133"/>
      <c r="M237" s="133"/>
      <c r="N237" s="133"/>
      <c r="O237" s="124"/>
      <c r="P237" s="124"/>
      <c r="Q237" s="124"/>
      <c r="R237" s="124"/>
      <c r="S237" s="124"/>
      <c r="T237" s="124"/>
      <c r="U237" s="124"/>
      <c r="V237" s="124" t="s">
        <v>262</v>
      </c>
      <c r="W237" s="124">
        <v>0</v>
      </c>
      <c r="X237" s="124"/>
      <c r="Y237" s="124"/>
      <c r="Z237" s="124"/>
      <c r="AA237" s="124"/>
      <c r="AB237" s="124"/>
      <c r="AC237" s="124"/>
      <c r="AD237" s="124"/>
      <c r="AE237" s="124"/>
      <c r="AF237" s="124"/>
      <c r="AG237" s="124"/>
      <c r="AH237" s="124"/>
      <c r="AI237" s="124"/>
      <c r="AJ237" s="124"/>
      <c r="AK237" s="124"/>
      <c r="AL237" s="124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4"/>
      <c r="BF237" s="124"/>
      <c r="BG237" s="124"/>
      <c r="BH237" s="124"/>
    </row>
    <row r="238" spans="1:60" outlineLevel="1" x14ac:dyDescent="0.2">
      <c r="A238" s="141">
        <v>84</v>
      </c>
      <c r="B238" s="142" t="s">
        <v>543</v>
      </c>
      <c r="C238" s="155" t="s">
        <v>544</v>
      </c>
      <c r="D238" s="143" t="s">
        <v>446</v>
      </c>
      <c r="E238" s="144">
        <v>5</v>
      </c>
      <c r="F238" s="145"/>
      <c r="G238" s="190">
        <f>ROUND(E238*F238,2)</f>
        <v>0</v>
      </c>
      <c r="H238" s="193" t="s">
        <v>260</v>
      </c>
      <c r="I238" s="146" t="s">
        <v>260</v>
      </c>
      <c r="J238" s="133">
        <v>0.58799999999999997</v>
      </c>
      <c r="K238" s="133" t="e">
        <f>ROUND(#REF!*J238,2)</f>
        <v>#REF!</v>
      </c>
      <c r="L238" s="133"/>
      <c r="M238" s="133" t="s">
        <v>220</v>
      </c>
      <c r="N238" s="133" t="s">
        <v>221</v>
      </c>
      <c r="O238" s="124"/>
      <c r="P238" s="124"/>
      <c r="Q238" s="124"/>
      <c r="R238" s="124"/>
      <c r="S238" s="124"/>
      <c r="T238" s="124"/>
      <c r="U238" s="124"/>
      <c r="V238" s="124" t="s">
        <v>222</v>
      </c>
      <c r="W238" s="124"/>
      <c r="X238" s="124"/>
      <c r="Y238" s="124"/>
      <c r="Z238" s="124"/>
      <c r="AA238" s="124"/>
      <c r="AB238" s="124"/>
      <c r="AC238" s="124"/>
      <c r="AD238" s="124"/>
      <c r="AE238" s="124"/>
      <c r="AF238" s="124"/>
      <c r="AG238" s="124"/>
      <c r="AH238" s="124"/>
      <c r="AI238" s="124"/>
      <c r="AJ238" s="124"/>
      <c r="AK238" s="124"/>
      <c r="AL238" s="124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4"/>
      <c r="BF238" s="124"/>
      <c r="BG238" s="124"/>
      <c r="BH238" s="124"/>
    </row>
    <row r="239" spans="1:60" outlineLevel="2" x14ac:dyDescent="0.2">
      <c r="A239" s="131"/>
      <c r="B239" s="132"/>
      <c r="C239" s="161" t="s">
        <v>545</v>
      </c>
      <c r="D239" s="159"/>
      <c r="E239" s="160"/>
      <c r="F239" s="133"/>
      <c r="G239" s="133"/>
      <c r="H239" s="133"/>
      <c r="I239" s="133"/>
      <c r="J239" s="133"/>
      <c r="K239" s="133"/>
      <c r="L239" s="133"/>
      <c r="M239" s="133"/>
      <c r="N239" s="133"/>
      <c r="O239" s="124"/>
      <c r="P239" s="124"/>
      <c r="Q239" s="124"/>
      <c r="R239" s="124"/>
      <c r="S239" s="124"/>
      <c r="T239" s="124"/>
      <c r="U239" s="124"/>
      <c r="V239" s="124" t="s">
        <v>262</v>
      </c>
      <c r="W239" s="124">
        <v>0</v>
      </c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4"/>
      <c r="BF239" s="124"/>
      <c r="BG239" s="124"/>
      <c r="BH239" s="124"/>
    </row>
    <row r="240" spans="1:60" outlineLevel="3" x14ac:dyDescent="0.2">
      <c r="A240" s="131"/>
      <c r="B240" s="132"/>
      <c r="C240" s="161" t="s">
        <v>546</v>
      </c>
      <c r="D240" s="159"/>
      <c r="E240" s="160">
        <v>1</v>
      </c>
      <c r="F240" s="133"/>
      <c r="G240" s="133"/>
      <c r="H240" s="133"/>
      <c r="I240" s="133"/>
      <c r="J240" s="133"/>
      <c r="K240" s="133"/>
      <c r="L240" s="133"/>
      <c r="M240" s="133"/>
      <c r="N240" s="133"/>
      <c r="O240" s="124"/>
      <c r="P240" s="124"/>
      <c r="Q240" s="124"/>
      <c r="R240" s="124"/>
      <c r="S240" s="124"/>
      <c r="T240" s="124"/>
      <c r="U240" s="124"/>
      <c r="V240" s="124" t="s">
        <v>262</v>
      </c>
      <c r="W240" s="124">
        <v>0</v>
      </c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I240" s="124"/>
      <c r="AJ240" s="124"/>
      <c r="AK240" s="124"/>
      <c r="AL240" s="124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4"/>
      <c r="BF240" s="124"/>
      <c r="BG240" s="124"/>
      <c r="BH240" s="124"/>
    </row>
    <row r="241" spans="1:60" outlineLevel="3" x14ac:dyDescent="0.2">
      <c r="A241" s="131"/>
      <c r="B241" s="132"/>
      <c r="C241" s="161" t="s">
        <v>485</v>
      </c>
      <c r="D241" s="159"/>
      <c r="E241" s="160">
        <v>1</v>
      </c>
      <c r="F241" s="133"/>
      <c r="G241" s="133"/>
      <c r="H241" s="133"/>
      <c r="I241" s="133"/>
      <c r="J241" s="133"/>
      <c r="K241" s="133"/>
      <c r="L241" s="133"/>
      <c r="M241" s="133"/>
      <c r="N241" s="133"/>
      <c r="O241" s="124"/>
      <c r="P241" s="124"/>
      <c r="Q241" s="124"/>
      <c r="R241" s="124"/>
      <c r="S241" s="124"/>
      <c r="T241" s="124"/>
      <c r="U241" s="124"/>
      <c r="V241" s="124" t="s">
        <v>262</v>
      </c>
      <c r="W241" s="124">
        <v>0</v>
      </c>
      <c r="X241" s="124"/>
      <c r="Y241" s="124"/>
      <c r="Z241" s="124"/>
      <c r="AA241" s="124"/>
      <c r="AB241" s="124"/>
      <c r="AC241" s="124"/>
      <c r="AD241" s="124"/>
      <c r="AE241" s="124"/>
      <c r="AF241" s="124"/>
      <c r="AG241" s="124"/>
      <c r="AH241" s="124"/>
      <c r="AI241" s="124"/>
      <c r="AJ241" s="124"/>
      <c r="AK241" s="124"/>
      <c r="AL241" s="124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4"/>
      <c r="BF241" s="124"/>
      <c r="BG241" s="124"/>
      <c r="BH241" s="124"/>
    </row>
    <row r="242" spans="1:60" outlineLevel="3" x14ac:dyDescent="0.2">
      <c r="A242" s="131"/>
      <c r="B242" s="132"/>
      <c r="C242" s="161" t="s">
        <v>547</v>
      </c>
      <c r="D242" s="159"/>
      <c r="E242" s="160">
        <v>2</v>
      </c>
      <c r="F242" s="133"/>
      <c r="G242" s="133"/>
      <c r="H242" s="133"/>
      <c r="I242" s="133"/>
      <c r="J242" s="133"/>
      <c r="K242" s="133"/>
      <c r="L242" s="133"/>
      <c r="M242" s="133"/>
      <c r="N242" s="133"/>
      <c r="O242" s="124"/>
      <c r="P242" s="124"/>
      <c r="Q242" s="124"/>
      <c r="R242" s="124"/>
      <c r="S242" s="124"/>
      <c r="T242" s="124"/>
      <c r="U242" s="124"/>
      <c r="V242" s="124" t="s">
        <v>262</v>
      </c>
      <c r="W242" s="124">
        <v>0</v>
      </c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I242" s="124"/>
      <c r="AJ242" s="124"/>
      <c r="AK242" s="124"/>
      <c r="AL242" s="124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4"/>
      <c r="BF242" s="124"/>
      <c r="BG242" s="124"/>
      <c r="BH242" s="124"/>
    </row>
    <row r="243" spans="1:60" outlineLevel="3" x14ac:dyDescent="0.2">
      <c r="A243" s="131"/>
      <c r="B243" s="132"/>
      <c r="C243" s="161" t="s">
        <v>548</v>
      </c>
      <c r="D243" s="159"/>
      <c r="E243" s="160">
        <v>1</v>
      </c>
      <c r="F243" s="133"/>
      <c r="G243" s="133"/>
      <c r="H243" s="133"/>
      <c r="I243" s="133"/>
      <c r="J243" s="133"/>
      <c r="K243" s="133"/>
      <c r="L243" s="133"/>
      <c r="M243" s="133"/>
      <c r="N243" s="133"/>
      <c r="O243" s="124"/>
      <c r="P243" s="124"/>
      <c r="Q243" s="124"/>
      <c r="R243" s="124"/>
      <c r="S243" s="124"/>
      <c r="T243" s="124"/>
      <c r="U243" s="124"/>
      <c r="V243" s="124" t="s">
        <v>262</v>
      </c>
      <c r="W243" s="124">
        <v>0</v>
      </c>
      <c r="X243" s="124"/>
      <c r="Y243" s="124"/>
      <c r="Z243" s="124"/>
      <c r="AA243" s="124"/>
      <c r="AB243" s="124"/>
      <c r="AC243" s="124"/>
      <c r="AD243" s="124"/>
      <c r="AE243" s="124"/>
      <c r="AF243" s="124"/>
      <c r="AG243" s="124"/>
      <c r="AH243" s="124"/>
      <c r="AI243" s="124"/>
      <c r="AJ243" s="124"/>
      <c r="AK243" s="124"/>
      <c r="AL243" s="124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4"/>
      <c r="BF243" s="124"/>
      <c r="BG243" s="124"/>
      <c r="BH243" s="124"/>
    </row>
    <row r="244" spans="1:60" outlineLevel="1" x14ac:dyDescent="0.2">
      <c r="A244" s="141">
        <v>85</v>
      </c>
      <c r="B244" s="142" t="s">
        <v>549</v>
      </c>
      <c r="C244" s="155" t="s">
        <v>550</v>
      </c>
      <c r="D244" s="143" t="s">
        <v>446</v>
      </c>
      <c r="E244" s="144">
        <v>6</v>
      </c>
      <c r="F244" s="145"/>
      <c r="G244" s="190">
        <f>ROUND(E244*F244,2)</f>
        <v>0</v>
      </c>
      <c r="H244" s="193" t="s">
        <v>260</v>
      </c>
      <c r="I244" s="146" t="s">
        <v>260</v>
      </c>
      <c r="J244" s="133">
        <v>0.26</v>
      </c>
      <c r="K244" s="133" t="e">
        <f>ROUND(#REF!*J244,2)</f>
        <v>#REF!</v>
      </c>
      <c r="L244" s="133"/>
      <c r="M244" s="133" t="s">
        <v>220</v>
      </c>
      <c r="N244" s="133" t="s">
        <v>221</v>
      </c>
      <c r="O244" s="124"/>
      <c r="P244" s="124"/>
      <c r="Q244" s="124"/>
      <c r="R244" s="124"/>
      <c r="S244" s="124"/>
      <c r="T244" s="124"/>
      <c r="U244" s="124"/>
      <c r="V244" s="124" t="s">
        <v>222</v>
      </c>
      <c r="W244" s="124"/>
      <c r="X244" s="124"/>
      <c r="Y244" s="124"/>
      <c r="Z244" s="124"/>
      <c r="AA244" s="124"/>
      <c r="AB244" s="124"/>
      <c r="AC244" s="124"/>
      <c r="AD244" s="124"/>
      <c r="AE244" s="124"/>
      <c r="AF244" s="124"/>
      <c r="AG244" s="124"/>
      <c r="AH244" s="124"/>
      <c r="AI244" s="124"/>
      <c r="AJ244" s="124"/>
      <c r="AK244" s="124"/>
      <c r="AL244" s="124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4"/>
      <c r="BF244" s="124"/>
      <c r="BG244" s="124"/>
      <c r="BH244" s="124"/>
    </row>
    <row r="245" spans="1:60" outlineLevel="2" x14ac:dyDescent="0.2">
      <c r="A245" s="131"/>
      <c r="B245" s="132"/>
      <c r="C245" s="161" t="s">
        <v>551</v>
      </c>
      <c r="D245" s="159"/>
      <c r="E245" s="160">
        <v>6</v>
      </c>
      <c r="F245" s="133"/>
      <c r="G245" s="133"/>
      <c r="H245" s="133"/>
      <c r="I245" s="133"/>
      <c r="J245" s="133"/>
      <c r="K245" s="133"/>
      <c r="L245" s="133"/>
      <c r="M245" s="133"/>
      <c r="N245" s="133"/>
      <c r="O245" s="124"/>
      <c r="P245" s="124"/>
      <c r="Q245" s="124"/>
      <c r="R245" s="124"/>
      <c r="S245" s="124"/>
      <c r="T245" s="124"/>
      <c r="U245" s="124"/>
      <c r="V245" s="124" t="s">
        <v>262</v>
      </c>
      <c r="W245" s="124">
        <v>0</v>
      </c>
      <c r="X245" s="124"/>
      <c r="Y245" s="124"/>
      <c r="Z245" s="124"/>
      <c r="AA245" s="124"/>
      <c r="AB245" s="124"/>
      <c r="AC245" s="124"/>
      <c r="AD245" s="124"/>
      <c r="AE245" s="124"/>
      <c r="AF245" s="124"/>
      <c r="AG245" s="124"/>
      <c r="AH245" s="124"/>
      <c r="AI245" s="124"/>
      <c r="AJ245" s="124"/>
      <c r="AK245" s="124"/>
      <c r="AL245" s="124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4"/>
      <c r="BF245" s="124"/>
      <c r="BG245" s="124"/>
      <c r="BH245" s="124"/>
    </row>
    <row r="246" spans="1:60" outlineLevel="1" x14ac:dyDescent="0.2">
      <c r="A246" s="141">
        <v>86</v>
      </c>
      <c r="B246" s="142" t="s">
        <v>552</v>
      </c>
      <c r="C246" s="155" t="s">
        <v>553</v>
      </c>
      <c r="D246" s="143" t="s">
        <v>446</v>
      </c>
      <c r="E246" s="144">
        <v>6</v>
      </c>
      <c r="F246" s="145"/>
      <c r="G246" s="190">
        <f>ROUND(E246*F246,2)</f>
        <v>0</v>
      </c>
      <c r="H246" s="193" t="s">
        <v>260</v>
      </c>
      <c r="I246" s="146" t="s">
        <v>260</v>
      </c>
      <c r="J246" s="133">
        <v>4.82</v>
      </c>
      <c r="K246" s="133" t="e">
        <f>ROUND(#REF!*J246,2)</f>
        <v>#REF!</v>
      </c>
      <c r="L246" s="133"/>
      <c r="M246" s="133" t="s">
        <v>220</v>
      </c>
      <c r="N246" s="133" t="s">
        <v>221</v>
      </c>
      <c r="O246" s="124"/>
      <c r="P246" s="124"/>
      <c r="Q246" s="124"/>
      <c r="R246" s="124"/>
      <c r="S246" s="124"/>
      <c r="T246" s="124"/>
      <c r="U246" s="124"/>
      <c r="V246" s="124" t="s">
        <v>222</v>
      </c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I246" s="124"/>
      <c r="AJ246" s="124"/>
      <c r="AK246" s="124"/>
      <c r="AL246" s="124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4"/>
      <c r="BF246" s="124"/>
      <c r="BG246" s="124"/>
      <c r="BH246" s="124"/>
    </row>
    <row r="247" spans="1:60" outlineLevel="2" x14ac:dyDescent="0.2">
      <c r="A247" s="131"/>
      <c r="B247" s="132"/>
      <c r="C247" s="161" t="s">
        <v>551</v>
      </c>
      <c r="D247" s="159"/>
      <c r="E247" s="160">
        <v>6</v>
      </c>
      <c r="F247" s="133"/>
      <c r="G247" s="133"/>
      <c r="H247" s="133"/>
      <c r="I247" s="133"/>
      <c r="J247" s="133"/>
      <c r="K247" s="133"/>
      <c r="L247" s="133"/>
      <c r="M247" s="133"/>
      <c r="N247" s="133"/>
      <c r="O247" s="124"/>
      <c r="P247" s="124"/>
      <c r="Q247" s="124"/>
      <c r="R247" s="124"/>
      <c r="S247" s="124"/>
      <c r="T247" s="124"/>
      <c r="U247" s="124"/>
      <c r="V247" s="124" t="s">
        <v>262</v>
      </c>
      <c r="W247" s="124">
        <v>0</v>
      </c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I247" s="124"/>
      <c r="AJ247" s="124"/>
      <c r="AK247" s="124"/>
      <c r="AL247" s="124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4"/>
      <c r="BF247" s="124"/>
      <c r="BG247" s="124"/>
      <c r="BH247" s="124"/>
    </row>
    <row r="248" spans="1:60" outlineLevel="1" x14ac:dyDescent="0.2">
      <c r="A248" s="148">
        <v>87</v>
      </c>
      <c r="B248" s="149" t="s">
        <v>554</v>
      </c>
      <c r="C248" s="156" t="s">
        <v>555</v>
      </c>
      <c r="D248" s="150" t="s">
        <v>374</v>
      </c>
      <c r="E248" s="151">
        <v>517.69399999999996</v>
      </c>
      <c r="F248" s="152"/>
      <c r="G248" s="191">
        <f t="shared" ref="G248:G253" si="0">ROUND(E248*F248,2)</f>
        <v>0</v>
      </c>
      <c r="H248" s="194" t="s">
        <v>260</v>
      </c>
      <c r="I248" s="153" t="s">
        <v>260</v>
      </c>
      <c r="J248" s="133">
        <v>0.49</v>
      </c>
      <c r="K248" s="133" t="e">
        <f>ROUND(#REF!*J248,2)</f>
        <v>#REF!</v>
      </c>
      <c r="L248" s="133"/>
      <c r="M248" s="133" t="s">
        <v>220</v>
      </c>
      <c r="N248" s="133" t="s">
        <v>221</v>
      </c>
      <c r="O248" s="124"/>
      <c r="P248" s="124"/>
      <c r="Q248" s="124"/>
      <c r="R248" s="124"/>
      <c r="S248" s="124"/>
      <c r="T248" s="124"/>
      <c r="U248" s="124"/>
      <c r="V248" s="124" t="s">
        <v>350</v>
      </c>
      <c r="W248" s="124"/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I248" s="124"/>
      <c r="AJ248" s="124"/>
      <c r="AK248" s="124"/>
      <c r="AL248" s="124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4"/>
      <c r="BF248" s="124"/>
      <c r="BG248" s="124"/>
      <c r="BH248" s="124"/>
    </row>
    <row r="249" spans="1:60" outlineLevel="1" x14ac:dyDescent="0.2">
      <c r="A249" s="148">
        <v>88</v>
      </c>
      <c r="B249" s="149" t="s">
        <v>556</v>
      </c>
      <c r="C249" s="156" t="s">
        <v>557</v>
      </c>
      <c r="D249" s="150" t="s">
        <v>374</v>
      </c>
      <c r="E249" s="151">
        <v>9836.1859999999997</v>
      </c>
      <c r="F249" s="152"/>
      <c r="G249" s="191">
        <f t="shared" si="0"/>
        <v>0</v>
      </c>
      <c r="H249" s="194" t="s">
        <v>260</v>
      </c>
      <c r="I249" s="153" t="s">
        <v>260</v>
      </c>
      <c r="J249" s="133">
        <v>0</v>
      </c>
      <c r="K249" s="133" t="e">
        <f>ROUND(#REF!*J249,2)</f>
        <v>#REF!</v>
      </c>
      <c r="L249" s="133"/>
      <c r="M249" s="133" t="s">
        <v>220</v>
      </c>
      <c r="N249" s="133" t="s">
        <v>221</v>
      </c>
      <c r="O249" s="124"/>
      <c r="P249" s="124"/>
      <c r="Q249" s="124"/>
      <c r="R249" s="124"/>
      <c r="S249" s="124"/>
      <c r="T249" s="124"/>
      <c r="U249" s="124"/>
      <c r="V249" s="124" t="s">
        <v>350</v>
      </c>
      <c r="W249" s="124"/>
      <c r="X249" s="124"/>
      <c r="Y249" s="124"/>
      <c r="Z249" s="124"/>
      <c r="AA249" s="124"/>
      <c r="AB249" s="124"/>
      <c r="AC249" s="124"/>
      <c r="AD249" s="124"/>
      <c r="AE249" s="124"/>
      <c r="AF249" s="124"/>
      <c r="AG249" s="124"/>
      <c r="AH249" s="124"/>
      <c r="AI249" s="124"/>
      <c r="AJ249" s="124"/>
      <c r="AK249" s="124"/>
      <c r="AL249" s="124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4"/>
      <c r="BF249" s="124"/>
      <c r="BG249" s="124"/>
      <c r="BH249" s="124"/>
    </row>
    <row r="250" spans="1:60" outlineLevel="1" x14ac:dyDescent="0.2">
      <c r="A250" s="148">
        <v>89</v>
      </c>
      <c r="B250" s="149" t="s">
        <v>558</v>
      </c>
      <c r="C250" s="156" t="s">
        <v>559</v>
      </c>
      <c r="D250" s="150" t="s">
        <v>374</v>
      </c>
      <c r="E250" s="151">
        <v>517.69399999999996</v>
      </c>
      <c r="F250" s="152"/>
      <c r="G250" s="191">
        <f t="shared" si="0"/>
        <v>0</v>
      </c>
      <c r="H250" s="194" t="s">
        <v>260</v>
      </c>
      <c r="I250" s="153" t="s">
        <v>260</v>
      </c>
      <c r="J250" s="133">
        <v>9.9000000000000005E-2</v>
      </c>
      <c r="K250" s="133" t="e">
        <f>ROUND(#REF!*J250,2)</f>
        <v>#REF!</v>
      </c>
      <c r="L250" s="133"/>
      <c r="M250" s="133" t="s">
        <v>220</v>
      </c>
      <c r="N250" s="133" t="s">
        <v>221</v>
      </c>
      <c r="O250" s="124"/>
      <c r="P250" s="124"/>
      <c r="Q250" s="124"/>
      <c r="R250" s="124"/>
      <c r="S250" s="124"/>
      <c r="T250" s="124"/>
      <c r="U250" s="124"/>
      <c r="V250" s="124" t="s">
        <v>350</v>
      </c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  <c r="AJ250" s="124"/>
      <c r="AK250" s="124"/>
      <c r="AL250" s="124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4"/>
      <c r="BF250" s="124"/>
      <c r="BG250" s="124"/>
      <c r="BH250" s="124"/>
    </row>
    <row r="251" spans="1:60" outlineLevel="1" x14ac:dyDescent="0.2">
      <c r="A251" s="148">
        <v>90</v>
      </c>
      <c r="B251" s="149" t="s">
        <v>560</v>
      </c>
      <c r="C251" s="156" t="s">
        <v>561</v>
      </c>
      <c r="D251" s="150" t="s">
        <v>374</v>
      </c>
      <c r="E251" s="151">
        <v>517.69399999999996</v>
      </c>
      <c r="F251" s="152"/>
      <c r="G251" s="191">
        <f t="shared" si="0"/>
        <v>0</v>
      </c>
      <c r="H251" s="194" t="s">
        <v>260</v>
      </c>
      <c r="I251" s="153" t="s">
        <v>260</v>
      </c>
      <c r="J251" s="133">
        <v>6.0000000000000001E-3</v>
      </c>
      <c r="K251" s="133" t="e">
        <f>ROUND(#REF!*J251,2)</f>
        <v>#REF!</v>
      </c>
      <c r="L251" s="133"/>
      <c r="M251" s="133" t="s">
        <v>220</v>
      </c>
      <c r="N251" s="133" t="s">
        <v>221</v>
      </c>
      <c r="O251" s="124"/>
      <c r="P251" s="124"/>
      <c r="Q251" s="124"/>
      <c r="R251" s="124"/>
      <c r="S251" s="124"/>
      <c r="T251" s="124"/>
      <c r="U251" s="124"/>
      <c r="V251" s="124" t="s">
        <v>350</v>
      </c>
      <c r="W251" s="124"/>
      <c r="X251" s="124"/>
      <c r="Y251" s="124"/>
      <c r="Z251" s="124"/>
      <c r="AA251" s="124"/>
      <c r="AB251" s="124"/>
      <c r="AC251" s="124"/>
      <c r="AD251" s="124"/>
      <c r="AE251" s="124"/>
      <c r="AF251" s="124"/>
      <c r="AG251" s="124"/>
      <c r="AH251" s="124"/>
      <c r="AI251" s="124"/>
      <c r="AJ251" s="124"/>
      <c r="AK251" s="124"/>
      <c r="AL251" s="124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4"/>
      <c r="BF251" s="124"/>
      <c r="BG251" s="124"/>
      <c r="BH251" s="124"/>
    </row>
    <row r="252" spans="1:60" ht="22.5" outlineLevel="1" x14ac:dyDescent="0.2">
      <c r="A252" s="148">
        <v>91</v>
      </c>
      <c r="B252" s="149" t="s">
        <v>562</v>
      </c>
      <c r="C252" s="156" t="s">
        <v>563</v>
      </c>
      <c r="D252" s="150" t="s">
        <v>374</v>
      </c>
      <c r="E252" s="151">
        <v>305.43946</v>
      </c>
      <c r="F252" s="152"/>
      <c r="G252" s="191">
        <f t="shared" si="0"/>
        <v>0</v>
      </c>
      <c r="H252" s="194" t="s">
        <v>260</v>
      </c>
      <c r="I252" s="153" t="s">
        <v>219</v>
      </c>
      <c r="J252" s="133">
        <v>0</v>
      </c>
      <c r="K252" s="133" t="e">
        <f>ROUND(#REF!*J252,2)</f>
        <v>#REF!</v>
      </c>
      <c r="L252" s="133"/>
      <c r="M252" s="133" t="s">
        <v>220</v>
      </c>
      <c r="N252" s="133" t="s">
        <v>221</v>
      </c>
      <c r="O252" s="124"/>
      <c r="P252" s="124"/>
      <c r="Q252" s="124"/>
      <c r="R252" s="124"/>
      <c r="S252" s="124"/>
      <c r="T252" s="124"/>
      <c r="U252" s="124"/>
      <c r="V252" s="124" t="s">
        <v>350</v>
      </c>
      <c r="W252" s="124"/>
      <c r="X252" s="124"/>
      <c r="Y252" s="124"/>
      <c r="Z252" s="124"/>
      <c r="AA252" s="124"/>
      <c r="AB252" s="124"/>
      <c r="AC252" s="124"/>
      <c r="AD252" s="124"/>
      <c r="AE252" s="124"/>
      <c r="AF252" s="124"/>
      <c r="AG252" s="124"/>
      <c r="AH252" s="124"/>
      <c r="AI252" s="124"/>
      <c r="AJ252" s="124"/>
      <c r="AK252" s="124"/>
      <c r="AL252" s="124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4"/>
      <c r="BF252" s="124"/>
      <c r="BG252" s="124"/>
      <c r="BH252" s="124"/>
    </row>
    <row r="253" spans="1:60" ht="22.5" outlineLevel="1" x14ac:dyDescent="0.2">
      <c r="A253" s="148">
        <v>92</v>
      </c>
      <c r="B253" s="149" t="s">
        <v>564</v>
      </c>
      <c r="C253" s="156" t="s">
        <v>565</v>
      </c>
      <c r="D253" s="150" t="s">
        <v>374</v>
      </c>
      <c r="E253" s="151">
        <v>212.25453999999999</v>
      </c>
      <c r="F253" s="152"/>
      <c r="G253" s="191">
        <f t="shared" si="0"/>
        <v>0</v>
      </c>
      <c r="H253" s="194" t="s">
        <v>260</v>
      </c>
      <c r="I253" s="153" t="s">
        <v>260</v>
      </c>
      <c r="J253" s="133">
        <v>0</v>
      </c>
      <c r="K253" s="133" t="e">
        <f>ROUND(#REF!*J253,2)</f>
        <v>#REF!</v>
      </c>
      <c r="L253" s="133"/>
      <c r="M253" s="133" t="s">
        <v>220</v>
      </c>
      <c r="N253" s="133" t="s">
        <v>221</v>
      </c>
      <c r="O253" s="124"/>
      <c r="P253" s="124"/>
      <c r="Q253" s="124"/>
      <c r="R253" s="124"/>
      <c r="S253" s="124"/>
      <c r="T253" s="124"/>
      <c r="U253" s="124"/>
      <c r="V253" s="124" t="s">
        <v>350</v>
      </c>
      <c r="W253" s="124"/>
      <c r="X253" s="124"/>
      <c r="Y253" s="124"/>
      <c r="Z253" s="124"/>
      <c r="AA253" s="124"/>
      <c r="AB253" s="124"/>
      <c r="AC253" s="124"/>
      <c r="AD253" s="124"/>
      <c r="AE253" s="124"/>
      <c r="AF253" s="124"/>
      <c r="AG253" s="124"/>
      <c r="AH253" s="124"/>
      <c r="AI253" s="124"/>
      <c r="AJ253" s="124"/>
      <c r="AK253" s="124"/>
      <c r="AL253" s="124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4"/>
      <c r="BF253" s="124"/>
      <c r="BG253" s="124"/>
      <c r="BH253" s="124"/>
    </row>
    <row r="254" spans="1:60" x14ac:dyDescent="0.2">
      <c r="A254" s="135" t="s">
        <v>213</v>
      </c>
      <c r="B254" s="136" t="s">
        <v>189</v>
      </c>
      <c r="C254" s="154" t="s">
        <v>190</v>
      </c>
      <c r="D254" s="137"/>
      <c r="E254" s="138"/>
      <c r="F254" s="139"/>
      <c r="G254" s="139">
        <f>SUMIF(AG255:AG255,"&lt;&gt;NOR",G255:G255)</f>
        <v>0</v>
      </c>
      <c r="H254" s="139"/>
      <c r="I254" s="140"/>
      <c r="J254" s="134"/>
      <c r="K254" s="134" t="e">
        <f>SUM(K255:K255)</f>
        <v>#REF!</v>
      </c>
      <c r="L254" s="134"/>
      <c r="M254" s="134"/>
      <c r="N254" s="134"/>
      <c r="V254" t="s">
        <v>214</v>
      </c>
    </row>
    <row r="255" spans="1:60" outlineLevel="1" x14ac:dyDescent="0.2">
      <c r="A255" s="148">
        <v>93</v>
      </c>
      <c r="B255" s="149" t="s">
        <v>566</v>
      </c>
      <c r="C255" s="156" t="s">
        <v>567</v>
      </c>
      <c r="D255" s="150" t="s">
        <v>374</v>
      </c>
      <c r="E255" s="151">
        <v>1368.6991</v>
      </c>
      <c r="F255" s="152"/>
      <c r="G255" s="191">
        <f>ROUND(E255*F255,2)</f>
        <v>0</v>
      </c>
      <c r="H255" s="194" t="s">
        <v>260</v>
      </c>
      <c r="I255" s="153" t="s">
        <v>260</v>
      </c>
      <c r="J255" s="133">
        <v>0.39</v>
      </c>
      <c r="K255" s="133" t="e">
        <f>ROUND(#REF!*J255,2)</f>
        <v>#REF!</v>
      </c>
      <c r="L255" s="133"/>
      <c r="M255" s="133" t="s">
        <v>568</v>
      </c>
      <c r="N255" s="133" t="s">
        <v>221</v>
      </c>
      <c r="O255" s="124"/>
      <c r="P255" s="124"/>
      <c r="Q255" s="124"/>
      <c r="R255" s="124"/>
      <c r="S255" s="124"/>
      <c r="T255" s="124"/>
      <c r="U255" s="124"/>
      <c r="V255" s="124" t="s">
        <v>569</v>
      </c>
      <c r="W255" s="124"/>
      <c r="X255" s="124"/>
      <c r="Y255" s="124"/>
      <c r="Z255" s="124"/>
      <c r="AA255" s="124"/>
      <c r="AB255" s="124"/>
      <c r="AC255" s="124"/>
      <c r="AD255" s="124"/>
      <c r="AE255" s="124"/>
      <c r="AF255" s="124"/>
      <c r="AG255" s="124"/>
      <c r="AH255" s="124"/>
      <c r="AI255" s="124"/>
      <c r="AJ255" s="124"/>
      <c r="AK255" s="124"/>
      <c r="AL255" s="124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4"/>
      <c r="BF255" s="124"/>
      <c r="BG255" s="124"/>
      <c r="BH255" s="124"/>
    </row>
    <row r="256" spans="1:60" x14ac:dyDescent="0.2">
      <c r="A256" s="135" t="s">
        <v>213</v>
      </c>
      <c r="B256" s="136" t="s">
        <v>193</v>
      </c>
      <c r="C256" s="154" t="s">
        <v>194</v>
      </c>
      <c r="D256" s="137"/>
      <c r="E256" s="138"/>
      <c r="F256" s="139"/>
      <c r="G256" s="139">
        <f>SUMIF(AG257:AG259,"&lt;&gt;NOR",G257:G259)</f>
        <v>0</v>
      </c>
      <c r="H256" s="139"/>
      <c r="I256" s="140"/>
      <c r="J256" s="134"/>
      <c r="K256" s="134" t="e">
        <f>SUM(K257:K259)</f>
        <v>#REF!</v>
      </c>
      <c r="L256" s="134"/>
      <c r="M256" s="134"/>
      <c r="N256" s="134"/>
      <c r="V256" t="s">
        <v>214</v>
      </c>
    </row>
    <row r="257" spans="1:60" ht="22.5" outlineLevel="1" x14ac:dyDescent="0.2">
      <c r="A257" s="141">
        <v>94</v>
      </c>
      <c r="B257" s="142" t="s">
        <v>570</v>
      </c>
      <c r="C257" s="155" t="s">
        <v>571</v>
      </c>
      <c r="D257" s="143" t="s">
        <v>287</v>
      </c>
      <c r="E257" s="144">
        <v>51</v>
      </c>
      <c r="F257" s="145"/>
      <c r="G257" s="190">
        <f>ROUND(E257*F257,2)</f>
        <v>0</v>
      </c>
      <c r="H257" s="193" t="s">
        <v>260</v>
      </c>
      <c r="I257" s="146" t="s">
        <v>260</v>
      </c>
      <c r="J257" s="133">
        <v>0.55000000000000004</v>
      </c>
      <c r="K257" s="133" t="e">
        <f>ROUND(#REF!*J257,2)</f>
        <v>#REF!</v>
      </c>
      <c r="L257" s="133"/>
      <c r="M257" s="133" t="s">
        <v>220</v>
      </c>
      <c r="N257" s="133" t="s">
        <v>221</v>
      </c>
      <c r="O257" s="124"/>
      <c r="P257" s="124"/>
      <c r="Q257" s="124"/>
      <c r="R257" s="124"/>
      <c r="S257" s="124"/>
      <c r="T257" s="124"/>
      <c r="U257" s="124"/>
      <c r="V257" s="124" t="s">
        <v>572</v>
      </c>
      <c r="W257" s="124"/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  <c r="AH257" s="124"/>
      <c r="AI257" s="124"/>
      <c r="AJ257" s="124"/>
      <c r="AK257" s="124"/>
      <c r="AL257" s="124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4"/>
      <c r="BF257" s="124"/>
      <c r="BG257" s="124"/>
      <c r="BH257" s="124"/>
    </row>
    <row r="258" spans="1:60" outlineLevel="2" x14ac:dyDescent="0.2">
      <c r="A258" s="131"/>
      <c r="B258" s="132"/>
      <c r="C258" s="161" t="s">
        <v>573</v>
      </c>
      <c r="D258" s="159"/>
      <c r="E258" s="160">
        <v>51</v>
      </c>
      <c r="F258" s="133"/>
      <c r="G258" s="133"/>
      <c r="H258" s="133"/>
      <c r="I258" s="133"/>
      <c r="J258" s="133"/>
      <c r="K258" s="133"/>
      <c r="L258" s="133"/>
      <c r="M258" s="133"/>
      <c r="N258" s="133"/>
      <c r="O258" s="124"/>
      <c r="P258" s="124"/>
      <c r="Q258" s="124"/>
      <c r="R258" s="124"/>
      <c r="S258" s="124"/>
      <c r="T258" s="124"/>
      <c r="U258" s="124"/>
      <c r="V258" s="124" t="s">
        <v>262</v>
      </c>
      <c r="W258" s="124">
        <v>0</v>
      </c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  <c r="AH258" s="124"/>
      <c r="AI258" s="124"/>
      <c r="AJ258" s="124"/>
      <c r="AK258" s="124"/>
      <c r="AL258" s="124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4"/>
      <c r="BF258" s="124"/>
      <c r="BG258" s="124"/>
      <c r="BH258" s="124"/>
    </row>
    <row r="259" spans="1:60" ht="22.5" outlineLevel="1" x14ac:dyDescent="0.2">
      <c r="A259" s="141">
        <v>95</v>
      </c>
      <c r="B259" s="142" t="s">
        <v>574</v>
      </c>
      <c r="C259" s="155" t="s">
        <v>575</v>
      </c>
      <c r="D259" s="143" t="s">
        <v>114</v>
      </c>
      <c r="E259" s="144">
        <f>G257*0.01</f>
        <v>0</v>
      </c>
      <c r="F259" s="145"/>
      <c r="G259" s="190">
        <f>ROUND(E259*F259,2)</f>
        <v>0</v>
      </c>
      <c r="H259" s="193" t="s">
        <v>260</v>
      </c>
      <c r="I259" s="146" t="s">
        <v>260</v>
      </c>
      <c r="J259" s="133">
        <v>0</v>
      </c>
      <c r="K259" s="133" t="e">
        <f>ROUND(#REF!*J259,2)</f>
        <v>#REF!</v>
      </c>
      <c r="L259" s="133"/>
      <c r="M259" s="133" t="s">
        <v>568</v>
      </c>
      <c r="N259" s="133" t="s">
        <v>221</v>
      </c>
      <c r="O259" s="124"/>
      <c r="P259" s="124"/>
      <c r="Q259" s="124"/>
      <c r="R259" s="124"/>
      <c r="S259" s="124"/>
      <c r="T259" s="124"/>
      <c r="U259" s="124"/>
      <c r="V259" s="124" t="s">
        <v>576</v>
      </c>
      <c r="W259" s="124"/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  <c r="AH259" s="124"/>
      <c r="AI259" s="124"/>
      <c r="AJ259" s="124"/>
      <c r="AK259" s="124"/>
      <c r="AL259" s="124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4"/>
      <c r="BF259" s="124"/>
      <c r="BG259" s="124"/>
      <c r="BH259" s="124"/>
    </row>
    <row r="260" spans="1:60" x14ac:dyDescent="0.2">
      <c r="A260" s="135" t="s">
        <v>213</v>
      </c>
      <c r="B260" s="136" t="s">
        <v>61</v>
      </c>
      <c r="C260" s="154" t="s">
        <v>62</v>
      </c>
      <c r="D260" s="137"/>
      <c r="E260" s="138"/>
      <c r="F260" s="139"/>
      <c r="G260" s="139">
        <f>G261+G262+G263+G264+G265+G266</f>
        <v>0</v>
      </c>
      <c r="H260" s="139"/>
      <c r="I260" s="140"/>
      <c r="J260" s="134"/>
      <c r="K260" s="134">
        <f>SUM(K261:K261)</f>
        <v>0</v>
      </c>
      <c r="L260" s="134"/>
      <c r="M260" s="134"/>
      <c r="N260" s="134"/>
      <c r="V260" t="s">
        <v>214</v>
      </c>
    </row>
    <row r="261" spans="1:60" ht="22.5" outlineLevel="1" x14ac:dyDescent="0.2">
      <c r="A261" s="141">
        <v>96</v>
      </c>
      <c r="B261" s="199" t="s">
        <v>71</v>
      </c>
      <c r="C261" s="200" t="s">
        <v>72</v>
      </c>
      <c r="D261" s="143" t="s">
        <v>73</v>
      </c>
      <c r="E261" s="144">
        <v>0.05</v>
      </c>
      <c r="F261" s="145"/>
      <c r="G261" s="190">
        <f t="shared" ref="G261:G266" si="1">ROUND(E261*F261,2)</f>
        <v>0</v>
      </c>
      <c r="H261" s="193" t="s">
        <v>260</v>
      </c>
      <c r="I261" s="146" t="s">
        <v>260</v>
      </c>
      <c r="J261" s="133"/>
      <c r="K261" s="133"/>
      <c r="L261" s="133"/>
      <c r="M261" s="133"/>
      <c r="N261" s="133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4"/>
      <c r="AC261" s="124"/>
      <c r="AD261" s="124"/>
      <c r="AE261" s="124"/>
      <c r="AF261" s="124"/>
      <c r="AG261" s="124"/>
      <c r="AH261" s="124"/>
      <c r="AI261" s="124"/>
      <c r="AJ261" s="124"/>
      <c r="AK261" s="124"/>
      <c r="AL261" s="124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4"/>
      <c r="BF261" s="124"/>
      <c r="BG261" s="124"/>
      <c r="BH261" s="124"/>
    </row>
    <row r="262" spans="1:60" ht="22.5" outlineLevel="1" x14ac:dyDescent="0.2">
      <c r="A262" s="141">
        <v>97</v>
      </c>
      <c r="B262" s="199" t="s">
        <v>74</v>
      </c>
      <c r="C262" s="200" t="s">
        <v>75</v>
      </c>
      <c r="D262" s="143" t="s">
        <v>287</v>
      </c>
      <c r="E262" s="144">
        <v>50</v>
      </c>
      <c r="F262" s="145"/>
      <c r="G262" s="190">
        <f t="shared" si="1"/>
        <v>0</v>
      </c>
      <c r="H262" s="193" t="s">
        <v>260</v>
      </c>
      <c r="I262" s="146" t="s">
        <v>260</v>
      </c>
      <c r="J262" s="133"/>
      <c r="K262" s="133"/>
      <c r="L262" s="133"/>
      <c r="M262" s="133"/>
      <c r="N262" s="133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4"/>
      <c r="BF262" s="124"/>
      <c r="BG262" s="124"/>
      <c r="BH262" s="124"/>
    </row>
    <row r="263" spans="1:60" ht="22.5" outlineLevel="1" x14ac:dyDescent="0.2">
      <c r="A263" s="141">
        <v>98</v>
      </c>
      <c r="B263" s="199" t="s">
        <v>76</v>
      </c>
      <c r="C263" s="200" t="s">
        <v>77</v>
      </c>
      <c r="D263" s="143" t="s">
        <v>287</v>
      </c>
      <c r="E263" s="144">
        <v>50</v>
      </c>
      <c r="F263" s="145"/>
      <c r="G263" s="190">
        <f t="shared" si="1"/>
        <v>0</v>
      </c>
      <c r="H263" s="193" t="s">
        <v>260</v>
      </c>
      <c r="I263" s="146" t="s">
        <v>260</v>
      </c>
      <c r="J263" s="133"/>
      <c r="K263" s="133"/>
      <c r="L263" s="133"/>
      <c r="M263" s="133"/>
      <c r="N263" s="133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I263" s="124"/>
      <c r="AJ263" s="124"/>
      <c r="AK263" s="124"/>
      <c r="AL263" s="124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4"/>
      <c r="BF263" s="124"/>
      <c r="BG263" s="124"/>
      <c r="BH263" s="124"/>
    </row>
    <row r="264" spans="1:60" ht="22.5" outlineLevel="1" x14ac:dyDescent="0.2">
      <c r="A264" s="141">
        <v>99</v>
      </c>
      <c r="B264" s="199" t="s">
        <v>80</v>
      </c>
      <c r="C264" s="200" t="s">
        <v>81</v>
      </c>
      <c r="D264" s="143" t="s">
        <v>287</v>
      </c>
      <c r="E264" s="144">
        <v>50</v>
      </c>
      <c r="F264" s="145"/>
      <c r="G264" s="190">
        <f t="shared" si="1"/>
        <v>0</v>
      </c>
      <c r="H264" s="193" t="s">
        <v>260</v>
      </c>
      <c r="I264" s="146" t="s">
        <v>260</v>
      </c>
      <c r="J264" s="133"/>
      <c r="K264" s="133"/>
      <c r="L264" s="133"/>
      <c r="M264" s="133"/>
      <c r="N264" s="133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4"/>
      <c r="AC264" s="124"/>
      <c r="AD264" s="124"/>
      <c r="AE264" s="124"/>
      <c r="AF264" s="124"/>
      <c r="AG264" s="124"/>
      <c r="AH264" s="124"/>
      <c r="AI264" s="124"/>
      <c r="AJ264" s="124"/>
      <c r="AK264" s="124"/>
      <c r="AL264" s="124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4"/>
      <c r="BF264" s="124"/>
      <c r="BG264" s="124"/>
      <c r="BH264" s="124"/>
    </row>
    <row r="265" spans="1:60" ht="22.5" outlineLevel="1" x14ac:dyDescent="0.2">
      <c r="A265" s="206">
        <v>100</v>
      </c>
      <c r="B265" s="201" t="s">
        <v>78</v>
      </c>
      <c r="C265" s="202" t="s">
        <v>79</v>
      </c>
      <c r="D265" s="207" t="s">
        <v>287</v>
      </c>
      <c r="E265" s="208">
        <v>50</v>
      </c>
      <c r="F265" s="209"/>
      <c r="G265" s="210">
        <f t="shared" si="1"/>
        <v>0</v>
      </c>
      <c r="H265" s="193" t="s">
        <v>260</v>
      </c>
      <c r="I265" s="146" t="s">
        <v>260</v>
      </c>
      <c r="J265" s="133"/>
      <c r="K265" s="133"/>
      <c r="L265" s="133"/>
      <c r="M265" s="133"/>
      <c r="N265" s="133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I265" s="124"/>
      <c r="AJ265" s="124"/>
      <c r="AK265" s="124"/>
      <c r="AL265" s="124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4"/>
      <c r="BF265" s="124"/>
      <c r="BG265" s="124"/>
      <c r="BH265" s="124"/>
    </row>
    <row r="266" spans="1:60" outlineLevel="1" x14ac:dyDescent="0.2">
      <c r="A266" s="211">
        <v>101</v>
      </c>
      <c r="B266" s="201" t="s">
        <v>82</v>
      </c>
      <c r="C266" s="202" t="s">
        <v>83</v>
      </c>
      <c r="D266" s="212" t="s">
        <v>287</v>
      </c>
      <c r="E266" s="208">
        <v>50</v>
      </c>
      <c r="F266" s="209"/>
      <c r="G266" s="210">
        <f t="shared" si="1"/>
        <v>0</v>
      </c>
      <c r="H266" s="193" t="s">
        <v>260</v>
      </c>
      <c r="I266" s="146" t="s">
        <v>260</v>
      </c>
      <c r="J266" s="133"/>
      <c r="K266" s="133"/>
      <c r="L266" s="133"/>
      <c r="M266" s="133"/>
      <c r="N266" s="133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  <c r="AJ266" s="124"/>
      <c r="AK266" s="124"/>
      <c r="AL266" s="124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4"/>
      <c r="BF266" s="124"/>
      <c r="BG266" s="124"/>
      <c r="BH266" s="124"/>
    </row>
    <row r="267" spans="1:60" outlineLevel="1" x14ac:dyDescent="0.2">
      <c r="A267" s="131"/>
      <c r="B267" s="204"/>
      <c r="C267" s="205"/>
      <c r="D267" s="197"/>
      <c r="E267" s="198"/>
      <c r="F267" s="203"/>
      <c r="G267" s="133"/>
      <c r="H267" s="133"/>
      <c r="I267" s="133"/>
      <c r="J267" s="133"/>
      <c r="K267" s="133"/>
      <c r="L267" s="133"/>
      <c r="M267" s="133"/>
      <c r="N267" s="133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4"/>
      <c r="AC267" s="124"/>
      <c r="AD267" s="124"/>
      <c r="AE267" s="124"/>
      <c r="AF267" s="124"/>
      <c r="AG267" s="124"/>
      <c r="AH267" s="124"/>
      <c r="AI267" s="124"/>
      <c r="AJ267" s="124"/>
      <c r="AK267" s="124"/>
      <c r="AL267" s="124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4"/>
      <c r="BF267" s="124"/>
      <c r="BG267" s="124"/>
      <c r="BH267" s="124"/>
    </row>
    <row r="268" spans="1:60" outlineLevel="1" x14ac:dyDescent="0.2">
      <c r="A268" s="131"/>
      <c r="B268" s="204"/>
      <c r="C268" s="205"/>
      <c r="D268" s="197"/>
      <c r="E268" s="198"/>
      <c r="F268" s="203"/>
      <c r="G268" s="133"/>
      <c r="H268" s="133"/>
      <c r="I268" s="133"/>
      <c r="J268" s="133"/>
      <c r="K268" s="133"/>
      <c r="L268" s="133"/>
      <c r="M268" s="133"/>
      <c r="N268" s="133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4"/>
      <c r="AC268" s="124"/>
      <c r="AD268" s="124"/>
      <c r="AE268" s="124"/>
      <c r="AF268" s="124"/>
      <c r="AG268" s="124"/>
      <c r="AH268" s="124"/>
      <c r="AI268" s="124"/>
      <c r="AJ268" s="124"/>
      <c r="AK268" s="124"/>
      <c r="AL268" s="124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4"/>
      <c r="BF268" s="124"/>
      <c r="BG268" s="124"/>
      <c r="BH268" s="124"/>
    </row>
    <row r="269" spans="1:60" x14ac:dyDescent="0.2">
      <c r="A269" s="3"/>
      <c r="B269" s="4"/>
      <c r="C269" s="157"/>
      <c r="D269" s="6"/>
      <c r="E269" s="3"/>
      <c r="F269" s="3"/>
      <c r="G269" s="3"/>
      <c r="H269" s="3"/>
      <c r="I269" s="3"/>
      <c r="J269" s="3"/>
      <c r="K269" s="3"/>
      <c r="L269" s="3"/>
      <c r="M269" s="3"/>
      <c r="N269" s="3"/>
      <c r="T269">
        <v>12</v>
      </c>
      <c r="U269">
        <v>21</v>
      </c>
      <c r="V269" t="s">
        <v>205</v>
      </c>
    </row>
    <row r="270" spans="1:60" x14ac:dyDescent="0.2">
      <c r="A270" s="127"/>
      <c r="B270" s="128" t="s">
        <v>144</v>
      </c>
      <c r="C270" s="158"/>
      <c r="D270" s="129"/>
      <c r="E270" s="130"/>
      <c r="F270" s="130"/>
      <c r="G270" s="195">
        <f>G8+G100+G113+G116+G142+G174+G233+G254+G256+G260</f>
        <v>0</v>
      </c>
      <c r="H270" s="3"/>
      <c r="I270" s="3"/>
      <c r="J270" s="3"/>
      <c r="K270" s="3"/>
      <c r="L270" s="3"/>
      <c r="M270" s="3"/>
      <c r="N270" s="3"/>
      <c r="T270" t="e">
        <f>SUMIF(A7:A259,T269,#REF!)</f>
        <v>#REF!</v>
      </c>
      <c r="U270" t="e">
        <f>SUMIF(A7:A259,U269,#REF!)</f>
        <v>#REF!</v>
      </c>
      <c r="V270" t="s">
        <v>256</v>
      </c>
    </row>
    <row r="271" spans="1:60" x14ac:dyDescent="0.2">
      <c r="A271" s="3"/>
      <c r="B271" s="4"/>
      <c r="C271" s="157"/>
      <c r="D271" s="6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60" x14ac:dyDescent="0.2">
      <c r="A272" s="3"/>
      <c r="B272" s="4"/>
      <c r="C272" s="157"/>
      <c r="D272" s="6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  <row r="5001" spans="4:4" x14ac:dyDescent="0.2">
      <c r="D5001" s="10"/>
    </row>
    <row r="5002" spans="4:4" x14ac:dyDescent="0.2">
      <c r="D5002" s="10"/>
    </row>
    <row r="5003" spans="4:4" x14ac:dyDescent="0.2">
      <c r="D5003" s="10"/>
    </row>
    <row r="5004" spans="4:4" x14ac:dyDescent="0.2">
      <c r="D5004" s="10"/>
    </row>
    <row r="5005" spans="4:4" x14ac:dyDescent="0.2">
      <c r="D5005" s="10"/>
    </row>
    <row r="5006" spans="4:4" x14ac:dyDescent="0.2">
      <c r="D5006" s="10"/>
    </row>
    <row r="5007" spans="4:4" x14ac:dyDescent="0.2">
      <c r="D5007" s="10"/>
    </row>
    <row r="5008" spans="4:4" x14ac:dyDescent="0.2">
      <c r="D5008" s="10"/>
    </row>
    <row r="5009" spans="4:4" x14ac:dyDescent="0.2">
      <c r="D5009" s="10"/>
    </row>
  </sheetData>
  <sheetProtection formatRows="0"/>
  <mergeCells count="26">
    <mergeCell ref="C153:G153"/>
    <mergeCell ref="C193:G193"/>
    <mergeCell ref="C157:G157"/>
    <mergeCell ref="C158:G158"/>
    <mergeCell ref="C161:G161"/>
    <mergeCell ref="C162:G162"/>
    <mergeCell ref="C163:G163"/>
    <mergeCell ref="C189:G189"/>
    <mergeCell ref="C177:G177"/>
    <mergeCell ref="C176:G176"/>
    <mergeCell ref="C154:G154"/>
    <mergeCell ref="C155:G155"/>
    <mergeCell ref="C166:G166"/>
    <mergeCell ref="A1:G1"/>
    <mergeCell ref="C2:G2"/>
    <mergeCell ref="C3:G3"/>
    <mergeCell ref="C4:G4"/>
    <mergeCell ref="C136:G136"/>
    <mergeCell ref="C145:G145"/>
    <mergeCell ref="C146:G146"/>
    <mergeCell ref="C144:G144"/>
    <mergeCell ref="C164:G164"/>
    <mergeCell ref="C165:G165"/>
    <mergeCell ref="C156:G156"/>
    <mergeCell ref="C147:G147"/>
    <mergeCell ref="C148:G148"/>
  </mergeCells>
  <phoneticPr fontId="16" type="noConversion"/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2"/>
    <outlinePr summaryBelow="0"/>
  </sheetPr>
  <dimension ref="A1:BH5008"/>
  <sheetViews>
    <sheetView tabSelected="1" workbookViewId="0">
      <pane ySplit="7" topLeftCell="A179" activePane="bottomLeft" state="frozen"/>
      <selection pane="bottomLeft" activeCell="Q208" sqref="Q208"/>
    </sheetView>
  </sheetViews>
  <sheetFormatPr defaultRowHeight="12.75" outlineLevelRow="3" x14ac:dyDescent="0.2"/>
  <cols>
    <col min="1" max="1" width="3.42578125" customWidth="1"/>
    <col min="2" max="2" width="12.5703125" style="105" customWidth="1"/>
    <col min="3" max="3" width="38.28515625" style="10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10" max="14" width="0" hidden="1" customWidth="1"/>
    <col min="18" max="18" width="0" hidden="1" customWidth="1"/>
    <col min="20" max="30" width="0" hidden="1" customWidth="1"/>
    <col min="38" max="41" width="0" hidden="1" customWidth="1"/>
    <col min="53" max="53" width="73.7109375" customWidth="1"/>
  </cols>
  <sheetData>
    <row r="1" spans="1:60" ht="15.75" customHeight="1" x14ac:dyDescent="0.25">
      <c r="A1" s="276" t="s">
        <v>54</v>
      </c>
      <c r="B1" s="276"/>
      <c r="C1" s="276"/>
      <c r="D1" s="276"/>
      <c r="E1" s="276"/>
      <c r="F1" s="276"/>
      <c r="G1" s="276"/>
      <c r="V1" t="s">
        <v>195</v>
      </c>
    </row>
    <row r="2" spans="1:60" ht="24.95" customHeight="1" x14ac:dyDescent="0.2">
      <c r="A2" s="46" t="s">
        <v>121</v>
      </c>
      <c r="B2" s="45" t="s">
        <v>154</v>
      </c>
      <c r="C2" s="277" t="s">
        <v>155</v>
      </c>
      <c r="D2" s="278"/>
      <c r="E2" s="278"/>
      <c r="F2" s="278"/>
      <c r="G2" s="279"/>
      <c r="V2" t="s">
        <v>196</v>
      </c>
    </row>
    <row r="3" spans="1:60" ht="24.95" customHeight="1" x14ac:dyDescent="0.2">
      <c r="A3" s="46" t="s">
        <v>122</v>
      </c>
      <c r="B3" s="45" t="s">
        <v>161</v>
      </c>
      <c r="C3" s="277" t="s">
        <v>162</v>
      </c>
      <c r="D3" s="278"/>
      <c r="E3" s="278"/>
      <c r="F3" s="278"/>
      <c r="G3" s="279"/>
      <c r="R3" s="105" t="s">
        <v>196</v>
      </c>
      <c r="V3" t="s">
        <v>197</v>
      </c>
    </row>
    <row r="4" spans="1:60" ht="24.95" customHeight="1" x14ac:dyDescent="0.2">
      <c r="A4" s="117" t="s">
        <v>123</v>
      </c>
      <c r="B4" s="118" t="s">
        <v>161</v>
      </c>
      <c r="C4" s="280" t="s">
        <v>162</v>
      </c>
      <c r="D4" s="281"/>
      <c r="E4" s="281"/>
      <c r="F4" s="281"/>
      <c r="G4" s="282"/>
      <c r="V4" t="s">
        <v>198</v>
      </c>
    </row>
    <row r="5" spans="1:60" x14ac:dyDescent="0.2">
      <c r="D5" s="10"/>
    </row>
    <row r="6" spans="1:60" ht="38.25" x14ac:dyDescent="0.2">
      <c r="A6" s="120" t="s">
        <v>199</v>
      </c>
      <c r="B6" s="122" t="s">
        <v>200</v>
      </c>
      <c r="C6" s="122" t="s">
        <v>201</v>
      </c>
      <c r="D6" s="121" t="s">
        <v>202</v>
      </c>
      <c r="E6" s="120" t="s">
        <v>203</v>
      </c>
      <c r="F6" s="119" t="s">
        <v>204</v>
      </c>
      <c r="G6" s="119" t="s">
        <v>144</v>
      </c>
      <c r="H6" s="192" t="s">
        <v>206</v>
      </c>
      <c r="I6" s="123" t="s">
        <v>207</v>
      </c>
      <c r="J6" s="123" t="s">
        <v>208</v>
      </c>
      <c r="K6" s="123" t="s">
        <v>209</v>
      </c>
      <c r="L6" s="123" t="s">
        <v>210</v>
      </c>
      <c r="M6" s="123" t="s">
        <v>211</v>
      </c>
      <c r="N6" s="123" t="s">
        <v>212</v>
      </c>
    </row>
    <row r="7" spans="1:60" hidden="1" x14ac:dyDescent="0.2">
      <c r="A7" s="3"/>
      <c r="B7" s="4"/>
      <c r="C7" s="4"/>
      <c r="D7" s="6"/>
      <c r="E7" s="125"/>
      <c r="F7" s="126"/>
      <c r="G7" s="126"/>
      <c r="H7" s="126"/>
      <c r="I7" s="126"/>
      <c r="J7" s="126"/>
      <c r="K7" s="126"/>
      <c r="L7" s="126"/>
      <c r="M7" s="126"/>
      <c r="N7" s="126"/>
    </row>
    <row r="8" spans="1:60" x14ac:dyDescent="0.2">
      <c r="A8" s="135" t="s">
        <v>213</v>
      </c>
      <c r="B8" s="136" t="s">
        <v>173</v>
      </c>
      <c r="C8" s="154" t="s">
        <v>174</v>
      </c>
      <c r="D8" s="137"/>
      <c r="E8" s="138"/>
      <c r="F8" s="139"/>
      <c r="G8" s="139">
        <f>SUMIF(AG9:AG156,"&lt;&gt;NOR",G9:G156)</f>
        <v>0</v>
      </c>
      <c r="H8" s="139"/>
      <c r="I8" s="140"/>
      <c r="J8" s="134"/>
      <c r="K8" s="134" t="e">
        <f>SUM(K9:K156)</f>
        <v>#REF!</v>
      </c>
      <c r="L8" s="134"/>
      <c r="M8" s="134"/>
      <c r="N8" s="134"/>
      <c r="V8" t="s">
        <v>214</v>
      </c>
    </row>
    <row r="9" spans="1:60" outlineLevel="1" x14ac:dyDescent="0.2">
      <c r="A9" s="141">
        <v>1</v>
      </c>
      <c r="B9" s="142" t="s">
        <v>577</v>
      </c>
      <c r="C9" s="155" t="s">
        <v>578</v>
      </c>
      <c r="D9" s="143" t="s">
        <v>259</v>
      </c>
      <c r="E9" s="144">
        <v>6</v>
      </c>
      <c r="F9" s="145"/>
      <c r="G9" s="190">
        <f>ROUND(E9*F9,2)</f>
        <v>0</v>
      </c>
      <c r="H9" s="193" t="s">
        <v>260</v>
      </c>
      <c r="I9" s="146" t="s">
        <v>260</v>
      </c>
      <c r="J9" s="133">
        <v>0.17199999999999999</v>
      </c>
      <c r="K9" s="133" t="e">
        <f>ROUND(#REF!*J9,2)</f>
        <v>#REF!</v>
      </c>
      <c r="L9" s="133"/>
      <c r="M9" s="133" t="s">
        <v>220</v>
      </c>
      <c r="N9" s="133" t="s">
        <v>221</v>
      </c>
      <c r="O9" s="124"/>
      <c r="P9" s="124"/>
      <c r="Q9" s="124"/>
      <c r="R9" s="124"/>
      <c r="S9" s="124"/>
      <c r="T9" s="124"/>
      <c r="U9" s="124"/>
      <c r="V9" s="124" t="s">
        <v>222</v>
      </c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</row>
    <row r="10" spans="1:60" outlineLevel="2" x14ac:dyDescent="0.2">
      <c r="A10" s="131"/>
      <c r="B10" s="132"/>
      <c r="C10" s="161" t="s">
        <v>579</v>
      </c>
      <c r="D10" s="159"/>
      <c r="E10" s="160">
        <v>6</v>
      </c>
      <c r="F10" s="133"/>
      <c r="G10" s="133"/>
      <c r="H10" s="133"/>
      <c r="I10" s="133"/>
      <c r="J10" s="133"/>
      <c r="K10" s="133"/>
      <c r="L10" s="133"/>
      <c r="M10" s="133"/>
      <c r="N10" s="133"/>
      <c r="O10" s="124"/>
      <c r="P10" s="124"/>
      <c r="Q10" s="124"/>
      <c r="R10" s="124"/>
      <c r="S10" s="124"/>
      <c r="T10" s="124"/>
      <c r="U10" s="124"/>
      <c r="V10" s="124" t="s">
        <v>262</v>
      </c>
      <c r="W10" s="124">
        <v>0</v>
      </c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</row>
    <row r="11" spans="1:60" outlineLevel="1" x14ac:dyDescent="0.2">
      <c r="A11" s="141">
        <v>2</v>
      </c>
      <c r="B11" s="142" t="s">
        <v>580</v>
      </c>
      <c r="C11" s="155" t="s">
        <v>581</v>
      </c>
      <c r="D11" s="143" t="s">
        <v>446</v>
      </c>
      <c r="E11" s="144">
        <v>2</v>
      </c>
      <c r="F11" s="145"/>
      <c r="G11" s="190">
        <f>ROUND(E11*F11,2)</f>
        <v>0</v>
      </c>
      <c r="H11" s="193" t="s">
        <v>260</v>
      </c>
      <c r="I11" s="146" t="s">
        <v>260</v>
      </c>
      <c r="J11" s="133">
        <v>0.88</v>
      </c>
      <c r="K11" s="133" t="e">
        <f>ROUND(#REF!*J11,2)</f>
        <v>#REF!</v>
      </c>
      <c r="L11" s="133"/>
      <c r="M11" s="133" t="s">
        <v>220</v>
      </c>
      <c r="N11" s="133" t="s">
        <v>221</v>
      </c>
      <c r="O11" s="124"/>
      <c r="P11" s="124"/>
      <c r="Q11" s="124"/>
      <c r="R11" s="124"/>
      <c r="S11" s="124"/>
      <c r="T11" s="124"/>
      <c r="U11" s="124"/>
      <c r="V11" s="124" t="s">
        <v>222</v>
      </c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</row>
    <row r="12" spans="1:60" outlineLevel="2" x14ac:dyDescent="0.2">
      <c r="A12" s="131"/>
      <c r="B12" s="132"/>
      <c r="C12" s="161" t="s">
        <v>582</v>
      </c>
      <c r="D12" s="159"/>
      <c r="E12" s="160">
        <v>2</v>
      </c>
      <c r="F12" s="133"/>
      <c r="G12" s="133"/>
      <c r="H12" s="133"/>
      <c r="I12" s="133"/>
      <c r="J12" s="133"/>
      <c r="K12" s="133"/>
      <c r="L12" s="133"/>
      <c r="M12" s="133"/>
      <c r="N12" s="133"/>
      <c r="O12" s="124"/>
      <c r="P12" s="124"/>
      <c r="Q12" s="124"/>
      <c r="R12" s="124"/>
      <c r="S12" s="124"/>
      <c r="T12" s="124"/>
      <c r="U12" s="124"/>
      <c r="V12" s="124" t="s">
        <v>262</v>
      </c>
      <c r="W12" s="124">
        <v>0</v>
      </c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</row>
    <row r="13" spans="1:60" ht="22.5" outlineLevel="1" x14ac:dyDescent="0.2">
      <c r="A13" s="141">
        <v>3</v>
      </c>
      <c r="B13" s="142" t="s">
        <v>583</v>
      </c>
      <c r="C13" s="155" t="s">
        <v>584</v>
      </c>
      <c r="D13" s="143" t="s">
        <v>446</v>
      </c>
      <c r="E13" s="144">
        <v>4</v>
      </c>
      <c r="F13" s="145"/>
      <c r="G13" s="190">
        <f>ROUND(E13*F13,2)</f>
        <v>0</v>
      </c>
      <c r="H13" s="193" t="s">
        <v>260</v>
      </c>
      <c r="I13" s="146" t="s">
        <v>260</v>
      </c>
      <c r="J13" s="133">
        <v>0.55000000000000004</v>
      </c>
      <c r="K13" s="133" t="e">
        <f>ROUND(#REF!*J13,2)</f>
        <v>#REF!</v>
      </c>
      <c r="L13" s="133"/>
      <c r="M13" s="133" t="s">
        <v>220</v>
      </c>
      <c r="N13" s="133" t="s">
        <v>221</v>
      </c>
      <c r="O13" s="124"/>
      <c r="P13" s="124"/>
      <c r="Q13" s="124"/>
      <c r="R13" s="124"/>
      <c r="S13" s="124"/>
      <c r="T13" s="124"/>
      <c r="U13" s="124"/>
      <c r="V13" s="124" t="s">
        <v>222</v>
      </c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</row>
    <row r="14" spans="1:60" outlineLevel="2" x14ac:dyDescent="0.2">
      <c r="A14" s="131"/>
      <c r="B14" s="132"/>
      <c r="C14" s="161" t="s">
        <v>585</v>
      </c>
      <c r="D14" s="159"/>
      <c r="E14" s="160">
        <v>4</v>
      </c>
      <c r="F14" s="133"/>
      <c r="G14" s="133"/>
      <c r="H14" s="133"/>
      <c r="I14" s="133"/>
      <c r="J14" s="133"/>
      <c r="K14" s="133"/>
      <c r="L14" s="133"/>
      <c r="M14" s="133"/>
      <c r="N14" s="133"/>
      <c r="O14" s="124"/>
      <c r="P14" s="124"/>
      <c r="Q14" s="124"/>
      <c r="R14" s="124"/>
      <c r="S14" s="124"/>
      <c r="T14" s="124"/>
      <c r="U14" s="124"/>
      <c r="V14" s="124" t="s">
        <v>262</v>
      </c>
      <c r="W14" s="124">
        <v>0</v>
      </c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</row>
    <row r="15" spans="1:60" outlineLevel="1" x14ac:dyDescent="0.2">
      <c r="A15" s="141">
        <v>4</v>
      </c>
      <c r="B15" s="142" t="s">
        <v>586</v>
      </c>
      <c r="C15" s="155" t="s">
        <v>587</v>
      </c>
      <c r="D15" s="143" t="s">
        <v>446</v>
      </c>
      <c r="E15" s="144">
        <v>6</v>
      </c>
      <c r="F15" s="145"/>
      <c r="G15" s="190">
        <f>ROUND(E15*F15,2)</f>
        <v>0</v>
      </c>
      <c r="H15" s="193" t="s">
        <v>260</v>
      </c>
      <c r="I15" s="146" t="s">
        <v>260</v>
      </c>
      <c r="J15" s="133">
        <v>1.655</v>
      </c>
      <c r="K15" s="133" t="e">
        <f>ROUND(#REF!*J15,2)</f>
        <v>#REF!</v>
      </c>
      <c r="L15" s="133"/>
      <c r="M15" s="133" t="s">
        <v>220</v>
      </c>
      <c r="N15" s="133" t="s">
        <v>221</v>
      </c>
      <c r="O15" s="124"/>
      <c r="P15" s="124"/>
      <c r="Q15" s="124"/>
      <c r="R15" s="124"/>
      <c r="S15" s="124"/>
      <c r="T15" s="124"/>
      <c r="U15" s="124"/>
      <c r="V15" s="124" t="s">
        <v>222</v>
      </c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</row>
    <row r="16" spans="1:60" outlineLevel="2" x14ac:dyDescent="0.2">
      <c r="A16" s="131"/>
      <c r="B16" s="132"/>
      <c r="C16" s="161" t="s">
        <v>588</v>
      </c>
      <c r="D16" s="159"/>
      <c r="E16" s="160">
        <v>6</v>
      </c>
      <c r="F16" s="133"/>
      <c r="G16" s="133"/>
      <c r="H16" s="133"/>
      <c r="I16" s="133"/>
      <c r="J16" s="133"/>
      <c r="K16" s="133"/>
      <c r="L16" s="133"/>
      <c r="M16" s="133"/>
      <c r="N16" s="133"/>
      <c r="O16" s="124"/>
      <c r="P16" s="124"/>
      <c r="Q16" s="124"/>
      <c r="R16" s="124"/>
      <c r="S16" s="124"/>
      <c r="T16" s="124"/>
      <c r="U16" s="124"/>
      <c r="V16" s="124" t="s">
        <v>262</v>
      </c>
      <c r="W16" s="124">
        <v>0</v>
      </c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</row>
    <row r="17" spans="1:60" outlineLevel="1" x14ac:dyDescent="0.2">
      <c r="A17" s="141">
        <v>5</v>
      </c>
      <c r="B17" s="142" t="s">
        <v>263</v>
      </c>
      <c r="C17" s="155" t="s">
        <v>264</v>
      </c>
      <c r="D17" s="143" t="s">
        <v>259</v>
      </c>
      <c r="E17" s="144">
        <v>427</v>
      </c>
      <c r="F17" s="145"/>
      <c r="G17" s="190">
        <f>ROUND(E17*F17,2)</f>
        <v>0</v>
      </c>
      <c r="H17" s="193" t="s">
        <v>260</v>
      </c>
      <c r="I17" s="146" t="s">
        <v>260</v>
      </c>
      <c r="J17" s="133">
        <v>0.14199999999999999</v>
      </c>
      <c r="K17" s="133" t="e">
        <f>ROUND(#REF!*J17,2)</f>
        <v>#REF!</v>
      </c>
      <c r="L17" s="133"/>
      <c r="M17" s="133" t="s">
        <v>220</v>
      </c>
      <c r="N17" s="133" t="s">
        <v>221</v>
      </c>
      <c r="O17" s="124"/>
      <c r="P17" s="124"/>
      <c r="Q17" s="124"/>
      <c r="R17" s="124"/>
      <c r="S17" s="124"/>
      <c r="T17" s="124"/>
      <c r="U17" s="124"/>
      <c r="V17" s="124" t="s">
        <v>222</v>
      </c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</row>
    <row r="18" spans="1:60" ht="22.5" outlineLevel="2" x14ac:dyDescent="0.2">
      <c r="A18" s="131"/>
      <c r="B18" s="132"/>
      <c r="C18" s="161" t="s">
        <v>589</v>
      </c>
      <c r="D18" s="159"/>
      <c r="E18" s="160">
        <v>427</v>
      </c>
      <c r="F18" s="133"/>
      <c r="G18" s="133"/>
      <c r="H18" s="133"/>
      <c r="I18" s="133"/>
      <c r="J18" s="133"/>
      <c r="K18" s="133"/>
      <c r="L18" s="133"/>
      <c r="M18" s="133"/>
      <c r="N18" s="133"/>
      <c r="O18" s="124"/>
      <c r="P18" s="124"/>
      <c r="Q18" s="124"/>
      <c r="R18" s="124"/>
      <c r="S18" s="124"/>
      <c r="T18" s="124"/>
      <c r="U18" s="124"/>
      <c r="V18" s="124" t="s">
        <v>262</v>
      </c>
      <c r="W18" s="124">
        <v>0</v>
      </c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</row>
    <row r="19" spans="1:60" outlineLevel="1" x14ac:dyDescent="0.2">
      <c r="A19" s="141">
        <v>6</v>
      </c>
      <c r="B19" s="142" t="s">
        <v>590</v>
      </c>
      <c r="C19" s="155" t="s">
        <v>591</v>
      </c>
      <c r="D19" s="143" t="s">
        <v>259</v>
      </c>
      <c r="E19" s="144">
        <v>221</v>
      </c>
      <c r="F19" s="145"/>
      <c r="G19" s="190">
        <f>ROUND(E19*F19,2)</f>
        <v>0</v>
      </c>
      <c r="H19" s="193" t="s">
        <v>260</v>
      </c>
      <c r="I19" s="146" t="s">
        <v>260</v>
      </c>
      <c r="J19" s="133">
        <v>0.21029999999999999</v>
      </c>
      <c r="K19" s="133" t="e">
        <f>ROUND(#REF!*J19,2)</f>
        <v>#REF!</v>
      </c>
      <c r="L19" s="133"/>
      <c r="M19" s="133" t="s">
        <v>220</v>
      </c>
      <c r="N19" s="133" t="s">
        <v>221</v>
      </c>
      <c r="O19" s="124"/>
      <c r="P19" s="124"/>
      <c r="Q19" s="124"/>
      <c r="R19" s="124"/>
      <c r="S19" s="124"/>
      <c r="T19" s="124"/>
      <c r="U19" s="124"/>
      <c r="V19" s="124" t="s">
        <v>222</v>
      </c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</row>
    <row r="20" spans="1:60" outlineLevel="2" x14ac:dyDescent="0.2">
      <c r="A20" s="131"/>
      <c r="B20" s="132"/>
      <c r="C20" s="161" t="s">
        <v>592</v>
      </c>
      <c r="D20" s="159"/>
      <c r="E20" s="160">
        <v>221</v>
      </c>
      <c r="F20" s="133"/>
      <c r="G20" s="133"/>
      <c r="H20" s="133"/>
      <c r="I20" s="133"/>
      <c r="J20" s="133"/>
      <c r="K20" s="133"/>
      <c r="L20" s="133"/>
      <c r="M20" s="133"/>
      <c r="N20" s="133"/>
      <c r="O20" s="124"/>
      <c r="P20" s="124"/>
      <c r="Q20" s="124"/>
      <c r="R20" s="124"/>
      <c r="S20" s="124"/>
      <c r="T20" s="124"/>
      <c r="U20" s="124"/>
      <c r="V20" s="124" t="s">
        <v>262</v>
      </c>
      <c r="W20" s="124">
        <v>0</v>
      </c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</row>
    <row r="21" spans="1:60" outlineLevel="1" x14ac:dyDescent="0.2">
      <c r="A21" s="141">
        <v>7</v>
      </c>
      <c r="B21" s="142" t="s">
        <v>266</v>
      </c>
      <c r="C21" s="155" t="s">
        <v>267</v>
      </c>
      <c r="D21" s="143" t="s">
        <v>259</v>
      </c>
      <c r="E21" s="144">
        <v>252</v>
      </c>
      <c r="F21" s="145"/>
      <c r="G21" s="190">
        <f>ROUND(E21*F21,2)</f>
        <v>0</v>
      </c>
      <c r="H21" s="193" t="s">
        <v>260</v>
      </c>
      <c r="I21" s="146" t="s">
        <v>260</v>
      </c>
      <c r="J21" s="133">
        <v>0.52649999999999997</v>
      </c>
      <c r="K21" s="133" t="e">
        <f>ROUND(#REF!*J21,2)</f>
        <v>#REF!</v>
      </c>
      <c r="L21" s="133"/>
      <c r="M21" s="133" t="s">
        <v>220</v>
      </c>
      <c r="N21" s="133" t="s">
        <v>221</v>
      </c>
      <c r="O21" s="124"/>
      <c r="P21" s="124"/>
      <c r="Q21" s="124"/>
      <c r="R21" s="124"/>
      <c r="S21" s="124"/>
      <c r="T21" s="124"/>
      <c r="U21" s="124"/>
      <c r="V21" s="124" t="s">
        <v>222</v>
      </c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</row>
    <row r="22" spans="1:60" outlineLevel="2" x14ac:dyDescent="0.2">
      <c r="A22" s="131"/>
      <c r="B22" s="132"/>
      <c r="C22" s="161" t="s">
        <v>593</v>
      </c>
      <c r="D22" s="159"/>
      <c r="E22" s="160">
        <v>31</v>
      </c>
      <c r="F22" s="133"/>
      <c r="G22" s="133"/>
      <c r="H22" s="133"/>
      <c r="I22" s="133"/>
      <c r="J22" s="133"/>
      <c r="K22" s="133"/>
      <c r="L22" s="133"/>
      <c r="M22" s="133"/>
      <c r="N22" s="133"/>
      <c r="O22" s="124"/>
      <c r="P22" s="124"/>
      <c r="Q22" s="124"/>
      <c r="R22" s="124"/>
      <c r="S22" s="124"/>
      <c r="T22" s="124"/>
      <c r="U22" s="124"/>
      <c r="V22" s="124" t="s">
        <v>262</v>
      </c>
      <c r="W22" s="124">
        <v>0</v>
      </c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</row>
    <row r="23" spans="1:60" ht="22.5" outlineLevel="3" x14ac:dyDescent="0.2">
      <c r="A23" s="131"/>
      <c r="B23" s="132"/>
      <c r="C23" s="161" t="s">
        <v>594</v>
      </c>
      <c r="D23" s="159"/>
      <c r="E23" s="160">
        <v>221</v>
      </c>
      <c r="F23" s="133"/>
      <c r="G23" s="133"/>
      <c r="H23" s="133"/>
      <c r="I23" s="133"/>
      <c r="J23" s="133"/>
      <c r="K23" s="133"/>
      <c r="L23" s="133"/>
      <c r="M23" s="133"/>
      <c r="N23" s="133"/>
      <c r="O23" s="124"/>
      <c r="P23" s="124"/>
      <c r="Q23" s="124"/>
      <c r="R23" s="124"/>
      <c r="S23" s="124"/>
      <c r="T23" s="124"/>
      <c r="U23" s="124"/>
      <c r="V23" s="124" t="s">
        <v>262</v>
      </c>
      <c r="W23" s="124">
        <v>0</v>
      </c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</row>
    <row r="24" spans="1:60" outlineLevel="1" x14ac:dyDescent="0.2">
      <c r="A24" s="141">
        <v>8</v>
      </c>
      <c r="B24" s="142" t="s">
        <v>595</v>
      </c>
      <c r="C24" s="155" t="s">
        <v>596</v>
      </c>
      <c r="D24" s="143" t="s">
        <v>259</v>
      </c>
      <c r="E24" s="144">
        <v>17</v>
      </c>
      <c r="F24" s="145"/>
      <c r="G24" s="190">
        <f>ROUND(E24*F24,2)</f>
        <v>0</v>
      </c>
      <c r="H24" s="193" t="s">
        <v>260</v>
      </c>
      <c r="I24" s="146" t="s">
        <v>260</v>
      </c>
      <c r="J24" s="133">
        <v>1.0529999999999999</v>
      </c>
      <c r="K24" s="133" t="e">
        <f>ROUND(#REF!*J24,2)</f>
        <v>#REF!</v>
      </c>
      <c r="L24" s="133"/>
      <c r="M24" s="133" t="s">
        <v>220</v>
      </c>
      <c r="N24" s="133" t="s">
        <v>221</v>
      </c>
      <c r="O24" s="124"/>
      <c r="P24" s="124"/>
      <c r="Q24" s="124"/>
      <c r="R24" s="124"/>
      <c r="S24" s="124"/>
      <c r="T24" s="124"/>
      <c r="U24" s="124"/>
      <c r="V24" s="124" t="s">
        <v>222</v>
      </c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</row>
    <row r="25" spans="1:60" outlineLevel="2" x14ac:dyDescent="0.2">
      <c r="A25" s="131"/>
      <c r="B25" s="132"/>
      <c r="C25" s="161" t="s">
        <v>597</v>
      </c>
      <c r="D25" s="159"/>
      <c r="E25" s="160">
        <v>17</v>
      </c>
      <c r="F25" s="133"/>
      <c r="G25" s="133"/>
      <c r="H25" s="133"/>
      <c r="I25" s="133"/>
      <c r="J25" s="133"/>
      <c r="K25" s="133"/>
      <c r="L25" s="133"/>
      <c r="M25" s="133"/>
      <c r="N25" s="133"/>
      <c r="O25" s="124"/>
      <c r="P25" s="124"/>
      <c r="Q25" s="124"/>
      <c r="R25" s="124"/>
      <c r="S25" s="124"/>
      <c r="T25" s="124"/>
      <c r="U25" s="124"/>
      <c r="V25" s="124" t="s">
        <v>262</v>
      </c>
      <c r="W25" s="124">
        <v>0</v>
      </c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</row>
    <row r="26" spans="1:60" outlineLevel="1" x14ac:dyDescent="0.2">
      <c r="A26" s="141">
        <v>9</v>
      </c>
      <c r="B26" s="142" t="s">
        <v>270</v>
      </c>
      <c r="C26" s="155" t="s">
        <v>271</v>
      </c>
      <c r="D26" s="143" t="s">
        <v>259</v>
      </c>
      <c r="E26" s="144">
        <v>206</v>
      </c>
      <c r="F26" s="145"/>
      <c r="G26" s="190">
        <f>ROUND(E26*F26,2)</f>
        <v>0</v>
      </c>
      <c r="H26" s="193" t="s">
        <v>260</v>
      </c>
      <c r="I26" s="146" t="s">
        <v>260</v>
      </c>
      <c r="J26" s="133">
        <v>2.5899999999999999E-2</v>
      </c>
      <c r="K26" s="133" t="e">
        <f>ROUND(#REF!*J26,2)</f>
        <v>#REF!</v>
      </c>
      <c r="L26" s="133"/>
      <c r="M26" s="133" t="s">
        <v>220</v>
      </c>
      <c r="N26" s="133" t="s">
        <v>221</v>
      </c>
      <c r="O26" s="124"/>
      <c r="P26" s="124"/>
      <c r="Q26" s="124"/>
      <c r="R26" s="124"/>
      <c r="S26" s="124"/>
      <c r="T26" s="124"/>
      <c r="U26" s="124"/>
      <c r="V26" s="124" t="s">
        <v>222</v>
      </c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</row>
    <row r="27" spans="1:60" outlineLevel="2" x14ac:dyDescent="0.2">
      <c r="A27" s="131"/>
      <c r="B27" s="132"/>
      <c r="C27" s="161" t="s">
        <v>598</v>
      </c>
      <c r="D27" s="159"/>
      <c r="E27" s="160">
        <v>206</v>
      </c>
      <c r="F27" s="133"/>
      <c r="G27" s="133"/>
      <c r="H27" s="133"/>
      <c r="I27" s="133"/>
      <c r="J27" s="133"/>
      <c r="K27" s="133"/>
      <c r="L27" s="133"/>
      <c r="M27" s="133"/>
      <c r="N27" s="133"/>
      <c r="O27" s="124"/>
      <c r="P27" s="124"/>
      <c r="Q27" s="124"/>
      <c r="R27" s="124"/>
      <c r="S27" s="124"/>
      <c r="T27" s="124"/>
      <c r="U27" s="124"/>
      <c r="V27" s="124" t="s">
        <v>262</v>
      </c>
      <c r="W27" s="124">
        <v>0</v>
      </c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</row>
    <row r="28" spans="1:60" outlineLevel="1" x14ac:dyDescent="0.2">
      <c r="A28" s="141">
        <v>10</v>
      </c>
      <c r="B28" s="142" t="s">
        <v>273</v>
      </c>
      <c r="C28" s="155" t="s">
        <v>274</v>
      </c>
      <c r="D28" s="143" t="s">
        <v>259</v>
      </c>
      <c r="E28" s="144">
        <v>206</v>
      </c>
      <c r="F28" s="145"/>
      <c r="G28" s="190">
        <f>ROUND(E28*F28,2)</f>
        <v>0</v>
      </c>
      <c r="H28" s="193" t="s">
        <v>260</v>
      </c>
      <c r="I28" s="146" t="s">
        <v>260</v>
      </c>
      <c r="J28" s="133">
        <v>0.06</v>
      </c>
      <c r="K28" s="133" t="e">
        <f>ROUND(#REF!*J28,2)</f>
        <v>#REF!</v>
      </c>
      <c r="L28" s="133"/>
      <c r="M28" s="133" t="s">
        <v>220</v>
      </c>
      <c r="N28" s="133" t="s">
        <v>221</v>
      </c>
      <c r="O28" s="124"/>
      <c r="P28" s="124"/>
      <c r="Q28" s="124"/>
      <c r="R28" s="124"/>
      <c r="S28" s="124"/>
      <c r="T28" s="124"/>
      <c r="U28" s="124"/>
      <c r="V28" s="124" t="s">
        <v>222</v>
      </c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</row>
    <row r="29" spans="1:60" outlineLevel="2" x14ac:dyDescent="0.2">
      <c r="A29" s="131"/>
      <c r="B29" s="132"/>
      <c r="C29" s="161" t="s">
        <v>599</v>
      </c>
      <c r="D29" s="159"/>
      <c r="E29" s="160">
        <v>206</v>
      </c>
      <c r="F29" s="133"/>
      <c r="G29" s="133"/>
      <c r="H29" s="133"/>
      <c r="I29" s="133"/>
      <c r="J29" s="133"/>
      <c r="K29" s="133"/>
      <c r="L29" s="133"/>
      <c r="M29" s="133"/>
      <c r="N29" s="133"/>
      <c r="O29" s="124"/>
      <c r="P29" s="124"/>
      <c r="Q29" s="124"/>
      <c r="R29" s="124"/>
      <c r="S29" s="124"/>
      <c r="T29" s="124"/>
      <c r="U29" s="124"/>
      <c r="V29" s="124" t="s">
        <v>262</v>
      </c>
      <c r="W29" s="124">
        <v>0</v>
      </c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</row>
    <row r="30" spans="1:60" outlineLevel="1" x14ac:dyDescent="0.2">
      <c r="A30" s="141">
        <v>11</v>
      </c>
      <c r="B30" s="142" t="s">
        <v>600</v>
      </c>
      <c r="C30" s="155" t="s">
        <v>601</v>
      </c>
      <c r="D30" s="143" t="s">
        <v>259</v>
      </c>
      <c r="E30" s="144">
        <v>82</v>
      </c>
      <c r="F30" s="145"/>
      <c r="G30" s="190">
        <f>ROUND(E30*F30,2)</f>
        <v>0</v>
      </c>
      <c r="H30" s="193" t="s">
        <v>260</v>
      </c>
      <c r="I30" s="146" t="s">
        <v>260</v>
      </c>
      <c r="J30" s="133">
        <v>7.2999999999999995E-2</v>
      </c>
      <c r="K30" s="133" t="e">
        <f>ROUND(#REF!*J30,2)</f>
        <v>#REF!</v>
      </c>
      <c r="L30" s="133"/>
      <c r="M30" s="133" t="s">
        <v>220</v>
      </c>
      <c r="N30" s="133" t="s">
        <v>221</v>
      </c>
      <c r="O30" s="124"/>
      <c r="P30" s="124"/>
      <c r="Q30" s="124"/>
      <c r="R30" s="124"/>
      <c r="S30" s="124"/>
      <c r="T30" s="124"/>
      <c r="U30" s="124"/>
      <c r="V30" s="124" t="s">
        <v>222</v>
      </c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</row>
    <row r="31" spans="1:60" outlineLevel="2" x14ac:dyDescent="0.2">
      <c r="A31" s="131"/>
      <c r="B31" s="132"/>
      <c r="C31" s="161" t="s">
        <v>602</v>
      </c>
      <c r="D31" s="159"/>
      <c r="E31" s="160">
        <v>82</v>
      </c>
      <c r="F31" s="133"/>
      <c r="G31" s="133"/>
      <c r="H31" s="133"/>
      <c r="I31" s="133"/>
      <c r="J31" s="133"/>
      <c r="K31" s="133"/>
      <c r="L31" s="133"/>
      <c r="M31" s="133"/>
      <c r="N31" s="133"/>
      <c r="O31" s="124"/>
      <c r="P31" s="124"/>
      <c r="Q31" s="124"/>
      <c r="R31" s="124"/>
      <c r="S31" s="124"/>
      <c r="T31" s="124"/>
      <c r="U31" s="124"/>
      <c r="V31" s="124" t="s">
        <v>262</v>
      </c>
      <c r="W31" s="124">
        <v>0</v>
      </c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</row>
    <row r="32" spans="1:60" outlineLevel="1" x14ac:dyDescent="0.2">
      <c r="A32" s="141">
        <v>12</v>
      </c>
      <c r="B32" s="142" t="s">
        <v>279</v>
      </c>
      <c r="C32" s="155" t="s">
        <v>280</v>
      </c>
      <c r="D32" s="143" t="s">
        <v>259</v>
      </c>
      <c r="E32" s="144">
        <v>504</v>
      </c>
      <c r="F32" s="145"/>
      <c r="G32" s="190">
        <f>ROUND(E32*F32,2)</f>
        <v>0</v>
      </c>
      <c r="H32" s="193" t="s">
        <v>260</v>
      </c>
      <c r="I32" s="146" t="s">
        <v>260</v>
      </c>
      <c r="J32" s="133">
        <v>0.12</v>
      </c>
      <c r="K32" s="133" t="e">
        <f>ROUND(#REF!*J32,2)</f>
        <v>#REF!</v>
      </c>
      <c r="L32" s="133"/>
      <c r="M32" s="133" t="s">
        <v>220</v>
      </c>
      <c r="N32" s="133" t="s">
        <v>221</v>
      </c>
      <c r="O32" s="124"/>
      <c r="P32" s="124"/>
      <c r="Q32" s="124"/>
      <c r="R32" s="124"/>
      <c r="S32" s="124"/>
      <c r="T32" s="124"/>
      <c r="U32" s="124"/>
      <c r="V32" s="124" t="s">
        <v>222</v>
      </c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</row>
    <row r="33" spans="1:60" outlineLevel="2" x14ac:dyDescent="0.2">
      <c r="A33" s="131"/>
      <c r="B33" s="132"/>
      <c r="C33" s="161" t="s">
        <v>603</v>
      </c>
      <c r="D33" s="159"/>
      <c r="E33" s="160">
        <v>504</v>
      </c>
      <c r="F33" s="133"/>
      <c r="G33" s="133"/>
      <c r="H33" s="133"/>
      <c r="I33" s="133"/>
      <c r="J33" s="133"/>
      <c r="K33" s="133"/>
      <c r="L33" s="133"/>
      <c r="M33" s="133"/>
      <c r="N33" s="133"/>
      <c r="O33" s="124"/>
      <c r="P33" s="124"/>
      <c r="Q33" s="124"/>
      <c r="R33" s="124"/>
      <c r="S33" s="124"/>
      <c r="T33" s="124"/>
      <c r="U33" s="124"/>
      <c r="V33" s="124" t="s">
        <v>262</v>
      </c>
      <c r="W33" s="124">
        <v>0</v>
      </c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</row>
    <row r="34" spans="1:60" ht="22.5" outlineLevel="1" x14ac:dyDescent="0.2">
      <c r="A34" s="141">
        <v>13</v>
      </c>
      <c r="B34" s="142" t="s">
        <v>285</v>
      </c>
      <c r="C34" s="155" t="s">
        <v>286</v>
      </c>
      <c r="D34" s="143" t="s">
        <v>287</v>
      </c>
      <c r="E34" s="144">
        <v>289</v>
      </c>
      <c r="F34" s="145"/>
      <c r="G34" s="190">
        <f>ROUND(E34*F34,2)</f>
        <v>0</v>
      </c>
      <c r="H34" s="193" t="s">
        <v>260</v>
      </c>
      <c r="I34" s="146" t="s">
        <v>260</v>
      </c>
      <c r="J34" s="133">
        <v>0.14299999999999999</v>
      </c>
      <c r="K34" s="133" t="e">
        <f>ROUND(#REF!*J34,2)</f>
        <v>#REF!</v>
      </c>
      <c r="L34" s="133"/>
      <c r="M34" s="133" t="s">
        <v>220</v>
      </c>
      <c r="N34" s="133" t="s">
        <v>221</v>
      </c>
      <c r="O34" s="124"/>
      <c r="P34" s="124"/>
      <c r="Q34" s="124"/>
      <c r="R34" s="124"/>
      <c r="S34" s="124"/>
      <c r="T34" s="124"/>
      <c r="U34" s="124"/>
      <c r="V34" s="124" t="s">
        <v>222</v>
      </c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</row>
    <row r="35" spans="1:60" ht="22.5" outlineLevel="2" x14ac:dyDescent="0.2">
      <c r="A35" s="131"/>
      <c r="B35" s="132"/>
      <c r="C35" s="161" t="s">
        <v>604</v>
      </c>
      <c r="D35" s="159"/>
      <c r="E35" s="160">
        <v>239</v>
      </c>
      <c r="F35" s="133"/>
      <c r="G35" s="133"/>
      <c r="H35" s="133"/>
      <c r="I35" s="133"/>
      <c r="J35" s="133"/>
      <c r="K35" s="133"/>
      <c r="L35" s="133"/>
      <c r="M35" s="133"/>
      <c r="N35" s="133"/>
      <c r="O35" s="124"/>
      <c r="P35" s="124"/>
      <c r="Q35" s="124"/>
      <c r="R35" s="124"/>
      <c r="S35" s="124"/>
      <c r="T35" s="124"/>
      <c r="U35" s="124"/>
      <c r="V35" s="124" t="s">
        <v>262</v>
      </c>
      <c r="W35" s="124">
        <v>0</v>
      </c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</row>
    <row r="36" spans="1:60" outlineLevel="3" x14ac:dyDescent="0.2">
      <c r="A36" s="131"/>
      <c r="B36" s="132"/>
      <c r="C36" s="161" t="s">
        <v>605</v>
      </c>
      <c r="D36" s="159"/>
      <c r="E36" s="160">
        <v>50</v>
      </c>
      <c r="F36" s="133"/>
      <c r="G36" s="133"/>
      <c r="H36" s="133"/>
      <c r="I36" s="133"/>
      <c r="J36" s="133"/>
      <c r="K36" s="133"/>
      <c r="L36" s="133"/>
      <c r="M36" s="133"/>
      <c r="N36" s="133"/>
      <c r="O36" s="124"/>
      <c r="P36" s="124"/>
      <c r="Q36" s="124"/>
      <c r="R36" s="124"/>
      <c r="S36" s="124"/>
      <c r="T36" s="124"/>
      <c r="U36" s="124"/>
      <c r="V36" s="124" t="s">
        <v>262</v>
      </c>
      <c r="W36" s="124">
        <v>0</v>
      </c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</row>
    <row r="37" spans="1:60" ht="22.5" outlineLevel="1" x14ac:dyDescent="0.2">
      <c r="A37" s="141">
        <v>14</v>
      </c>
      <c r="B37" s="142" t="s">
        <v>289</v>
      </c>
      <c r="C37" s="155" t="s">
        <v>290</v>
      </c>
      <c r="D37" s="143" t="s">
        <v>287</v>
      </c>
      <c r="E37" s="144">
        <v>265</v>
      </c>
      <c r="F37" s="145"/>
      <c r="G37" s="190">
        <f>ROUND(E37*F37,2)</f>
        <v>0</v>
      </c>
      <c r="H37" s="193" t="s">
        <v>260</v>
      </c>
      <c r="I37" s="146" t="s">
        <v>260</v>
      </c>
      <c r="J37" s="133">
        <v>0.123</v>
      </c>
      <c r="K37" s="133" t="e">
        <f>ROUND(#REF!*J37,2)</f>
        <v>#REF!</v>
      </c>
      <c r="L37" s="133"/>
      <c r="M37" s="133" t="s">
        <v>220</v>
      </c>
      <c r="N37" s="133" t="s">
        <v>221</v>
      </c>
      <c r="O37" s="124"/>
      <c r="P37" s="124"/>
      <c r="Q37" s="124"/>
      <c r="R37" s="124"/>
      <c r="S37" s="124"/>
      <c r="T37" s="124"/>
      <c r="U37" s="124"/>
      <c r="V37" s="124" t="s">
        <v>222</v>
      </c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</row>
    <row r="38" spans="1:60" outlineLevel="2" x14ac:dyDescent="0.2">
      <c r="A38" s="131"/>
      <c r="B38" s="132"/>
      <c r="C38" s="161" t="s">
        <v>606</v>
      </c>
      <c r="D38" s="159"/>
      <c r="E38" s="160">
        <v>265</v>
      </c>
      <c r="F38" s="133"/>
      <c r="G38" s="133"/>
      <c r="H38" s="133"/>
      <c r="I38" s="133"/>
      <c r="J38" s="133"/>
      <c r="K38" s="133"/>
      <c r="L38" s="133"/>
      <c r="M38" s="133"/>
      <c r="N38" s="133"/>
      <c r="O38" s="124"/>
      <c r="P38" s="124"/>
      <c r="Q38" s="124"/>
      <c r="R38" s="124"/>
      <c r="S38" s="124"/>
      <c r="T38" s="124"/>
      <c r="U38" s="124"/>
      <c r="V38" s="124" t="s">
        <v>262</v>
      </c>
      <c r="W38" s="124">
        <v>0</v>
      </c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</row>
    <row r="39" spans="1:60" outlineLevel="1" x14ac:dyDescent="0.2">
      <c r="A39" s="141">
        <v>15</v>
      </c>
      <c r="B39" s="142" t="s">
        <v>292</v>
      </c>
      <c r="C39" s="155" t="s">
        <v>293</v>
      </c>
      <c r="D39" s="143" t="s">
        <v>294</v>
      </c>
      <c r="E39" s="144">
        <v>103.3</v>
      </c>
      <c r="F39" s="145"/>
      <c r="G39" s="190">
        <f>ROUND(E39*F39,2)</f>
        <v>0</v>
      </c>
      <c r="H39" s="193" t="s">
        <v>260</v>
      </c>
      <c r="I39" s="146" t="s">
        <v>260</v>
      </c>
      <c r="J39" s="133">
        <v>9.5200000000000007E-2</v>
      </c>
      <c r="K39" s="133" t="e">
        <f>ROUND(#REF!*J39,2)</f>
        <v>#REF!</v>
      </c>
      <c r="L39" s="133"/>
      <c r="M39" s="133" t="s">
        <v>220</v>
      </c>
      <c r="N39" s="133" t="s">
        <v>221</v>
      </c>
      <c r="O39" s="124"/>
      <c r="P39" s="124"/>
      <c r="Q39" s="124"/>
      <c r="R39" s="124"/>
      <c r="S39" s="124"/>
      <c r="T39" s="124"/>
      <c r="U39" s="124"/>
      <c r="V39" s="124" t="s">
        <v>222</v>
      </c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</row>
    <row r="40" spans="1:60" outlineLevel="2" x14ac:dyDescent="0.2">
      <c r="A40" s="131"/>
      <c r="B40" s="132"/>
      <c r="C40" s="161" t="s">
        <v>607</v>
      </c>
      <c r="D40" s="159"/>
      <c r="E40" s="160">
        <v>49.1</v>
      </c>
      <c r="F40" s="133"/>
      <c r="G40" s="133"/>
      <c r="H40" s="133"/>
      <c r="I40" s="133"/>
      <c r="J40" s="133"/>
      <c r="K40" s="133"/>
      <c r="L40" s="133"/>
      <c r="M40" s="133"/>
      <c r="N40" s="133"/>
      <c r="O40" s="124"/>
      <c r="P40" s="124"/>
      <c r="Q40" s="124"/>
      <c r="R40" s="124"/>
      <c r="S40" s="124"/>
      <c r="T40" s="124"/>
      <c r="U40" s="124"/>
      <c r="V40" s="124" t="s">
        <v>262</v>
      </c>
      <c r="W40" s="124">
        <v>0</v>
      </c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</row>
    <row r="41" spans="1:60" outlineLevel="3" x14ac:dyDescent="0.2">
      <c r="A41" s="131"/>
      <c r="B41" s="132"/>
      <c r="C41" s="161" t="s">
        <v>608</v>
      </c>
      <c r="D41" s="159"/>
      <c r="E41" s="160">
        <v>54.2</v>
      </c>
      <c r="F41" s="133"/>
      <c r="G41" s="133"/>
      <c r="H41" s="133"/>
      <c r="I41" s="133"/>
      <c r="J41" s="133"/>
      <c r="K41" s="133"/>
      <c r="L41" s="133"/>
      <c r="M41" s="133"/>
      <c r="N41" s="133"/>
      <c r="O41" s="124"/>
      <c r="P41" s="124"/>
      <c r="Q41" s="124"/>
      <c r="R41" s="124"/>
      <c r="S41" s="124"/>
      <c r="T41" s="124"/>
      <c r="U41" s="124"/>
      <c r="V41" s="124" t="s">
        <v>262</v>
      </c>
      <c r="W41" s="124">
        <v>0</v>
      </c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</row>
    <row r="42" spans="1:60" outlineLevel="1" x14ac:dyDescent="0.2">
      <c r="A42" s="141">
        <v>16</v>
      </c>
      <c r="B42" s="142" t="s">
        <v>300</v>
      </c>
      <c r="C42" s="155" t="s">
        <v>301</v>
      </c>
      <c r="D42" s="143" t="s">
        <v>294</v>
      </c>
      <c r="E42" s="144">
        <v>736.3</v>
      </c>
      <c r="F42" s="145"/>
      <c r="G42" s="190">
        <f>ROUND(E42*F42,2)</f>
        <v>0</v>
      </c>
      <c r="H42" s="193" t="s">
        <v>260</v>
      </c>
      <c r="I42" s="146" t="s">
        <v>260</v>
      </c>
      <c r="J42" s="133">
        <v>0.223</v>
      </c>
      <c r="K42" s="133" t="e">
        <f>ROUND(#REF!*J42,2)</f>
        <v>#REF!</v>
      </c>
      <c r="L42" s="133"/>
      <c r="M42" s="133" t="s">
        <v>220</v>
      </c>
      <c r="N42" s="133" t="s">
        <v>221</v>
      </c>
      <c r="O42" s="124"/>
      <c r="P42" s="124"/>
      <c r="Q42" s="124"/>
      <c r="R42" s="124"/>
      <c r="S42" s="124"/>
      <c r="T42" s="124"/>
      <c r="U42" s="124"/>
      <c r="V42" s="124" t="s">
        <v>222</v>
      </c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</row>
    <row r="43" spans="1:60" outlineLevel="2" x14ac:dyDescent="0.2">
      <c r="A43" s="131"/>
      <c r="B43" s="132"/>
      <c r="C43" s="161" t="s">
        <v>609</v>
      </c>
      <c r="D43" s="159"/>
      <c r="E43" s="160">
        <v>289</v>
      </c>
      <c r="F43" s="133"/>
      <c r="G43" s="133"/>
      <c r="H43" s="133"/>
      <c r="I43" s="133"/>
      <c r="J43" s="133"/>
      <c r="K43" s="133"/>
      <c r="L43" s="133"/>
      <c r="M43" s="133"/>
      <c r="N43" s="133"/>
      <c r="O43" s="124"/>
      <c r="P43" s="124"/>
      <c r="Q43" s="124"/>
      <c r="R43" s="124"/>
      <c r="S43" s="124"/>
      <c r="T43" s="124"/>
      <c r="U43" s="124"/>
      <c r="V43" s="124" t="s">
        <v>262</v>
      </c>
      <c r="W43" s="124">
        <v>0</v>
      </c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</row>
    <row r="44" spans="1:60" outlineLevel="3" x14ac:dyDescent="0.2">
      <c r="A44" s="131"/>
      <c r="B44" s="132"/>
      <c r="C44" s="161" t="s">
        <v>610</v>
      </c>
      <c r="D44" s="159"/>
      <c r="E44" s="160">
        <v>447.3</v>
      </c>
      <c r="F44" s="133"/>
      <c r="G44" s="133"/>
      <c r="H44" s="133"/>
      <c r="I44" s="133"/>
      <c r="J44" s="133"/>
      <c r="K44" s="133"/>
      <c r="L44" s="133"/>
      <c r="M44" s="133"/>
      <c r="N44" s="133"/>
      <c r="O44" s="124"/>
      <c r="P44" s="124"/>
      <c r="Q44" s="124"/>
      <c r="R44" s="124"/>
      <c r="S44" s="124"/>
      <c r="T44" s="124"/>
      <c r="U44" s="124"/>
      <c r="V44" s="124" t="s">
        <v>262</v>
      </c>
      <c r="W44" s="124">
        <v>0</v>
      </c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</row>
    <row r="45" spans="1:60" outlineLevel="1" x14ac:dyDescent="0.2">
      <c r="A45" s="141">
        <v>17</v>
      </c>
      <c r="B45" s="142" t="s">
        <v>303</v>
      </c>
      <c r="C45" s="155" t="s">
        <v>304</v>
      </c>
      <c r="D45" s="143" t="s">
        <v>294</v>
      </c>
      <c r="E45" s="144">
        <v>368.15</v>
      </c>
      <c r="F45" s="145"/>
      <c r="G45" s="190">
        <f>ROUND(E45*F45,2)</f>
        <v>0</v>
      </c>
      <c r="H45" s="193" t="s">
        <v>260</v>
      </c>
      <c r="I45" s="146" t="s">
        <v>260</v>
      </c>
      <c r="J45" s="133">
        <v>8.7999999999999995E-2</v>
      </c>
      <c r="K45" s="133" t="e">
        <f>ROUND(#REF!*J45,2)</f>
        <v>#REF!</v>
      </c>
      <c r="L45" s="133"/>
      <c r="M45" s="133" t="s">
        <v>220</v>
      </c>
      <c r="N45" s="133" t="s">
        <v>221</v>
      </c>
      <c r="O45" s="124"/>
      <c r="P45" s="124"/>
      <c r="Q45" s="124"/>
      <c r="R45" s="124"/>
      <c r="S45" s="124"/>
      <c r="T45" s="124"/>
      <c r="U45" s="124"/>
      <c r="V45" s="124" t="s">
        <v>222</v>
      </c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</row>
    <row r="46" spans="1:60" outlineLevel="2" x14ac:dyDescent="0.2">
      <c r="A46" s="131"/>
      <c r="B46" s="132"/>
      <c r="C46" s="161" t="s">
        <v>611</v>
      </c>
      <c r="D46" s="159"/>
      <c r="E46" s="160">
        <v>368.15</v>
      </c>
      <c r="F46" s="133"/>
      <c r="G46" s="133"/>
      <c r="H46" s="133"/>
      <c r="I46" s="133"/>
      <c r="J46" s="133"/>
      <c r="K46" s="133"/>
      <c r="L46" s="133"/>
      <c r="M46" s="133"/>
      <c r="N46" s="133"/>
      <c r="O46" s="124"/>
      <c r="P46" s="124"/>
      <c r="Q46" s="124"/>
      <c r="R46" s="124"/>
      <c r="S46" s="124"/>
      <c r="T46" s="124"/>
      <c r="U46" s="124"/>
      <c r="V46" s="124" t="s">
        <v>262</v>
      </c>
      <c r="W46" s="124">
        <v>0</v>
      </c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</row>
    <row r="47" spans="1:60" outlineLevel="1" x14ac:dyDescent="0.2">
      <c r="A47" s="141">
        <v>18</v>
      </c>
      <c r="B47" s="142" t="s">
        <v>612</v>
      </c>
      <c r="C47" s="155" t="s">
        <v>613</v>
      </c>
      <c r="D47" s="143" t="s">
        <v>294</v>
      </c>
      <c r="E47" s="144">
        <v>103.3</v>
      </c>
      <c r="F47" s="145"/>
      <c r="G47" s="190">
        <f>ROUND(E47*F47,2)</f>
        <v>0</v>
      </c>
      <c r="H47" s="193" t="s">
        <v>260</v>
      </c>
      <c r="I47" s="146" t="s">
        <v>260</v>
      </c>
      <c r="J47" s="133">
        <v>7.3999999999999996E-2</v>
      </c>
      <c r="K47" s="133" t="e">
        <f>ROUND(#REF!*J47,2)</f>
        <v>#REF!</v>
      </c>
      <c r="L47" s="133"/>
      <c r="M47" s="133" t="s">
        <v>220</v>
      </c>
      <c r="N47" s="133" t="s">
        <v>221</v>
      </c>
      <c r="O47" s="124"/>
      <c r="P47" s="124"/>
      <c r="Q47" s="124"/>
      <c r="R47" s="124"/>
      <c r="S47" s="124"/>
      <c r="T47" s="124"/>
      <c r="U47" s="124"/>
      <c r="V47" s="124" t="s">
        <v>222</v>
      </c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</row>
    <row r="48" spans="1:60" outlineLevel="2" x14ac:dyDescent="0.2">
      <c r="A48" s="131"/>
      <c r="B48" s="132"/>
      <c r="C48" s="161" t="s">
        <v>614</v>
      </c>
      <c r="D48" s="159"/>
      <c r="E48" s="160">
        <v>103.3</v>
      </c>
      <c r="F48" s="133"/>
      <c r="G48" s="133"/>
      <c r="H48" s="133"/>
      <c r="I48" s="133"/>
      <c r="J48" s="133"/>
      <c r="K48" s="133"/>
      <c r="L48" s="133"/>
      <c r="M48" s="133"/>
      <c r="N48" s="133"/>
      <c r="O48" s="124"/>
      <c r="P48" s="124"/>
      <c r="Q48" s="124"/>
      <c r="R48" s="124"/>
      <c r="S48" s="124"/>
      <c r="T48" s="124"/>
      <c r="U48" s="124"/>
      <c r="V48" s="124" t="s">
        <v>262</v>
      </c>
      <c r="W48" s="124">
        <v>0</v>
      </c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</row>
    <row r="49" spans="1:60" outlineLevel="1" x14ac:dyDescent="0.2">
      <c r="A49" s="141">
        <v>19</v>
      </c>
      <c r="B49" s="142" t="s">
        <v>615</v>
      </c>
      <c r="C49" s="155" t="s">
        <v>616</v>
      </c>
      <c r="D49" s="143" t="s">
        <v>446</v>
      </c>
      <c r="E49" s="144">
        <v>4</v>
      </c>
      <c r="F49" s="145"/>
      <c r="G49" s="190">
        <f>ROUND(E49*F49,2)</f>
        <v>0</v>
      </c>
      <c r="H49" s="193" t="s">
        <v>260</v>
      </c>
      <c r="I49" s="146" t="s">
        <v>260</v>
      </c>
      <c r="J49" s="133">
        <v>0.245</v>
      </c>
      <c r="K49" s="133" t="e">
        <f>ROUND(#REF!*J49,2)</f>
        <v>#REF!</v>
      </c>
      <c r="L49" s="133"/>
      <c r="M49" s="133" t="s">
        <v>220</v>
      </c>
      <c r="N49" s="133" t="s">
        <v>221</v>
      </c>
      <c r="O49" s="124"/>
      <c r="P49" s="124"/>
      <c r="Q49" s="124"/>
      <c r="R49" s="124"/>
      <c r="S49" s="124"/>
      <c r="T49" s="124"/>
      <c r="U49" s="124"/>
      <c r="V49" s="124" t="s">
        <v>222</v>
      </c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</row>
    <row r="50" spans="1:60" outlineLevel="2" x14ac:dyDescent="0.2">
      <c r="A50" s="131"/>
      <c r="B50" s="132"/>
      <c r="C50" s="161" t="s">
        <v>179</v>
      </c>
      <c r="D50" s="159"/>
      <c r="E50" s="160">
        <v>4</v>
      </c>
      <c r="F50" s="133"/>
      <c r="G50" s="133"/>
      <c r="H50" s="133"/>
      <c r="I50" s="133"/>
      <c r="J50" s="133"/>
      <c r="K50" s="133"/>
      <c r="L50" s="133"/>
      <c r="M50" s="133"/>
      <c r="N50" s="133"/>
      <c r="O50" s="124"/>
      <c r="P50" s="124"/>
      <c r="Q50" s="124"/>
      <c r="R50" s="124"/>
      <c r="S50" s="124"/>
      <c r="T50" s="124"/>
      <c r="U50" s="124"/>
      <c r="V50" s="124" t="s">
        <v>262</v>
      </c>
      <c r="W50" s="124">
        <v>0</v>
      </c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</row>
    <row r="51" spans="1:60" outlineLevel="1" x14ac:dyDescent="0.2">
      <c r="A51" s="141">
        <v>20</v>
      </c>
      <c r="B51" s="142" t="s">
        <v>617</v>
      </c>
      <c r="C51" s="155" t="s">
        <v>618</v>
      </c>
      <c r="D51" s="143" t="s">
        <v>446</v>
      </c>
      <c r="E51" s="144">
        <v>2</v>
      </c>
      <c r="F51" s="145"/>
      <c r="G51" s="190">
        <f>ROUND(E51*F51,2)</f>
        <v>0</v>
      </c>
      <c r="H51" s="193" t="s">
        <v>260</v>
      </c>
      <c r="I51" s="146" t="s">
        <v>260</v>
      </c>
      <c r="J51" s="133">
        <v>0.25700000000000001</v>
      </c>
      <c r="K51" s="133" t="e">
        <f>ROUND(#REF!*J51,2)</f>
        <v>#REF!</v>
      </c>
      <c r="L51" s="133"/>
      <c r="M51" s="133" t="s">
        <v>220</v>
      </c>
      <c r="N51" s="133" t="s">
        <v>221</v>
      </c>
      <c r="O51" s="124"/>
      <c r="P51" s="124"/>
      <c r="Q51" s="124"/>
      <c r="R51" s="124"/>
      <c r="S51" s="124"/>
      <c r="T51" s="124"/>
      <c r="U51" s="124"/>
      <c r="V51" s="124" t="s">
        <v>222</v>
      </c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</row>
    <row r="52" spans="1:60" outlineLevel="2" x14ac:dyDescent="0.2">
      <c r="A52" s="131"/>
      <c r="B52" s="132"/>
      <c r="C52" s="161" t="s">
        <v>175</v>
      </c>
      <c r="D52" s="159"/>
      <c r="E52" s="160">
        <v>2</v>
      </c>
      <c r="F52" s="133"/>
      <c r="G52" s="133"/>
      <c r="H52" s="133"/>
      <c r="I52" s="133"/>
      <c r="J52" s="133"/>
      <c r="K52" s="133"/>
      <c r="L52" s="133"/>
      <c r="M52" s="133"/>
      <c r="N52" s="133"/>
      <c r="O52" s="124"/>
      <c r="P52" s="124"/>
      <c r="Q52" s="124"/>
      <c r="R52" s="124"/>
      <c r="S52" s="124"/>
      <c r="T52" s="124"/>
      <c r="U52" s="124"/>
      <c r="V52" s="124" t="s">
        <v>262</v>
      </c>
      <c r="W52" s="124">
        <v>0</v>
      </c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</row>
    <row r="53" spans="1:60" outlineLevel="1" x14ac:dyDescent="0.2">
      <c r="A53" s="141">
        <v>21</v>
      </c>
      <c r="B53" s="142" t="s">
        <v>619</v>
      </c>
      <c r="C53" s="155" t="s">
        <v>620</v>
      </c>
      <c r="D53" s="143" t="s">
        <v>446</v>
      </c>
      <c r="E53" s="144">
        <v>4</v>
      </c>
      <c r="F53" s="145"/>
      <c r="G53" s="190">
        <f>ROUND(E53*F53,2)</f>
        <v>0</v>
      </c>
      <c r="H53" s="193" t="s">
        <v>260</v>
      </c>
      <c r="I53" s="146" t="s">
        <v>260</v>
      </c>
      <c r="J53" s="133">
        <v>0.96</v>
      </c>
      <c r="K53" s="133" t="e">
        <f>ROUND(#REF!*J53,2)</f>
        <v>#REF!</v>
      </c>
      <c r="L53" s="133"/>
      <c r="M53" s="133" t="s">
        <v>220</v>
      </c>
      <c r="N53" s="133" t="s">
        <v>221</v>
      </c>
      <c r="O53" s="124"/>
      <c r="P53" s="124"/>
      <c r="Q53" s="124"/>
      <c r="R53" s="124"/>
      <c r="S53" s="124"/>
      <c r="T53" s="124"/>
      <c r="U53" s="124"/>
      <c r="V53" s="124" t="s">
        <v>222</v>
      </c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</row>
    <row r="54" spans="1:60" outlineLevel="2" x14ac:dyDescent="0.2">
      <c r="A54" s="131"/>
      <c r="B54" s="132"/>
      <c r="C54" s="161" t="s">
        <v>179</v>
      </c>
      <c r="D54" s="159"/>
      <c r="E54" s="160">
        <v>4</v>
      </c>
      <c r="F54" s="133"/>
      <c r="G54" s="133"/>
      <c r="H54" s="133"/>
      <c r="I54" s="133"/>
      <c r="J54" s="133"/>
      <c r="K54" s="133"/>
      <c r="L54" s="133"/>
      <c r="M54" s="133"/>
      <c r="N54" s="133"/>
      <c r="O54" s="124"/>
      <c r="P54" s="124"/>
      <c r="Q54" s="124"/>
      <c r="R54" s="124"/>
      <c r="S54" s="124"/>
      <c r="T54" s="124"/>
      <c r="U54" s="124"/>
      <c r="V54" s="124" t="s">
        <v>262</v>
      </c>
      <c r="W54" s="124">
        <v>0</v>
      </c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</row>
    <row r="55" spans="1:60" outlineLevel="1" x14ac:dyDescent="0.2">
      <c r="A55" s="141">
        <v>22</v>
      </c>
      <c r="B55" s="142" t="s">
        <v>621</v>
      </c>
      <c r="C55" s="155" t="s">
        <v>622</v>
      </c>
      <c r="D55" s="143" t="s">
        <v>446</v>
      </c>
      <c r="E55" s="144">
        <v>2</v>
      </c>
      <c r="F55" s="145"/>
      <c r="G55" s="190">
        <f>ROUND(E55*F55,2)</f>
        <v>0</v>
      </c>
      <c r="H55" s="193" t="s">
        <v>260</v>
      </c>
      <c r="I55" s="146" t="s">
        <v>260</v>
      </c>
      <c r="J55" s="133">
        <v>0.97199999999999998</v>
      </c>
      <c r="K55" s="133" t="e">
        <f>ROUND(#REF!*J55,2)</f>
        <v>#REF!</v>
      </c>
      <c r="L55" s="133"/>
      <c r="M55" s="133" t="s">
        <v>220</v>
      </c>
      <c r="N55" s="133" t="s">
        <v>221</v>
      </c>
      <c r="O55" s="124"/>
      <c r="P55" s="124"/>
      <c r="Q55" s="124"/>
      <c r="R55" s="124"/>
      <c r="S55" s="124"/>
      <c r="T55" s="124"/>
      <c r="U55" s="124"/>
      <c r="V55" s="124" t="s">
        <v>222</v>
      </c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</row>
    <row r="56" spans="1:60" outlineLevel="2" x14ac:dyDescent="0.2">
      <c r="A56" s="131"/>
      <c r="B56" s="132"/>
      <c r="C56" s="161" t="s">
        <v>175</v>
      </c>
      <c r="D56" s="159"/>
      <c r="E56" s="160">
        <v>2</v>
      </c>
      <c r="F56" s="133"/>
      <c r="G56" s="133"/>
      <c r="H56" s="133"/>
      <c r="I56" s="133"/>
      <c r="J56" s="133"/>
      <c r="K56" s="133"/>
      <c r="L56" s="133"/>
      <c r="M56" s="133"/>
      <c r="N56" s="133"/>
      <c r="O56" s="124"/>
      <c r="P56" s="124"/>
      <c r="Q56" s="124"/>
      <c r="R56" s="124"/>
      <c r="S56" s="124"/>
      <c r="T56" s="124"/>
      <c r="U56" s="124"/>
      <c r="V56" s="124" t="s">
        <v>262</v>
      </c>
      <c r="W56" s="124">
        <v>0</v>
      </c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</row>
    <row r="57" spans="1:60" outlineLevel="1" x14ac:dyDescent="0.2">
      <c r="A57" s="141">
        <v>23</v>
      </c>
      <c r="B57" s="142" t="s">
        <v>623</v>
      </c>
      <c r="C57" s="155" t="s">
        <v>624</v>
      </c>
      <c r="D57" s="143" t="s">
        <v>446</v>
      </c>
      <c r="E57" s="144">
        <v>6</v>
      </c>
      <c r="F57" s="145"/>
      <c r="G57" s="190">
        <f>ROUND(E57*F57,2)</f>
        <v>0</v>
      </c>
      <c r="H57" s="193" t="s">
        <v>260</v>
      </c>
      <c r="I57" s="146" t="s">
        <v>260</v>
      </c>
      <c r="J57" s="133">
        <v>0.30299999999999999</v>
      </c>
      <c r="K57" s="133" t="e">
        <f>ROUND(#REF!*J57,2)</f>
        <v>#REF!</v>
      </c>
      <c r="L57" s="133"/>
      <c r="M57" s="133" t="s">
        <v>220</v>
      </c>
      <c r="N57" s="133" t="s">
        <v>221</v>
      </c>
      <c r="O57" s="124"/>
      <c r="P57" s="124"/>
      <c r="Q57" s="124"/>
      <c r="R57" s="124"/>
      <c r="S57" s="124"/>
      <c r="T57" s="124"/>
      <c r="U57" s="124"/>
      <c r="V57" s="124" t="s">
        <v>222</v>
      </c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</row>
    <row r="58" spans="1:60" outlineLevel="2" x14ac:dyDescent="0.2">
      <c r="A58" s="131"/>
      <c r="B58" s="132"/>
      <c r="C58" s="161" t="s">
        <v>625</v>
      </c>
      <c r="D58" s="159"/>
      <c r="E58" s="160">
        <v>6</v>
      </c>
      <c r="F58" s="133"/>
      <c r="G58" s="133"/>
      <c r="H58" s="133"/>
      <c r="I58" s="133"/>
      <c r="J58" s="133"/>
      <c r="K58" s="133"/>
      <c r="L58" s="133"/>
      <c r="M58" s="133"/>
      <c r="N58" s="133"/>
      <c r="O58" s="124"/>
      <c r="P58" s="124"/>
      <c r="Q58" s="124"/>
      <c r="R58" s="124"/>
      <c r="S58" s="124"/>
      <c r="T58" s="124"/>
      <c r="U58" s="124"/>
      <c r="V58" s="124" t="s">
        <v>262</v>
      </c>
      <c r="W58" s="124">
        <v>0</v>
      </c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</row>
    <row r="59" spans="1:60" outlineLevel="1" x14ac:dyDescent="0.2">
      <c r="A59" s="141">
        <v>24</v>
      </c>
      <c r="B59" s="142" t="s">
        <v>626</v>
      </c>
      <c r="C59" s="155" t="s">
        <v>627</v>
      </c>
      <c r="D59" s="143" t="s">
        <v>259</v>
      </c>
      <c r="E59" s="144">
        <v>6</v>
      </c>
      <c r="F59" s="145"/>
      <c r="G59" s="190">
        <f>ROUND(E59*F59,2)</f>
        <v>0</v>
      </c>
      <c r="H59" s="193" t="s">
        <v>260</v>
      </c>
      <c r="I59" s="146" t="s">
        <v>260</v>
      </c>
      <c r="J59" s="133">
        <v>0</v>
      </c>
      <c r="K59" s="133" t="e">
        <f>ROUND(#REF!*J59,2)</f>
        <v>#REF!</v>
      </c>
      <c r="L59" s="133"/>
      <c r="M59" s="133" t="s">
        <v>220</v>
      </c>
      <c r="N59" s="133" t="s">
        <v>221</v>
      </c>
      <c r="O59" s="124"/>
      <c r="P59" s="124"/>
      <c r="Q59" s="124"/>
      <c r="R59" s="124"/>
      <c r="S59" s="124"/>
      <c r="T59" s="124"/>
      <c r="U59" s="124"/>
      <c r="V59" s="124" t="s">
        <v>222</v>
      </c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</row>
    <row r="60" spans="1:60" outlineLevel="2" x14ac:dyDescent="0.2">
      <c r="A60" s="131"/>
      <c r="B60" s="132"/>
      <c r="C60" s="161" t="s">
        <v>625</v>
      </c>
      <c r="D60" s="159"/>
      <c r="E60" s="160">
        <v>6</v>
      </c>
      <c r="F60" s="133"/>
      <c r="G60" s="133"/>
      <c r="H60" s="133"/>
      <c r="I60" s="133"/>
      <c r="J60" s="133"/>
      <c r="K60" s="133"/>
      <c r="L60" s="133"/>
      <c r="M60" s="133"/>
      <c r="N60" s="133"/>
      <c r="O60" s="124"/>
      <c r="P60" s="124"/>
      <c r="Q60" s="124"/>
      <c r="R60" s="124"/>
      <c r="S60" s="124"/>
      <c r="T60" s="124"/>
      <c r="U60" s="124"/>
      <c r="V60" s="124" t="s">
        <v>262</v>
      </c>
      <c r="W60" s="124">
        <v>0</v>
      </c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124"/>
      <c r="BD60" s="124"/>
      <c r="BE60" s="124"/>
      <c r="BF60" s="124"/>
      <c r="BG60" s="124"/>
      <c r="BH60" s="124"/>
    </row>
    <row r="61" spans="1:60" outlineLevel="1" x14ac:dyDescent="0.2">
      <c r="A61" s="141">
        <v>25</v>
      </c>
      <c r="B61" s="142" t="s">
        <v>628</v>
      </c>
      <c r="C61" s="155" t="s">
        <v>629</v>
      </c>
      <c r="D61" s="143" t="s">
        <v>446</v>
      </c>
      <c r="E61" s="144">
        <v>4</v>
      </c>
      <c r="F61" s="145"/>
      <c r="G61" s="190">
        <f>ROUND(E61*F61,2)</f>
        <v>0</v>
      </c>
      <c r="H61" s="193" t="s">
        <v>260</v>
      </c>
      <c r="I61" s="146" t="s">
        <v>260</v>
      </c>
      <c r="J61" s="133">
        <v>0</v>
      </c>
      <c r="K61" s="133" t="e">
        <f>ROUND(#REF!*J61,2)</f>
        <v>#REF!</v>
      </c>
      <c r="L61" s="133"/>
      <c r="M61" s="133" t="s">
        <v>220</v>
      </c>
      <c r="N61" s="133" t="s">
        <v>221</v>
      </c>
      <c r="O61" s="124"/>
      <c r="P61" s="124"/>
      <c r="Q61" s="124"/>
      <c r="R61" s="124"/>
      <c r="S61" s="124"/>
      <c r="T61" s="124"/>
      <c r="U61" s="124"/>
      <c r="V61" s="124" t="s">
        <v>222</v>
      </c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</row>
    <row r="62" spans="1:60" outlineLevel="2" x14ac:dyDescent="0.2">
      <c r="A62" s="131"/>
      <c r="B62" s="132"/>
      <c r="C62" s="161" t="s">
        <v>179</v>
      </c>
      <c r="D62" s="159"/>
      <c r="E62" s="160">
        <v>4</v>
      </c>
      <c r="F62" s="133"/>
      <c r="G62" s="133"/>
      <c r="H62" s="133"/>
      <c r="I62" s="133"/>
      <c r="J62" s="133"/>
      <c r="K62" s="133"/>
      <c r="L62" s="133"/>
      <c r="M62" s="133"/>
      <c r="N62" s="133"/>
      <c r="O62" s="124"/>
      <c r="P62" s="124"/>
      <c r="Q62" s="124"/>
      <c r="R62" s="124"/>
      <c r="S62" s="124"/>
      <c r="T62" s="124"/>
      <c r="U62" s="124"/>
      <c r="V62" s="124" t="s">
        <v>262</v>
      </c>
      <c r="W62" s="124">
        <v>0</v>
      </c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</row>
    <row r="63" spans="1:60" outlineLevel="1" x14ac:dyDescent="0.2">
      <c r="A63" s="141">
        <v>26</v>
      </c>
      <c r="B63" s="142" t="s">
        <v>630</v>
      </c>
      <c r="C63" s="155" t="s">
        <v>631</v>
      </c>
      <c r="D63" s="143" t="s">
        <v>446</v>
      </c>
      <c r="E63" s="144">
        <v>2</v>
      </c>
      <c r="F63" s="145"/>
      <c r="G63" s="190">
        <f>ROUND(E63*F63,2)</f>
        <v>0</v>
      </c>
      <c r="H63" s="193" t="s">
        <v>260</v>
      </c>
      <c r="I63" s="146" t="s">
        <v>260</v>
      </c>
      <c r="J63" s="133">
        <v>0</v>
      </c>
      <c r="K63" s="133" t="e">
        <f>ROUND(#REF!*J63,2)</f>
        <v>#REF!</v>
      </c>
      <c r="L63" s="133"/>
      <c r="M63" s="133" t="s">
        <v>220</v>
      </c>
      <c r="N63" s="133" t="s">
        <v>221</v>
      </c>
      <c r="O63" s="124"/>
      <c r="P63" s="124"/>
      <c r="Q63" s="124"/>
      <c r="R63" s="124"/>
      <c r="S63" s="124"/>
      <c r="T63" s="124"/>
      <c r="U63" s="124"/>
      <c r="V63" s="124" t="s">
        <v>222</v>
      </c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4"/>
    </row>
    <row r="64" spans="1:60" outlineLevel="2" x14ac:dyDescent="0.2">
      <c r="A64" s="131"/>
      <c r="B64" s="132"/>
      <c r="C64" s="161" t="s">
        <v>175</v>
      </c>
      <c r="D64" s="159"/>
      <c r="E64" s="160">
        <v>2</v>
      </c>
      <c r="F64" s="133"/>
      <c r="G64" s="133"/>
      <c r="H64" s="133"/>
      <c r="I64" s="133"/>
      <c r="J64" s="133"/>
      <c r="K64" s="133"/>
      <c r="L64" s="133"/>
      <c r="M64" s="133"/>
      <c r="N64" s="133"/>
      <c r="O64" s="124"/>
      <c r="P64" s="124"/>
      <c r="Q64" s="124"/>
      <c r="R64" s="124"/>
      <c r="S64" s="124"/>
      <c r="T64" s="124"/>
      <c r="U64" s="124"/>
      <c r="V64" s="124" t="s">
        <v>262</v>
      </c>
      <c r="W64" s="124">
        <v>0</v>
      </c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124"/>
    </row>
    <row r="65" spans="1:60" outlineLevel="1" x14ac:dyDescent="0.2">
      <c r="A65" s="141">
        <v>27</v>
      </c>
      <c r="B65" s="142" t="s">
        <v>632</v>
      </c>
      <c r="C65" s="155" t="s">
        <v>633</v>
      </c>
      <c r="D65" s="143" t="s">
        <v>446</v>
      </c>
      <c r="E65" s="144">
        <v>4</v>
      </c>
      <c r="F65" s="145"/>
      <c r="G65" s="190">
        <f>ROUND(E65*F65,2)</f>
        <v>0</v>
      </c>
      <c r="H65" s="193" t="s">
        <v>260</v>
      </c>
      <c r="I65" s="146" t="s">
        <v>260</v>
      </c>
      <c r="J65" s="133">
        <v>0</v>
      </c>
      <c r="K65" s="133" t="e">
        <f>ROUND(#REF!*J65,2)</f>
        <v>#REF!</v>
      </c>
      <c r="L65" s="133"/>
      <c r="M65" s="133" t="s">
        <v>220</v>
      </c>
      <c r="N65" s="133" t="s">
        <v>221</v>
      </c>
      <c r="O65" s="124"/>
      <c r="P65" s="124"/>
      <c r="Q65" s="124"/>
      <c r="R65" s="124"/>
      <c r="S65" s="124"/>
      <c r="T65" s="124"/>
      <c r="U65" s="124"/>
      <c r="V65" s="124" t="s">
        <v>222</v>
      </c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124"/>
      <c r="BC65" s="124"/>
      <c r="BD65" s="124"/>
      <c r="BE65" s="124"/>
      <c r="BF65" s="124"/>
      <c r="BG65" s="124"/>
      <c r="BH65" s="124"/>
    </row>
    <row r="66" spans="1:60" outlineLevel="2" x14ac:dyDescent="0.2">
      <c r="A66" s="131"/>
      <c r="B66" s="132"/>
      <c r="C66" s="161" t="s">
        <v>179</v>
      </c>
      <c r="D66" s="159"/>
      <c r="E66" s="160">
        <v>4</v>
      </c>
      <c r="F66" s="133"/>
      <c r="G66" s="133"/>
      <c r="H66" s="133"/>
      <c r="I66" s="133"/>
      <c r="J66" s="133"/>
      <c r="K66" s="133"/>
      <c r="L66" s="133"/>
      <c r="M66" s="133"/>
      <c r="N66" s="133"/>
      <c r="O66" s="124"/>
      <c r="P66" s="124"/>
      <c r="Q66" s="124"/>
      <c r="R66" s="124"/>
      <c r="S66" s="124"/>
      <c r="T66" s="124"/>
      <c r="U66" s="124"/>
      <c r="V66" s="124" t="s">
        <v>262</v>
      </c>
      <c r="W66" s="124">
        <v>0</v>
      </c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24"/>
      <c r="AZ66" s="124"/>
      <c r="BA66" s="124"/>
      <c r="BB66" s="124"/>
      <c r="BC66" s="124"/>
      <c r="BD66" s="124"/>
      <c r="BE66" s="124"/>
      <c r="BF66" s="124"/>
      <c r="BG66" s="124"/>
      <c r="BH66" s="124"/>
    </row>
    <row r="67" spans="1:60" outlineLevel="1" x14ac:dyDescent="0.2">
      <c r="A67" s="141">
        <v>28</v>
      </c>
      <c r="B67" s="142" t="s">
        <v>634</v>
      </c>
      <c r="C67" s="155" t="s">
        <v>635</v>
      </c>
      <c r="D67" s="143" t="s">
        <v>446</v>
      </c>
      <c r="E67" s="144">
        <v>2</v>
      </c>
      <c r="F67" s="145"/>
      <c r="G67" s="190">
        <f>ROUND(E67*F67,2)</f>
        <v>0</v>
      </c>
      <c r="H67" s="193" t="s">
        <v>260</v>
      </c>
      <c r="I67" s="146" t="s">
        <v>260</v>
      </c>
      <c r="J67" s="133">
        <v>0</v>
      </c>
      <c r="K67" s="133" t="e">
        <f>ROUND(#REF!*J67,2)</f>
        <v>#REF!</v>
      </c>
      <c r="L67" s="133"/>
      <c r="M67" s="133" t="s">
        <v>220</v>
      </c>
      <c r="N67" s="133" t="s">
        <v>221</v>
      </c>
      <c r="O67" s="124"/>
      <c r="P67" s="124"/>
      <c r="Q67" s="124"/>
      <c r="R67" s="124"/>
      <c r="S67" s="124"/>
      <c r="T67" s="124"/>
      <c r="U67" s="124"/>
      <c r="V67" s="124" t="s">
        <v>222</v>
      </c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</row>
    <row r="68" spans="1:60" outlineLevel="2" x14ac:dyDescent="0.2">
      <c r="A68" s="131"/>
      <c r="B68" s="132"/>
      <c r="C68" s="161" t="s">
        <v>175</v>
      </c>
      <c r="D68" s="159"/>
      <c r="E68" s="160">
        <v>2</v>
      </c>
      <c r="F68" s="133"/>
      <c r="G68" s="133"/>
      <c r="H68" s="133"/>
      <c r="I68" s="133"/>
      <c r="J68" s="133"/>
      <c r="K68" s="133"/>
      <c r="L68" s="133"/>
      <c r="M68" s="133"/>
      <c r="N68" s="133"/>
      <c r="O68" s="124"/>
      <c r="P68" s="124"/>
      <c r="Q68" s="124"/>
      <c r="R68" s="124"/>
      <c r="S68" s="124"/>
      <c r="T68" s="124"/>
      <c r="U68" s="124"/>
      <c r="V68" s="124" t="s">
        <v>262</v>
      </c>
      <c r="W68" s="124">
        <v>0</v>
      </c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</row>
    <row r="69" spans="1:60" outlineLevel="1" x14ac:dyDescent="0.2">
      <c r="A69" s="141">
        <v>29</v>
      </c>
      <c r="B69" s="142" t="s">
        <v>636</v>
      </c>
      <c r="C69" s="155" t="s">
        <v>637</v>
      </c>
      <c r="D69" s="143" t="s">
        <v>446</v>
      </c>
      <c r="E69" s="144">
        <v>6</v>
      </c>
      <c r="F69" s="145"/>
      <c r="G69" s="190">
        <f>ROUND(E69*F69,2)</f>
        <v>0</v>
      </c>
      <c r="H69" s="193" t="s">
        <v>260</v>
      </c>
      <c r="I69" s="146" t="s">
        <v>260</v>
      </c>
      <c r="J69" s="133">
        <v>0</v>
      </c>
      <c r="K69" s="133" t="e">
        <f>ROUND(#REF!*J69,2)</f>
        <v>#REF!</v>
      </c>
      <c r="L69" s="133"/>
      <c r="M69" s="133" t="s">
        <v>220</v>
      </c>
      <c r="N69" s="133" t="s">
        <v>221</v>
      </c>
      <c r="O69" s="124"/>
      <c r="P69" s="124"/>
      <c r="Q69" s="124"/>
      <c r="R69" s="124"/>
      <c r="S69" s="124"/>
      <c r="T69" s="124"/>
      <c r="U69" s="124"/>
      <c r="V69" s="124" t="s">
        <v>222</v>
      </c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4"/>
      <c r="AT69" s="124"/>
      <c r="AU69" s="124"/>
      <c r="AV69" s="124"/>
      <c r="AW69" s="124"/>
      <c r="AX69" s="124"/>
      <c r="AY69" s="124"/>
      <c r="AZ69" s="124"/>
      <c r="BA69" s="124"/>
      <c r="BB69" s="124"/>
      <c r="BC69" s="124"/>
      <c r="BD69" s="124"/>
      <c r="BE69" s="124"/>
      <c r="BF69" s="124"/>
      <c r="BG69" s="124"/>
      <c r="BH69" s="124"/>
    </row>
    <row r="70" spans="1:60" outlineLevel="2" x14ac:dyDescent="0.2">
      <c r="A70" s="131"/>
      <c r="B70" s="132"/>
      <c r="C70" s="161" t="s">
        <v>625</v>
      </c>
      <c r="D70" s="159"/>
      <c r="E70" s="160">
        <v>6</v>
      </c>
      <c r="F70" s="133"/>
      <c r="G70" s="133"/>
      <c r="H70" s="133"/>
      <c r="I70" s="133"/>
      <c r="J70" s="133"/>
      <c r="K70" s="133"/>
      <c r="L70" s="133"/>
      <c r="M70" s="133"/>
      <c r="N70" s="133"/>
      <c r="O70" s="124"/>
      <c r="P70" s="124"/>
      <c r="Q70" s="124"/>
      <c r="R70" s="124"/>
      <c r="S70" s="124"/>
      <c r="T70" s="124"/>
      <c r="U70" s="124"/>
      <c r="V70" s="124" t="s">
        <v>262</v>
      </c>
      <c r="W70" s="124">
        <v>0</v>
      </c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4"/>
      <c r="BA70" s="124"/>
      <c r="BB70" s="124"/>
      <c r="BC70" s="124"/>
      <c r="BD70" s="124"/>
      <c r="BE70" s="124"/>
      <c r="BF70" s="124"/>
      <c r="BG70" s="124"/>
      <c r="BH70" s="124"/>
    </row>
    <row r="71" spans="1:60" ht="22.5" outlineLevel="1" x14ac:dyDescent="0.2">
      <c r="A71" s="141">
        <v>30</v>
      </c>
      <c r="B71" s="142" t="s">
        <v>324</v>
      </c>
      <c r="C71" s="155" t="s">
        <v>325</v>
      </c>
      <c r="D71" s="143" t="s">
        <v>294</v>
      </c>
      <c r="E71" s="144">
        <v>1341.42</v>
      </c>
      <c r="F71" s="145"/>
      <c r="G71" s="190">
        <f>ROUND(E71*F71,2)</f>
        <v>0</v>
      </c>
      <c r="H71" s="193" t="s">
        <v>260</v>
      </c>
      <c r="I71" s="146" t="s">
        <v>260</v>
      </c>
      <c r="J71" s="133">
        <v>1.0999999999999999E-2</v>
      </c>
      <c r="K71" s="133" t="e">
        <f>ROUND(#REF!*J71,2)</f>
        <v>#REF!</v>
      </c>
      <c r="L71" s="133"/>
      <c r="M71" s="133" t="s">
        <v>220</v>
      </c>
      <c r="N71" s="133" t="s">
        <v>221</v>
      </c>
      <c r="O71" s="124"/>
      <c r="P71" s="124"/>
      <c r="Q71" s="124"/>
      <c r="R71" s="124"/>
      <c r="S71" s="124"/>
      <c r="T71" s="124"/>
      <c r="U71" s="124"/>
      <c r="V71" s="124" t="s">
        <v>222</v>
      </c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24"/>
      <c r="AZ71" s="124"/>
      <c r="BA71" s="124"/>
      <c r="BB71" s="124"/>
      <c r="BC71" s="124"/>
      <c r="BD71" s="124"/>
      <c r="BE71" s="124"/>
      <c r="BF71" s="124"/>
      <c r="BG71" s="124"/>
      <c r="BH71" s="124"/>
    </row>
    <row r="72" spans="1:60" outlineLevel="2" x14ac:dyDescent="0.2">
      <c r="A72" s="131"/>
      <c r="B72" s="132"/>
      <c r="C72" s="161" t="s">
        <v>326</v>
      </c>
      <c r="D72" s="159"/>
      <c r="E72" s="160"/>
      <c r="F72" s="133"/>
      <c r="G72" s="133"/>
      <c r="H72" s="133"/>
      <c r="I72" s="133"/>
      <c r="J72" s="133"/>
      <c r="K72" s="133"/>
      <c r="L72" s="133"/>
      <c r="M72" s="133"/>
      <c r="N72" s="133"/>
      <c r="O72" s="124"/>
      <c r="P72" s="124"/>
      <c r="Q72" s="124"/>
      <c r="R72" s="124"/>
      <c r="S72" s="124"/>
      <c r="T72" s="124"/>
      <c r="U72" s="124"/>
      <c r="V72" s="124" t="s">
        <v>262</v>
      </c>
      <c r="W72" s="124">
        <v>0</v>
      </c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24"/>
      <c r="BH72" s="124"/>
    </row>
    <row r="73" spans="1:60" outlineLevel="3" x14ac:dyDescent="0.2">
      <c r="A73" s="131"/>
      <c r="B73" s="132"/>
      <c r="C73" s="161" t="s">
        <v>638</v>
      </c>
      <c r="D73" s="159"/>
      <c r="E73" s="160">
        <v>501.3</v>
      </c>
      <c r="F73" s="133"/>
      <c r="G73" s="133"/>
      <c r="H73" s="133"/>
      <c r="I73" s="133"/>
      <c r="J73" s="133"/>
      <c r="K73" s="133"/>
      <c r="L73" s="133"/>
      <c r="M73" s="133"/>
      <c r="N73" s="133"/>
      <c r="O73" s="124"/>
      <c r="P73" s="124"/>
      <c r="Q73" s="124"/>
      <c r="R73" s="124"/>
      <c r="S73" s="124"/>
      <c r="T73" s="124"/>
      <c r="U73" s="124"/>
      <c r="V73" s="124" t="s">
        <v>262</v>
      </c>
      <c r="W73" s="124">
        <v>0</v>
      </c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24"/>
      <c r="AZ73" s="124"/>
      <c r="BA73" s="124"/>
      <c r="BB73" s="124"/>
      <c r="BC73" s="124"/>
      <c r="BD73" s="124"/>
      <c r="BE73" s="124"/>
      <c r="BF73" s="124"/>
      <c r="BG73" s="124"/>
      <c r="BH73" s="124"/>
    </row>
    <row r="74" spans="1:60" outlineLevel="3" x14ac:dyDescent="0.2">
      <c r="A74" s="131"/>
      <c r="B74" s="132"/>
      <c r="C74" s="161" t="s">
        <v>639</v>
      </c>
      <c r="D74" s="159"/>
      <c r="E74" s="160">
        <v>88</v>
      </c>
      <c r="F74" s="133"/>
      <c r="G74" s="133"/>
      <c r="H74" s="133"/>
      <c r="I74" s="133"/>
      <c r="J74" s="133"/>
      <c r="K74" s="133"/>
      <c r="L74" s="133"/>
      <c r="M74" s="133"/>
      <c r="N74" s="133"/>
      <c r="O74" s="124"/>
      <c r="P74" s="124"/>
      <c r="Q74" s="124"/>
      <c r="R74" s="124"/>
      <c r="S74" s="124"/>
      <c r="T74" s="124"/>
      <c r="U74" s="124"/>
      <c r="V74" s="124" t="s">
        <v>262</v>
      </c>
      <c r="W74" s="124">
        <v>0</v>
      </c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24"/>
      <c r="BH74" s="124"/>
    </row>
    <row r="75" spans="1:60" outlineLevel="3" x14ac:dyDescent="0.2">
      <c r="A75" s="131"/>
      <c r="B75" s="132"/>
      <c r="C75" s="161" t="s">
        <v>640</v>
      </c>
      <c r="D75" s="159"/>
      <c r="E75" s="160">
        <v>4.5</v>
      </c>
      <c r="F75" s="133"/>
      <c r="G75" s="133"/>
      <c r="H75" s="133"/>
      <c r="I75" s="133"/>
      <c r="J75" s="133"/>
      <c r="K75" s="133"/>
      <c r="L75" s="133"/>
      <c r="M75" s="133"/>
      <c r="N75" s="133"/>
      <c r="O75" s="124"/>
      <c r="P75" s="124"/>
      <c r="Q75" s="124"/>
      <c r="R75" s="124"/>
      <c r="S75" s="124"/>
      <c r="T75" s="124"/>
      <c r="U75" s="124"/>
      <c r="V75" s="124" t="s">
        <v>262</v>
      </c>
      <c r="W75" s="124">
        <v>0</v>
      </c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  <c r="BH75" s="124"/>
    </row>
    <row r="76" spans="1:60" outlineLevel="3" x14ac:dyDescent="0.2">
      <c r="A76" s="131"/>
      <c r="B76" s="132"/>
      <c r="C76" s="161" t="s">
        <v>641</v>
      </c>
      <c r="D76" s="159"/>
      <c r="E76" s="160">
        <v>2.52</v>
      </c>
      <c r="F76" s="133"/>
      <c r="G76" s="133"/>
      <c r="H76" s="133"/>
      <c r="I76" s="133"/>
      <c r="J76" s="133"/>
      <c r="K76" s="133"/>
      <c r="L76" s="133"/>
      <c r="M76" s="133"/>
      <c r="N76" s="133"/>
      <c r="O76" s="124"/>
      <c r="P76" s="124"/>
      <c r="Q76" s="124"/>
      <c r="R76" s="124"/>
      <c r="S76" s="124"/>
      <c r="T76" s="124"/>
      <c r="U76" s="124"/>
      <c r="V76" s="124" t="s">
        <v>262</v>
      </c>
      <c r="W76" s="124">
        <v>0</v>
      </c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24"/>
      <c r="AW76" s="124"/>
      <c r="AX76" s="124"/>
      <c r="AY76" s="124"/>
      <c r="AZ76" s="124"/>
      <c r="BA76" s="124"/>
      <c r="BB76" s="124"/>
      <c r="BC76" s="124"/>
      <c r="BD76" s="124"/>
      <c r="BE76" s="124"/>
      <c r="BF76" s="124"/>
      <c r="BG76" s="124"/>
      <c r="BH76" s="124"/>
    </row>
    <row r="77" spans="1:60" outlineLevel="3" x14ac:dyDescent="0.2">
      <c r="A77" s="131"/>
      <c r="B77" s="132"/>
      <c r="C77" s="161" t="s">
        <v>642</v>
      </c>
      <c r="D77" s="159"/>
      <c r="E77" s="160">
        <v>745.1</v>
      </c>
      <c r="F77" s="133"/>
      <c r="G77" s="133"/>
      <c r="H77" s="133"/>
      <c r="I77" s="133"/>
      <c r="J77" s="133"/>
      <c r="K77" s="133"/>
      <c r="L77" s="133"/>
      <c r="M77" s="133"/>
      <c r="N77" s="133"/>
      <c r="O77" s="124"/>
      <c r="P77" s="124"/>
      <c r="Q77" s="124"/>
      <c r="R77" s="124"/>
      <c r="S77" s="124"/>
      <c r="T77" s="124"/>
      <c r="U77" s="124"/>
      <c r="V77" s="124" t="s">
        <v>262</v>
      </c>
      <c r="W77" s="124">
        <v>0</v>
      </c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</row>
    <row r="78" spans="1:60" outlineLevel="1" x14ac:dyDescent="0.2">
      <c r="A78" s="141">
        <v>31</v>
      </c>
      <c r="B78" s="142" t="s">
        <v>333</v>
      </c>
      <c r="C78" s="155" t="s">
        <v>334</v>
      </c>
      <c r="D78" s="143" t="s">
        <v>294</v>
      </c>
      <c r="E78" s="144">
        <v>6707.1</v>
      </c>
      <c r="F78" s="145"/>
      <c r="G78" s="190">
        <f>ROUND(E78*F78,2)</f>
        <v>0</v>
      </c>
      <c r="H78" s="193" t="s">
        <v>260</v>
      </c>
      <c r="I78" s="146" t="s">
        <v>260</v>
      </c>
      <c r="J78" s="133">
        <v>0</v>
      </c>
      <c r="K78" s="133" t="e">
        <f>ROUND(#REF!*J78,2)</f>
        <v>#REF!</v>
      </c>
      <c r="L78" s="133"/>
      <c r="M78" s="133" t="s">
        <v>220</v>
      </c>
      <c r="N78" s="133" t="s">
        <v>221</v>
      </c>
      <c r="O78" s="124"/>
      <c r="P78" s="124"/>
      <c r="Q78" s="124"/>
      <c r="R78" s="124"/>
      <c r="S78" s="124"/>
      <c r="T78" s="124"/>
      <c r="U78" s="124"/>
      <c r="V78" s="124" t="s">
        <v>222</v>
      </c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124"/>
      <c r="BB78" s="124"/>
      <c r="BC78" s="124"/>
      <c r="BD78" s="124"/>
      <c r="BE78" s="124"/>
      <c r="BF78" s="124"/>
      <c r="BG78" s="124"/>
      <c r="BH78" s="124"/>
    </row>
    <row r="79" spans="1:60" outlineLevel="2" x14ac:dyDescent="0.2">
      <c r="A79" s="131"/>
      <c r="B79" s="132"/>
      <c r="C79" s="161" t="s">
        <v>326</v>
      </c>
      <c r="D79" s="159"/>
      <c r="E79" s="160"/>
      <c r="F79" s="133"/>
      <c r="G79" s="133"/>
      <c r="H79" s="133"/>
      <c r="I79" s="133"/>
      <c r="J79" s="133"/>
      <c r="K79" s="133"/>
      <c r="L79" s="133"/>
      <c r="M79" s="133"/>
      <c r="N79" s="133"/>
      <c r="O79" s="124"/>
      <c r="P79" s="124"/>
      <c r="Q79" s="124"/>
      <c r="R79" s="124"/>
      <c r="S79" s="124"/>
      <c r="T79" s="124"/>
      <c r="U79" s="124"/>
      <c r="V79" s="124" t="s">
        <v>262</v>
      </c>
      <c r="W79" s="124">
        <v>0</v>
      </c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</row>
    <row r="80" spans="1:60" outlineLevel="3" x14ac:dyDescent="0.2">
      <c r="A80" s="131"/>
      <c r="B80" s="132"/>
      <c r="C80" s="161" t="s">
        <v>643</v>
      </c>
      <c r="D80" s="159"/>
      <c r="E80" s="160">
        <v>2506.5</v>
      </c>
      <c r="F80" s="133"/>
      <c r="G80" s="133"/>
      <c r="H80" s="133"/>
      <c r="I80" s="133"/>
      <c r="J80" s="133"/>
      <c r="K80" s="133"/>
      <c r="L80" s="133"/>
      <c r="M80" s="133"/>
      <c r="N80" s="133"/>
      <c r="O80" s="124"/>
      <c r="P80" s="124"/>
      <c r="Q80" s="124"/>
      <c r="R80" s="124"/>
      <c r="S80" s="124"/>
      <c r="T80" s="124"/>
      <c r="U80" s="124"/>
      <c r="V80" s="124" t="s">
        <v>262</v>
      </c>
      <c r="W80" s="124">
        <v>0</v>
      </c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  <c r="AT80" s="124"/>
      <c r="AU80" s="124"/>
      <c r="AV80" s="124"/>
      <c r="AW80" s="124"/>
      <c r="AX80" s="124"/>
      <c r="AY80" s="124"/>
      <c r="AZ80" s="124"/>
      <c r="BA80" s="124"/>
      <c r="BB80" s="124"/>
      <c r="BC80" s="124"/>
      <c r="BD80" s="124"/>
      <c r="BE80" s="124"/>
      <c r="BF80" s="124"/>
      <c r="BG80" s="124"/>
      <c r="BH80" s="124"/>
    </row>
    <row r="81" spans="1:60" outlineLevel="3" x14ac:dyDescent="0.2">
      <c r="A81" s="131"/>
      <c r="B81" s="132"/>
      <c r="C81" s="161" t="s">
        <v>644</v>
      </c>
      <c r="D81" s="159"/>
      <c r="E81" s="160">
        <v>440</v>
      </c>
      <c r="F81" s="133"/>
      <c r="G81" s="133"/>
      <c r="H81" s="133"/>
      <c r="I81" s="133"/>
      <c r="J81" s="133"/>
      <c r="K81" s="133"/>
      <c r="L81" s="133"/>
      <c r="M81" s="133"/>
      <c r="N81" s="133"/>
      <c r="O81" s="124"/>
      <c r="P81" s="124"/>
      <c r="Q81" s="124"/>
      <c r="R81" s="124"/>
      <c r="S81" s="124"/>
      <c r="T81" s="124"/>
      <c r="U81" s="124"/>
      <c r="V81" s="124" t="s">
        <v>262</v>
      </c>
      <c r="W81" s="124">
        <v>0</v>
      </c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  <c r="BH81" s="124"/>
    </row>
    <row r="82" spans="1:60" outlineLevel="3" x14ac:dyDescent="0.2">
      <c r="A82" s="131"/>
      <c r="B82" s="132"/>
      <c r="C82" s="161" t="s">
        <v>645</v>
      </c>
      <c r="D82" s="159"/>
      <c r="E82" s="160">
        <v>22.5</v>
      </c>
      <c r="F82" s="133"/>
      <c r="G82" s="133"/>
      <c r="H82" s="133"/>
      <c r="I82" s="133"/>
      <c r="J82" s="133"/>
      <c r="K82" s="133"/>
      <c r="L82" s="133"/>
      <c r="M82" s="133"/>
      <c r="N82" s="133"/>
      <c r="O82" s="124"/>
      <c r="P82" s="124"/>
      <c r="Q82" s="124"/>
      <c r="R82" s="124"/>
      <c r="S82" s="124"/>
      <c r="T82" s="124"/>
      <c r="U82" s="124"/>
      <c r="V82" s="124" t="s">
        <v>262</v>
      </c>
      <c r="W82" s="124">
        <v>0</v>
      </c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24"/>
      <c r="BH82" s="124"/>
    </row>
    <row r="83" spans="1:60" outlineLevel="3" x14ac:dyDescent="0.2">
      <c r="A83" s="131"/>
      <c r="B83" s="132"/>
      <c r="C83" s="161" t="s">
        <v>646</v>
      </c>
      <c r="D83" s="159"/>
      <c r="E83" s="160">
        <v>12.6</v>
      </c>
      <c r="F83" s="133"/>
      <c r="G83" s="133"/>
      <c r="H83" s="133"/>
      <c r="I83" s="133"/>
      <c r="J83" s="133"/>
      <c r="K83" s="133"/>
      <c r="L83" s="133"/>
      <c r="M83" s="133"/>
      <c r="N83" s="133"/>
      <c r="O83" s="124"/>
      <c r="P83" s="124"/>
      <c r="Q83" s="124"/>
      <c r="R83" s="124"/>
      <c r="S83" s="124"/>
      <c r="T83" s="124"/>
      <c r="U83" s="124"/>
      <c r="V83" s="124" t="s">
        <v>262</v>
      </c>
      <c r="W83" s="124">
        <v>0</v>
      </c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124"/>
      <c r="AP83" s="124"/>
      <c r="AQ83" s="124"/>
      <c r="AR83" s="124"/>
      <c r="AS83" s="124"/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4"/>
      <c r="BE83" s="124"/>
      <c r="BF83" s="124"/>
      <c r="BG83" s="124"/>
      <c r="BH83" s="124"/>
    </row>
    <row r="84" spans="1:60" outlineLevel="3" x14ac:dyDescent="0.2">
      <c r="A84" s="131"/>
      <c r="B84" s="132"/>
      <c r="C84" s="161" t="s">
        <v>647</v>
      </c>
      <c r="D84" s="159"/>
      <c r="E84" s="160">
        <v>3725.5</v>
      </c>
      <c r="F84" s="133"/>
      <c r="G84" s="133"/>
      <c r="H84" s="133"/>
      <c r="I84" s="133"/>
      <c r="J84" s="133"/>
      <c r="K84" s="133"/>
      <c r="L84" s="133"/>
      <c r="M84" s="133"/>
      <c r="N84" s="133"/>
      <c r="O84" s="124"/>
      <c r="P84" s="124"/>
      <c r="Q84" s="124"/>
      <c r="R84" s="124"/>
      <c r="S84" s="124"/>
      <c r="T84" s="124"/>
      <c r="U84" s="124"/>
      <c r="V84" s="124" t="s">
        <v>262</v>
      </c>
      <c r="W84" s="124">
        <v>0</v>
      </c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</row>
    <row r="85" spans="1:60" outlineLevel="1" x14ac:dyDescent="0.2">
      <c r="A85" s="141">
        <v>32</v>
      </c>
      <c r="B85" s="142" t="s">
        <v>648</v>
      </c>
      <c r="C85" s="155" t="s">
        <v>649</v>
      </c>
      <c r="D85" s="143" t="s">
        <v>374</v>
      </c>
      <c r="E85" s="144">
        <v>21.9</v>
      </c>
      <c r="F85" s="145"/>
      <c r="G85" s="190">
        <f>ROUND(E85*F85,2)</f>
        <v>0</v>
      </c>
      <c r="H85" s="193" t="s">
        <v>260</v>
      </c>
      <c r="I85" s="146" t="s">
        <v>260</v>
      </c>
      <c r="J85" s="133">
        <v>0</v>
      </c>
      <c r="K85" s="133" t="e">
        <f>ROUND(#REF!*J85,2)</f>
        <v>#REF!</v>
      </c>
      <c r="L85" s="133"/>
      <c r="M85" s="133" t="s">
        <v>220</v>
      </c>
      <c r="N85" s="133" t="s">
        <v>221</v>
      </c>
      <c r="O85" s="124"/>
      <c r="P85" s="124"/>
      <c r="Q85" s="124"/>
      <c r="R85" s="124"/>
      <c r="S85" s="124"/>
      <c r="T85" s="124"/>
      <c r="U85" s="124"/>
      <c r="V85" s="124" t="s">
        <v>222</v>
      </c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  <c r="BE85" s="124"/>
      <c r="BF85" s="124"/>
      <c r="BG85" s="124"/>
      <c r="BH85" s="124"/>
    </row>
    <row r="86" spans="1:60" outlineLevel="2" x14ac:dyDescent="0.2">
      <c r="A86" s="131"/>
      <c r="B86" s="132"/>
      <c r="C86" s="161" t="s">
        <v>650</v>
      </c>
      <c r="D86" s="159"/>
      <c r="E86" s="160">
        <v>21.9</v>
      </c>
      <c r="F86" s="133"/>
      <c r="G86" s="133"/>
      <c r="H86" s="133"/>
      <c r="I86" s="133"/>
      <c r="J86" s="133"/>
      <c r="K86" s="133"/>
      <c r="L86" s="133"/>
      <c r="M86" s="133"/>
      <c r="N86" s="133"/>
      <c r="O86" s="124"/>
      <c r="P86" s="124"/>
      <c r="Q86" s="124"/>
      <c r="R86" s="124"/>
      <c r="S86" s="124"/>
      <c r="T86" s="124"/>
      <c r="U86" s="124"/>
      <c r="V86" s="124" t="s">
        <v>262</v>
      </c>
      <c r="W86" s="124">
        <v>0</v>
      </c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  <c r="BE86" s="124"/>
      <c r="BF86" s="124"/>
      <c r="BG86" s="124"/>
      <c r="BH86" s="124"/>
    </row>
    <row r="87" spans="1:60" outlineLevel="1" x14ac:dyDescent="0.2">
      <c r="A87" s="141">
        <v>33</v>
      </c>
      <c r="B87" s="142" t="s">
        <v>651</v>
      </c>
      <c r="C87" s="155" t="s">
        <v>652</v>
      </c>
      <c r="D87" s="143" t="s">
        <v>294</v>
      </c>
      <c r="E87" s="144">
        <v>103.3</v>
      </c>
      <c r="F87" s="145"/>
      <c r="G87" s="190">
        <f>ROUND(E87*F87,2)</f>
        <v>0</v>
      </c>
      <c r="H87" s="193" t="s">
        <v>260</v>
      </c>
      <c r="I87" s="146" t="s">
        <v>260</v>
      </c>
      <c r="J87" s="133">
        <v>5.2999999999999999E-2</v>
      </c>
      <c r="K87" s="133" t="e">
        <f>ROUND(#REF!*J87,2)</f>
        <v>#REF!</v>
      </c>
      <c r="L87" s="133"/>
      <c r="M87" s="133" t="s">
        <v>220</v>
      </c>
      <c r="N87" s="133" t="s">
        <v>221</v>
      </c>
      <c r="O87" s="124"/>
      <c r="P87" s="124"/>
      <c r="Q87" s="124"/>
      <c r="R87" s="124"/>
      <c r="S87" s="124"/>
      <c r="T87" s="124"/>
      <c r="U87" s="124"/>
      <c r="V87" s="124" t="s">
        <v>222</v>
      </c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/>
      <c r="BD87" s="124"/>
      <c r="BE87" s="124"/>
      <c r="BF87" s="124"/>
      <c r="BG87" s="124"/>
      <c r="BH87" s="124"/>
    </row>
    <row r="88" spans="1:60" outlineLevel="2" x14ac:dyDescent="0.2">
      <c r="A88" s="131"/>
      <c r="B88" s="132"/>
      <c r="C88" s="161" t="s">
        <v>614</v>
      </c>
      <c r="D88" s="159"/>
      <c r="E88" s="160">
        <v>103.3</v>
      </c>
      <c r="F88" s="133"/>
      <c r="G88" s="133"/>
      <c r="H88" s="133"/>
      <c r="I88" s="133"/>
      <c r="J88" s="133"/>
      <c r="K88" s="133"/>
      <c r="L88" s="133"/>
      <c r="M88" s="133"/>
      <c r="N88" s="133"/>
      <c r="O88" s="124"/>
      <c r="P88" s="124"/>
      <c r="Q88" s="124"/>
      <c r="R88" s="124"/>
      <c r="S88" s="124"/>
      <c r="T88" s="124"/>
      <c r="U88" s="124"/>
      <c r="V88" s="124" t="s">
        <v>262</v>
      </c>
      <c r="W88" s="124">
        <v>0</v>
      </c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4"/>
      <c r="BE88" s="124"/>
      <c r="BF88" s="124"/>
      <c r="BG88" s="124"/>
      <c r="BH88" s="124"/>
    </row>
    <row r="89" spans="1:60" outlineLevel="1" x14ac:dyDescent="0.2">
      <c r="A89" s="141">
        <v>34</v>
      </c>
      <c r="B89" s="142" t="s">
        <v>341</v>
      </c>
      <c r="C89" s="155" t="s">
        <v>342</v>
      </c>
      <c r="D89" s="143" t="s">
        <v>294</v>
      </c>
      <c r="E89" s="144">
        <v>501.3</v>
      </c>
      <c r="F89" s="145"/>
      <c r="G89" s="190">
        <f>ROUND(E89*F89,2)</f>
        <v>0</v>
      </c>
      <c r="H89" s="193" t="s">
        <v>260</v>
      </c>
      <c r="I89" s="146" t="s">
        <v>260</v>
      </c>
      <c r="J89" s="133">
        <v>6.8000000000000005E-2</v>
      </c>
      <c r="K89" s="133" t="e">
        <f>ROUND(#REF!*J89,2)</f>
        <v>#REF!</v>
      </c>
      <c r="L89" s="133"/>
      <c r="M89" s="133" t="s">
        <v>220</v>
      </c>
      <c r="N89" s="133" t="s">
        <v>221</v>
      </c>
      <c r="O89" s="124"/>
      <c r="P89" s="124"/>
      <c r="Q89" s="124"/>
      <c r="R89" s="124"/>
      <c r="S89" s="124"/>
      <c r="T89" s="124"/>
      <c r="U89" s="124"/>
      <c r="V89" s="124" t="s">
        <v>222</v>
      </c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4"/>
      <c r="BE89" s="124"/>
      <c r="BF89" s="124"/>
      <c r="BG89" s="124"/>
      <c r="BH89" s="124"/>
    </row>
    <row r="90" spans="1:60" outlineLevel="2" x14ac:dyDescent="0.2">
      <c r="A90" s="131"/>
      <c r="B90" s="132"/>
      <c r="C90" s="161" t="s">
        <v>653</v>
      </c>
      <c r="D90" s="159"/>
      <c r="E90" s="160"/>
      <c r="F90" s="133"/>
      <c r="G90" s="133"/>
      <c r="H90" s="133"/>
      <c r="I90" s="133"/>
      <c r="J90" s="133"/>
      <c r="K90" s="133"/>
      <c r="L90" s="133"/>
      <c r="M90" s="133"/>
      <c r="N90" s="133"/>
      <c r="O90" s="124"/>
      <c r="P90" s="124"/>
      <c r="Q90" s="124"/>
      <c r="R90" s="124"/>
      <c r="S90" s="124"/>
      <c r="T90" s="124"/>
      <c r="U90" s="124"/>
      <c r="V90" s="124" t="s">
        <v>262</v>
      </c>
      <c r="W90" s="124">
        <v>0</v>
      </c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/>
      <c r="BD90" s="124"/>
      <c r="BE90" s="124"/>
      <c r="BF90" s="124"/>
      <c r="BG90" s="124"/>
      <c r="BH90" s="124"/>
    </row>
    <row r="91" spans="1:60" outlineLevel="3" x14ac:dyDescent="0.2">
      <c r="A91" s="131"/>
      <c r="B91" s="132"/>
      <c r="C91" s="161" t="s">
        <v>654</v>
      </c>
      <c r="D91" s="159"/>
      <c r="E91" s="160">
        <v>376.5</v>
      </c>
      <c r="F91" s="133"/>
      <c r="G91" s="133"/>
      <c r="H91" s="133"/>
      <c r="I91" s="133"/>
      <c r="J91" s="133"/>
      <c r="K91" s="133"/>
      <c r="L91" s="133"/>
      <c r="M91" s="133"/>
      <c r="N91" s="133"/>
      <c r="O91" s="124"/>
      <c r="P91" s="124"/>
      <c r="Q91" s="124"/>
      <c r="R91" s="124"/>
      <c r="S91" s="124"/>
      <c r="T91" s="124"/>
      <c r="U91" s="124"/>
      <c r="V91" s="124" t="s">
        <v>262</v>
      </c>
      <c r="W91" s="124">
        <v>0</v>
      </c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24"/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/>
      <c r="BD91" s="124"/>
      <c r="BE91" s="124"/>
      <c r="BF91" s="124"/>
      <c r="BG91" s="124"/>
      <c r="BH91" s="124"/>
    </row>
    <row r="92" spans="1:60" outlineLevel="3" x14ac:dyDescent="0.2">
      <c r="A92" s="131"/>
      <c r="B92" s="132"/>
      <c r="C92" s="161" t="s">
        <v>655</v>
      </c>
      <c r="D92" s="159"/>
      <c r="E92" s="160">
        <v>124.8</v>
      </c>
      <c r="F92" s="133"/>
      <c r="G92" s="133"/>
      <c r="H92" s="133"/>
      <c r="I92" s="133"/>
      <c r="J92" s="133"/>
      <c r="K92" s="133"/>
      <c r="L92" s="133"/>
      <c r="M92" s="133"/>
      <c r="N92" s="133"/>
      <c r="O92" s="124"/>
      <c r="P92" s="124"/>
      <c r="Q92" s="124"/>
      <c r="R92" s="124"/>
      <c r="S92" s="124"/>
      <c r="T92" s="124"/>
      <c r="U92" s="124"/>
      <c r="V92" s="124" t="s">
        <v>262</v>
      </c>
      <c r="W92" s="124">
        <v>0</v>
      </c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/>
      <c r="BD92" s="124"/>
      <c r="BE92" s="124"/>
      <c r="BF92" s="124"/>
      <c r="BG92" s="124"/>
      <c r="BH92" s="124"/>
    </row>
    <row r="93" spans="1:60" outlineLevel="1" x14ac:dyDescent="0.2">
      <c r="A93" s="141">
        <v>35</v>
      </c>
      <c r="B93" s="142" t="s">
        <v>352</v>
      </c>
      <c r="C93" s="155" t="s">
        <v>353</v>
      </c>
      <c r="D93" s="143" t="s">
        <v>259</v>
      </c>
      <c r="E93" s="144">
        <v>1672</v>
      </c>
      <c r="F93" s="145"/>
      <c r="G93" s="190">
        <f>ROUND(E93*F93,2)</f>
        <v>0</v>
      </c>
      <c r="H93" s="193" t="s">
        <v>260</v>
      </c>
      <c r="I93" s="146" t="s">
        <v>260</v>
      </c>
      <c r="J93" s="133">
        <v>0.06</v>
      </c>
      <c r="K93" s="133" t="e">
        <f>ROUND(#REF!*J93,2)</f>
        <v>#REF!</v>
      </c>
      <c r="L93" s="133"/>
      <c r="M93" s="133" t="s">
        <v>220</v>
      </c>
      <c r="N93" s="133" t="s">
        <v>221</v>
      </c>
      <c r="O93" s="124"/>
      <c r="P93" s="124"/>
      <c r="Q93" s="124"/>
      <c r="R93" s="124"/>
      <c r="S93" s="124"/>
      <c r="T93" s="124"/>
      <c r="U93" s="124"/>
      <c r="V93" s="124" t="s">
        <v>222</v>
      </c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/>
      <c r="BD93" s="124"/>
      <c r="BE93" s="124"/>
      <c r="BF93" s="124"/>
      <c r="BG93" s="124"/>
      <c r="BH93" s="124"/>
    </row>
    <row r="94" spans="1:60" outlineLevel="2" x14ac:dyDescent="0.2">
      <c r="A94" s="131"/>
      <c r="B94" s="132"/>
      <c r="C94" s="161" t="s">
        <v>656</v>
      </c>
      <c r="D94" s="159"/>
      <c r="E94" s="160">
        <v>1672</v>
      </c>
      <c r="F94" s="133"/>
      <c r="G94" s="133"/>
      <c r="H94" s="133"/>
      <c r="I94" s="133"/>
      <c r="J94" s="133"/>
      <c r="K94" s="133"/>
      <c r="L94" s="133"/>
      <c r="M94" s="133"/>
      <c r="N94" s="133"/>
      <c r="O94" s="124"/>
      <c r="P94" s="124"/>
      <c r="Q94" s="124"/>
      <c r="R94" s="124"/>
      <c r="S94" s="124"/>
      <c r="T94" s="124"/>
      <c r="U94" s="124"/>
      <c r="V94" s="124" t="s">
        <v>262</v>
      </c>
      <c r="W94" s="124">
        <v>0</v>
      </c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</row>
    <row r="95" spans="1:60" outlineLevel="1" x14ac:dyDescent="0.2">
      <c r="A95" s="141">
        <v>36</v>
      </c>
      <c r="B95" s="142" t="s">
        <v>657</v>
      </c>
      <c r="C95" s="155" t="s">
        <v>658</v>
      </c>
      <c r="D95" s="143" t="s">
        <v>259</v>
      </c>
      <c r="E95" s="144">
        <v>1672</v>
      </c>
      <c r="F95" s="145"/>
      <c r="G95" s="190">
        <f>ROUND(E95*F95,2)</f>
        <v>0</v>
      </c>
      <c r="H95" s="193" t="s">
        <v>260</v>
      </c>
      <c r="I95" s="146" t="s">
        <v>260</v>
      </c>
      <c r="J95" s="133">
        <v>7.0000000000000001E-3</v>
      </c>
      <c r="K95" s="133" t="e">
        <f>ROUND(#REF!*J95,2)</f>
        <v>#REF!</v>
      </c>
      <c r="L95" s="133"/>
      <c r="M95" s="133" t="s">
        <v>220</v>
      </c>
      <c r="N95" s="133" t="s">
        <v>221</v>
      </c>
      <c r="O95" s="124"/>
      <c r="P95" s="124"/>
      <c r="Q95" s="124"/>
      <c r="R95" s="124"/>
      <c r="S95" s="124"/>
      <c r="T95" s="124"/>
      <c r="U95" s="124"/>
      <c r="V95" s="124" t="s">
        <v>222</v>
      </c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  <c r="AM95" s="124"/>
      <c r="AN95" s="124"/>
      <c r="AO95" s="124"/>
      <c r="AP95" s="124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24"/>
      <c r="BH95" s="124"/>
    </row>
    <row r="96" spans="1:60" ht="33.75" outlineLevel="2" x14ac:dyDescent="0.2">
      <c r="A96" s="131"/>
      <c r="B96" s="132"/>
      <c r="C96" s="161" t="s">
        <v>659</v>
      </c>
      <c r="D96" s="159"/>
      <c r="E96" s="160">
        <v>461</v>
      </c>
      <c r="F96" s="133"/>
      <c r="G96" s="133"/>
      <c r="H96" s="133"/>
      <c r="I96" s="133"/>
      <c r="J96" s="133"/>
      <c r="K96" s="133"/>
      <c r="L96" s="133"/>
      <c r="M96" s="133"/>
      <c r="N96" s="133"/>
      <c r="O96" s="124"/>
      <c r="P96" s="124"/>
      <c r="Q96" s="124"/>
      <c r="R96" s="124"/>
      <c r="S96" s="124"/>
      <c r="T96" s="124"/>
      <c r="U96" s="124"/>
      <c r="V96" s="124" t="s">
        <v>262</v>
      </c>
      <c r="W96" s="124">
        <v>0</v>
      </c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  <c r="AO96" s="124"/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24"/>
      <c r="BH96" s="124"/>
    </row>
    <row r="97" spans="1:60" ht="22.5" outlineLevel="3" x14ac:dyDescent="0.2">
      <c r="A97" s="131"/>
      <c r="B97" s="132"/>
      <c r="C97" s="161" t="s">
        <v>660</v>
      </c>
      <c r="D97" s="159"/>
      <c r="E97" s="160">
        <v>1162.5</v>
      </c>
      <c r="F97" s="133"/>
      <c r="G97" s="133"/>
      <c r="H97" s="133"/>
      <c r="I97" s="133"/>
      <c r="J97" s="133"/>
      <c r="K97" s="133"/>
      <c r="L97" s="133"/>
      <c r="M97" s="133"/>
      <c r="N97" s="133"/>
      <c r="O97" s="124"/>
      <c r="P97" s="124"/>
      <c r="Q97" s="124"/>
      <c r="R97" s="124"/>
      <c r="S97" s="124"/>
      <c r="T97" s="124"/>
      <c r="U97" s="124"/>
      <c r="V97" s="124" t="s">
        <v>262</v>
      </c>
      <c r="W97" s="124">
        <v>0</v>
      </c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  <c r="AP97" s="124"/>
      <c r="AQ97" s="124"/>
      <c r="AR97" s="124"/>
      <c r="AS97" s="124"/>
      <c r="AT97" s="124"/>
      <c r="AU97" s="124"/>
      <c r="AV97" s="124"/>
      <c r="AW97" s="124"/>
      <c r="AX97" s="124"/>
      <c r="AY97" s="124"/>
      <c r="AZ97" s="124"/>
      <c r="BA97" s="124"/>
      <c r="BB97" s="124"/>
      <c r="BC97" s="124"/>
      <c r="BD97" s="124"/>
      <c r="BE97" s="124"/>
      <c r="BF97" s="124"/>
      <c r="BG97" s="124"/>
      <c r="BH97" s="124"/>
    </row>
    <row r="98" spans="1:60" outlineLevel="3" x14ac:dyDescent="0.2">
      <c r="A98" s="131"/>
      <c r="B98" s="132"/>
      <c r="C98" s="161" t="s">
        <v>661</v>
      </c>
      <c r="D98" s="159"/>
      <c r="E98" s="160">
        <v>48.5</v>
      </c>
      <c r="F98" s="133"/>
      <c r="G98" s="133"/>
      <c r="H98" s="133"/>
      <c r="I98" s="133"/>
      <c r="J98" s="133"/>
      <c r="K98" s="133"/>
      <c r="L98" s="133"/>
      <c r="M98" s="133"/>
      <c r="N98" s="133"/>
      <c r="O98" s="124"/>
      <c r="P98" s="124"/>
      <c r="Q98" s="124"/>
      <c r="R98" s="124"/>
      <c r="S98" s="124"/>
      <c r="T98" s="124"/>
      <c r="U98" s="124"/>
      <c r="V98" s="124" t="s">
        <v>262</v>
      </c>
      <c r="W98" s="124">
        <v>0</v>
      </c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24"/>
      <c r="BH98" s="124"/>
    </row>
    <row r="99" spans="1:60" ht="22.5" outlineLevel="1" x14ac:dyDescent="0.2">
      <c r="A99" s="141">
        <v>37</v>
      </c>
      <c r="B99" s="142" t="s">
        <v>355</v>
      </c>
      <c r="C99" s="155" t="s">
        <v>356</v>
      </c>
      <c r="D99" s="143" t="s">
        <v>259</v>
      </c>
      <c r="E99" s="144">
        <v>1690</v>
      </c>
      <c r="F99" s="145"/>
      <c r="G99" s="190">
        <f>ROUND(E99*F99,2)</f>
        <v>0</v>
      </c>
      <c r="H99" s="193" t="s">
        <v>260</v>
      </c>
      <c r="I99" s="146" t="s">
        <v>260</v>
      </c>
      <c r="J99" s="133">
        <v>1.7999999999999999E-2</v>
      </c>
      <c r="K99" s="133" t="e">
        <f>ROUND(#REF!*J99,2)</f>
        <v>#REF!</v>
      </c>
      <c r="L99" s="133"/>
      <c r="M99" s="133" t="s">
        <v>220</v>
      </c>
      <c r="N99" s="133" t="s">
        <v>221</v>
      </c>
      <c r="O99" s="124"/>
      <c r="P99" s="124"/>
      <c r="Q99" s="124"/>
      <c r="R99" s="124"/>
      <c r="S99" s="124"/>
      <c r="T99" s="124"/>
      <c r="U99" s="124"/>
      <c r="V99" s="124" t="s">
        <v>222</v>
      </c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124"/>
      <c r="AO99" s="124"/>
      <c r="AP99" s="124"/>
      <c r="AQ99" s="124"/>
      <c r="AR99" s="124"/>
      <c r="AS99" s="124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124"/>
      <c r="BG99" s="124"/>
      <c r="BH99" s="124"/>
    </row>
    <row r="100" spans="1:60" outlineLevel="2" x14ac:dyDescent="0.2">
      <c r="A100" s="131"/>
      <c r="B100" s="132"/>
      <c r="C100" s="161" t="s">
        <v>662</v>
      </c>
      <c r="D100" s="159"/>
      <c r="E100" s="160">
        <v>1690</v>
      </c>
      <c r="F100" s="133"/>
      <c r="G100" s="133"/>
      <c r="H100" s="133"/>
      <c r="I100" s="133"/>
      <c r="J100" s="133"/>
      <c r="K100" s="133"/>
      <c r="L100" s="133"/>
      <c r="M100" s="133"/>
      <c r="N100" s="133"/>
      <c r="O100" s="124"/>
      <c r="P100" s="124"/>
      <c r="Q100" s="124"/>
      <c r="R100" s="124"/>
      <c r="S100" s="124"/>
      <c r="T100" s="124"/>
      <c r="U100" s="124"/>
      <c r="V100" s="124" t="s">
        <v>262</v>
      </c>
      <c r="W100" s="124">
        <v>0</v>
      </c>
      <c r="X100" s="124"/>
      <c r="Y100" s="124"/>
      <c r="Z100" s="124"/>
      <c r="AA100" s="124"/>
      <c r="AB100" s="124"/>
      <c r="AC100" s="124"/>
      <c r="AD100" s="124"/>
      <c r="AE100" s="124"/>
      <c r="AF100" s="124"/>
      <c r="AG100" s="124"/>
      <c r="AH100" s="124"/>
      <c r="AI100" s="124"/>
      <c r="AJ100" s="124"/>
      <c r="AK100" s="124"/>
      <c r="AL100" s="124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4"/>
      <c r="BF100" s="124"/>
      <c r="BG100" s="124"/>
      <c r="BH100" s="124"/>
    </row>
    <row r="101" spans="1:60" outlineLevel="1" x14ac:dyDescent="0.2">
      <c r="A101" s="141">
        <v>38</v>
      </c>
      <c r="B101" s="142" t="s">
        <v>663</v>
      </c>
      <c r="C101" s="155" t="s">
        <v>664</v>
      </c>
      <c r="D101" s="143" t="s">
        <v>259</v>
      </c>
      <c r="E101" s="144">
        <v>1672</v>
      </c>
      <c r="F101" s="145"/>
      <c r="G101" s="190">
        <f>ROUND(E101*F101,2)</f>
        <v>0</v>
      </c>
      <c r="H101" s="193" t="s">
        <v>260</v>
      </c>
      <c r="I101" s="146" t="s">
        <v>260</v>
      </c>
      <c r="J101" s="133">
        <v>0.13</v>
      </c>
      <c r="K101" s="133" t="e">
        <f>ROUND(#REF!*J101,2)</f>
        <v>#REF!</v>
      </c>
      <c r="L101" s="133"/>
      <c r="M101" s="133" t="s">
        <v>220</v>
      </c>
      <c r="N101" s="133" t="s">
        <v>221</v>
      </c>
      <c r="O101" s="124"/>
      <c r="P101" s="124"/>
      <c r="Q101" s="124"/>
      <c r="R101" s="124"/>
      <c r="S101" s="124"/>
      <c r="T101" s="124"/>
      <c r="U101" s="124"/>
      <c r="V101" s="124" t="s">
        <v>222</v>
      </c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4"/>
      <c r="BF101" s="124"/>
      <c r="BG101" s="124"/>
      <c r="BH101" s="124"/>
    </row>
    <row r="102" spans="1:60" ht="33.75" outlineLevel="2" x14ac:dyDescent="0.2">
      <c r="A102" s="131"/>
      <c r="B102" s="132"/>
      <c r="C102" s="161" t="s">
        <v>665</v>
      </c>
      <c r="D102" s="159"/>
      <c r="E102" s="160">
        <v>461</v>
      </c>
      <c r="F102" s="133"/>
      <c r="G102" s="133"/>
      <c r="H102" s="133"/>
      <c r="I102" s="133"/>
      <c r="J102" s="133"/>
      <c r="K102" s="133"/>
      <c r="L102" s="133"/>
      <c r="M102" s="133"/>
      <c r="N102" s="133"/>
      <c r="O102" s="124"/>
      <c r="P102" s="124"/>
      <c r="Q102" s="124"/>
      <c r="R102" s="124"/>
      <c r="S102" s="124"/>
      <c r="T102" s="124"/>
      <c r="U102" s="124"/>
      <c r="V102" s="124" t="s">
        <v>262</v>
      </c>
      <c r="W102" s="124">
        <v>0</v>
      </c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  <c r="BH102" s="124"/>
    </row>
    <row r="103" spans="1:60" ht="22.5" outlineLevel="3" x14ac:dyDescent="0.2">
      <c r="A103" s="131"/>
      <c r="B103" s="132"/>
      <c r="C103" s="161" t="s">
        <v>660</v>
      </c>
      <c r="D103" s="159"/>
      <c r="E103" s="160">
        <v>1162.5</v>
      </c>
      <c r="F103" s="133"/>
      <c r="G103" s="133"/>
      <c r="H103" s="133"/>
      <c r="I103" s="133"/>
      <c r="J103" s="133"/>
      <c r="K103" s="133"/>
      <c r="L103" s="133"/>
      <c r="M103" s="133"/>
      <c r="N103" s="133"/>
      <c r="O103" s="124"/>
      <c r="P103" s="124"/>
      <c r="Q103" s="124"/>
      <c r="R103" s="124"/>
      <c r="S103" s="124"/>
      <c r="T103" s="124"/>
      <c r="U103" s="124"/>
      <c r="V103" s="124" t="s">
        <v>262</v>
      </c>
      <c r="W103" s="124">
        <v>0</v>
      </c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4"/>
      <c r="BF103" s="124"/>
      <c r="BG103" s="124"/>
      <c r="BH103" s="124"/>
    </row>
    <row r="104" spans="1:60" outlineLevel="3" x14ac:dyDescent="0.2">
      <c r="A104" s="131"/>
      <c r="B104" s="132"/>
      <c r="C104" s="161" t="s">
        <v>661</v>
      </c>
      <c r="D104" s="159"/>
      <c r="E104" s="160">
        <v>48.5</v>
      </c>
      <c r="F104" s="133"/>
      <c r="G104" s="133"/>
      <c r="H104" s="133"/>
      <c r="I104" s="133"/>
      <c r="J104" s="133"/>
      <c r="K104" s="133"/>
      <c r="L104" s="133"/>
      <c r="M104" s="133"/>
      <c r="N104" s="133"/>
      <c r="O104" s="124"/>
      <c r="P104" s="124"/>
      <c r="Q104" s="124"/>
      <c r="R104" s="124"/>
      <c r="S104" s="124"/>
      <c r="T104" s="124"/>
      <c r="U104" s="124"/>
      <c r="V104" s="124" t="s">
        <v>262</v>
      </c>
      <c r="W104" s="124">
        <v>0</v>
      </c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4"/>
      <c r="BF104" s="124"/>
      <c r="BG104" s="124"/>
      <c r="BH104" s="124"/>
    </row>
    <row r="105" spans="1:60" outlineLevel="1" x14ac:dyDescent="0.2">
      <c r="A105" s="141">
        <v>39</v>
      </c>
      <c r="B105" s="142" t="s">
        <v>666</v>
      </c>
      <c r="C105" s="155" t="s">
        <v>667</v>
      </c>
      <c r="D105" s="143" t="s">
        <v>259</v>
      </c>
      <c r="E105" s="144">
        <v>1672</v>
      </c>
      <c r="F105" s="145"/>
      <c r="G105" s="190">
        <f>ROUND(E105*F105,2)</f>
        <v>0</v>
      </c>
      <c r="H105" s="193" t="s">
        <v>260</v>
      </c>
      <c r="I105" s="146" t="s">
        <v>260</v>
      </c>
      <c r="J105" s="133">
        <v>0.09</v>
      </c>
      <c r="K105" s="133" t="e">
        <f>ROUND(#REF!*J105,2)</f>
        <v>#REF!</v>
      </c>
      <c r="L105" s="133"/>
      <c r="M105" s="133" t="s">
        <v>220</v>
      </c>
      <c r="N105" s="133" t="s">
        <v>221</v>
      </c>
      <c r="O105" s="124"/>
      <c r="P105" s="124"/>
      <c r="Q105" s="124"/>
      <c r="R105" s="124"/>
      <c r="S105" s="124"/>
      <c r="T105" s="124"/>
      <c r="U105" s="124"/>
      <c r="V105" s="124" t="s">
        <v>222</v>
      </c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4"/>
      <c r="BF105" s="124"/>
      <c r="BG105" s="124"/>
      <c r="BH105" s="124"/>
    </row>
    <row r="106" spans="1:60" outlineLevel="2" x14ac:dyDescent="0.2">
      <c r="A106" s="131"/>
      <c r="B106" s="132"/>
      <c r="C106" s="161" t="s">
        <v>668</v>
      </c>
      <c r="D106" s="159"/>
      <c r="E106" s="160">
        <v>1672</v>
      </c>
      <c r="F106" s="133"/>
      <c r="G106" s="133"/>
      <c r="H106" s="133"/>
      <c r="I106" s="133"/>
      <c r="J106" s="133"/>
      <c r="K106" s="133"/>
      <c r="L106" s="133"/>
      <c r="M106" s="133"/>
      <c r="N106" s="133"/>
      <c r="O106" s="124"/>
      <c r="P106" s="124"/>
      <c r="Q106" s="124"/>
      <c r="R106" s="124"/>
      <c r="S106" s="124"/>
      <c r="T106" s="124"/>
      <c r="U106" s="124"/>
      <c r="V106" s="124" t="s">
        <v>262</v>
      </c>
      <c r="W106" s="124">
        <v>0</v>
      </c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4"/>
      <c r="BF106" s="124"/>
      <c r="BG106" s="124"/>
      <c r="BH106" s="124"/>
    </row>
    <row r="107" spans="1:60" outlineLevel="1" x14ac:dyDescent="0.2">
      <c r="A107" s="141">
        <v>40</v>
      </c>
      <c r="B107" s="142" t="s">
        <v>669</v>
      </c>
      <c r="C107" s="155" t="s">
        <v>670</v>
      </c>
      <c r="D107" s="143" t="s">
        <v>446</v>
      </c>
      <c r="E107" s="144">
        <v>10</v>
      </c>
      <c r="F107" s="145"/>
      <c r="G107" s="190">
        <f>ROUND(E107*F107,2)</f>
        <v>0</v>
      </c>
      <c r="H107" s="193" t="s">
        <v>260</v>
      </c>
      <c r="I107" s="146" t="s">
        <v>260</v>
      </c>
      <c r="J107" s="133">
        <v>0.23799999999999999</v>
      </c>
      <c r="K107" s="133" t="e">
        <f>ROUND(#REF!*J107,2)</f>
        <v>#REF!</v>
      </c>
      <c r="L107" s="133"/>
      <c r="M107" s="133" t="s">
        <v>220</v>
      </c>
      <c r="N107" s="133" t="s">
        <v>221</v>
      </c>
      <c r="O107" s="124"/>
      <c r="P107" s="124"/>
      <c r="Q107" s="124"/>
      <c r="R107" s="124"/>
      <c r="S107" s="124"/>
      <c r="T107" s="124"/>
      <c r="U107" s="124"/>
      <c r="V107" s="124" t="s">
        <v>222</v>
      </c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4"/>
      <c r="BF107" s="124"/>
      <c r="BG107" s="124"/>
      <c r="BH107" s="124"/>
    </row>
    <row r="108" spans="1:60" outlineLevel="2" x14ac:dyDescent="0.2">
      <c r="A108" s="131"/>
      <c r="B108" s="132"/>
      <c r="C108" s="161" t="s">
        <v>671</v>
      </c>
      <c r="D108" s="159"/>
      <c r="E108" s="160">
        <v>10</v>
      </c>
      <c r="F108" s="133"/>
      <c r="G108" s="133"/>
      <c r="H108" s="133"/>
      <c r="I108" s="133"/>
      <c r="J108" s="133"/>
      <c r="K108" s="133"/>
      <c r="L108" s="133"/>
      <c r="M108" s="133"/>
      <c r="N108" s="133"/>
      <c r="O108" s="124"/>
      <c r="P108" s="124"/>
      <c r="Q108" s="124"/>
      <c r="R108" s="124"/>
      <c r="S108" s="124"/>
      <c r="T108" s="124"/>
      <c r="U108" s="124"/>
      <c r="V108" s="124" t="s">
        <v>262</v>
      </c>
      <c r="W108" s="124">
        <v>0</v>
      </c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4"/>
      <c r="BF108" s="124"/>
      <c r="BG108" s="124"/>
      <c r="BH108" s="124"/>
    </row>
    <row r="109" spans="1:60" outlineLevel="1" x14ac:dyDescent="0.2">
      <c r="A109" s="141">
        <v>41</v>
      </c>
      <c r="B109" s="142" t="s">
        <v>672</v>
      </c>
      <c r="C109" s="155" t="s">
        <v>673</v>
      </c>
      <c r="D109" s="143" t="s">
        <v>446</v>
      </c>
      <c r="E109" s="144">
        <v>8</v>
      </c>
      <c r="F109" s="145"/>
      <c r="G109" s="190">
        <f>ROUND(E109*F109,2)</f>
        <v>0</v>
      </c>
      <c r="H109" s="193" t="s">
        <v>260</v>
      </c>
      <c r="I109" s="146" t="s">
        <v>260</v>
      </c>
      <c r="J109" s="133">
        <v>4.548</v>
      </c>
      <c r="K109" s="133" t="e">
        <f>ROUND(#REF!*J109,2)</f>
        <v>#REF!</v>
      </c>
      <c r="L109" s="133"/>
      <c r="M109" s="133" t="s">
        <v>220</v>
      </c>
      <c r="N109" s="133" t="s">
        <v>221</v>
      </c>
      <c r="O109" s="124"/>
      <c r="P109" s="124"/>
      <c r="Q109" s="124"/>
      <c r="R109" s="124"/>
      <c r="S109" s="124"/>
      <c r="T109" s="124"/>
      <c r="U109" s="124"/>
      <c r="V109" s="124" t="s">
        <v>222</v>
      </c>
      <c r="W109" s="124"/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4"/>
      <c r="BF109" s="124"/>
      <c r="BG109" s="124"/>
      <c r="BH109" s="124"/>
    </row>
    <row r="110" spans="1:60" outlineLevel="2" x14ac:dyDescent="0.2">
      <c r="A110" s="131"/>
      <c r="B110" s="132"/>
      <c r="C110" s="161" t="s">
        <v>674</v>
      </c>
      <c r="D110" s="159"/>
      <c r="E110" s="160">
        <v>8</v>
      </c>
      <c r="F110" s="133"/>
      <c r="G110" s="133"/>
      <c r="H110" s="133"/>
      <c r="I110" s="133"/>
      <c r="J110" s="133"/>
      <c r="K110" s="133"/>
      <c r="L110" s="133"/>
      <c r="M110" s="133"/>
      <c r="N110" s="133"/>
      <c r="O110" s="124"/>
      <c r="P110" s="124"/>
      <c r="Q110" s="124"/>
      <c r="R110" s="124"/>
      <c r="S110" s="124"/>
      <c r="T110" s="124"/>
      <c r="U110" s="124"/>
      <c r="V110" s="124" t="s">
        <v>262</v>
      </c>
      <c r="W110" s="124">
        <v>0</v>
      </c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  <c r="AJ110" s="124"/>
      <c r="AK110" s="124"/>
      <c r="AL110" s="124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4"/>
      <c r="BF110" s="124"/>
      <c r="BG110" s="124"/>
      <c r="BH110" s="124"/>
    </row>
    <row r="111" spans="1:60" outlineLevel="1" x14ac:dyDescent="0.2">
      <c r="A111" s="141">
        <v>42</v>
      </c>
      <c r="B111" s="142" t="s">
        <v>675</v>
      </c>
      <c r="C111" s="155" t="s">
        <v>676</v>
      </c>
      <c r="D111" s="143" t="s">
        <v>446</v>
      </c>
      <c r="E111" s="144">
        <v>8</v>
      </c>
      <c r="F111" s="145"/>
      <c r="G111" s="190">
        <f>ROUND(E111*F111,2)</f>
        <v>0</v>
      </c>
      <c r="H111" s="193" t="s">
        <v>260</v>
      </c>
      <c r="I111" s="146" t="s">
        <v>260</v>
      </c>
      <c r="J111" s="133">
        <v>1.2070000000000001</v>
      </c>
      <c r="K111" s="133" t="e">
        <f>ROUND(#REF!*J111,2)</f>
        <v>#REF!</v>
      </c>
      <c r="L111" s="133"/>
      <c r="M111" s="133" t="s">
        <v>220</v>
      </c>
      <c r="N111" s="133" t="s">
        <v>221</v>
      </c>
      <c r="O111" s="124"/>
      <c r="P111" s="124"/>
      <c r="Q111" s="124"/>
      <c r="R111" s="124"/>
      <c r="S111" s="124"/>
      <c r="T111" s="124"/>
      <c r="U111" s="124"/>
      <c r="V111" s="124" t="s">
        <v>222</v>
      </c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4"/>
      <c r="BF111" s="124"/>
      <c r="BG111" s="124"/>
      <c r="BH111" s="124"/>
    </row>
    <row r="112" spans="1:60" outlineLevel="2" x14ac:dyDescent="0.2">
      <c r="A112" s="131"/>
      <c r="B112" s="132"/>
      <c r="C112" s="161" t="s">
        <v>677</v>
      </c>
      <c r="D112" s="159"/>
      <c r="E112" s="160">
        <v>8</v>
      </c>
      <c r="F112" s="133"/>
      <c r="G112" s="133"/>
      <c r="H112" s="133"/>
      <c r="I112" s="133"/>
      <c r="J112" s="133"/>
      <c r="K112" s="133"/>
      <c r="L112" s="133"/>
      <c r="M112" s="133"/>
      <c r="N112" s="133"/>
      <c r="O112" s="124"/>
      <c r="P112" s="124"/>
      <c r="Q112" s="124"/>
      <c r="R112" s="124"/>
      <c r="S112" s="124"/>
      <c r="T112" s="124"/>
      <c r="U112" s="124"/>
      <c r="V112" s="124" t="s">
        <v>262</v>
      </c>
      <c r="W112" s="124">
        <v>0</v>
      </c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4"/>
      <c r="BF112" s="124"/>
      <c r="BG112" s="124"/>
      <c r="BH112" s="124"/>
    </row>
    <row r="113" spans="1:60" outlineLevel="1" x14ac:dyDescent="0.2">
      <c r="A113" s="141">
        <v>43</v>
      </c>
      <c r="B113" s="142" t="s">
        <v>678</v>
      </c>
      <c r="C113" s="155" t="s">
        <v>679</v>
      </c>
      <c r="D113" s="143" t="s">
        <v>446</v>
      </c>
      <c r="E113" s="144">
        <v>10</v>
      </c>
      <c r="F113" s="145"/>
      <c r="G113" s="190">
        <f>ROUND(E113*F113,2)</f>
        <v>0</v>
      </c>
      <c r="H113" s="193" t="s">
        <v>260</v>
      </c>
      <c r="I113" s="146" t="s">
        <v>260</v>
      </c>
      <c r="J113" s="133">
        <v>9.5000000000000001E-2</v>
      </c>
      <c r="K113" s="133" t="e">
        <f>ROUND(#REF!*J113,2)</f>
        <v>#REF!</v>
      </c>
      <c r="L113" s="133"/>
      <c r="M113" s="133" t="s">
        <v>220</v>
      </c>
      <c r="N113" s="133" t="s">
        <v>221</v>
      </c>
      <c r="O113" s="124"/>
      <c r="P113" s="124"/>
      <c r="Q113" s="124"/>
      <c r="R113" s="124"/>
      <c r="S113" s="124"/>
      <c r="T113" s="124"/>
      <c r="U113" s="124"/>
      <c r="V113" s="124" t="s">
        <v>350</v>
      </c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4"/>
      <c r="BF113" s="124"/>
      <c r="BG113" s="124"/>
      <c r="BH113" s="124"/>
    </row>
    <row r="114" spans="1:60" outlineLevel="2" x14ac:dyDescent="0.2">
      <c r="A114" s="131"/>
      <c r="B114" s="132"/>
      <c r="C114" s="161" t="s">
        <v>680</v>
      </c>
      <c r="D114" s="159"/>
      <c r="E114" s="160">
        <v>10</v>
      </c>
      <c r="F114" s="133"/>
      <c r="G114" s="133"/>
      <c r="H114" s="133"/>
      <c r="I114" s="133"/>
      <c r="J114" s="133"/>
      <c r="K114" s="133"/>
      <c r="L114" s="133"/>
      <c r="M114" s="133"/>
      <c r="N114" s="133"/>
      <c r="O114" s="124"/>
      <c r="P114" s="124"/>
      <c r="Q114" s="124"/>
      <c r="R114" s="124"/>
      <c r="S114" s="124"/>
      <c r="T114" s="124"/>
      <c r="U114" s="124"/>
      <c r="V114" s="124" t="s">
        <v>262</v>
      </c>
      <c r="W114" s="124">
        <v>0</v>
      </c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24"/>
      <c r="BG114" s="124"/>
      <c r="BH114" s="124"/>
    </row>
    <row r="115" spans="1:60" outlineLevel="1" x14ac:dyDescent="0.2">
      <c r="A115" s="141">
        <v>44</v>
      </c>
      <c r="B115" s="142" t="s">
        <v>681</v>
      </c>
      <c r="C115" s="155" t="s">
        <v>682</v>
      </c>
      <c r="D115" s="143" t="s">
        <v>259</v>
      </c>
      <c r="E115" s="144">
        <v>20.8</v>
      </c>
      <c r="F115" s="145"/>
      <c r="G115" s="190">
        <f>ROUND(E115*F115,2)</f>
        <v>0</v>
      </c>
      <c r="H115" s="193" t="s">
        <v>260</v>
      </c>
      <c r="I115" s="146" t="s">
        <v>260</v>
      </c>
      <c r="J115" s="133">
        <v>0.127</v>
      </c>
      <c r="K115" s="133" t="e">
        <f>ROUND(#REF!*J115,2)</f>
        <v>#REF!</v>
      </c>
      <c r="L115" s="133"/>
      <c r="M115" s="133" t="s">
        <v>220</v>
      </c>
      <c r="N115" s="133" t="s">
        <v>221</v>
      </c>
      <c r="O115" s="124"/>
      <c r="P115" s="124"/>
      <c r="Q115" s="124"/>
      <c r="R115" s="124"/>
      <c r="S115" s="124"/>
      <c r="T115" s="124"/>
      <c r="U115" s="124"/>
      <c r="V115" s="124" t="s">
        <v>222</v>
      </c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24"/>
      <c r="BG115" s="124"/>
      <c r="BH115" s="124"/>
    </row>
    <row r="116" spans="1:60" outlineLevel="2" x14ac:dyDescent="0.2">
      <c r="A116" s="131"/>
      <c r="B116" s="132"/>
      <c r="C116" s="161" t="s">
        <v>683</v>
      </c>
      <c r="D116" s="159"/>
      <c r="E116" s="160">
        <v>20.8</v>
      </c>
      <c r="F116" s="133"/>
      <c r="G116" s="133"/>
      <c r="H116" s="133"/>
      <c r="I116" s="133"/>
      <c r="J116" s="133"/>
      <c r="K116" s="133"/>
      <c r="L116" s="133"/>
      <c r="M116" s="133"/>
      <c r="N116" s="133"/>
      <c r="O116" s="124"/>
      <c r="P116" s="124"/>
      <c r="Q116" s="124"/>
      <c r="R116" s="124"/>
      <c r="S116" s="124"/>
      <c r="T116" s="124"/>
      <c r="U116" s="124"/>
      <c r="V116" s="124" t="s">
        <v>262</v>
      </c>
      <c r="W116" s="124">
        <v>0</v>
      </c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4"/>
      <c r="BF116" s="124"/>
      <c r="BG116" s="124"/>
      <c r="BH116" s="124"/>
    </row>
    <row r="117" spans="1:60" outlineLevel="1" x14ac:dyDescent="0.2">
      <c r="A117" s="141">
        <v>45</v>
      </c>
      <c r="B117" s="142" t="s">
        <v>684</v>
      </c>
      <c r="C117" s="155" t="s">
        <v>685</v>
      </c>
      <c r="D117" s="143" t="s">
        <v>446</v>
      </c>
      <c r="E117" s="144">
        <v>24</v>
      </c>
      <c r="F117" s="145"/>
      <c r="G117" s="190">
        <f>ROUND(E117*F117,2)</f>
        <v>0</v>
      </c>
      <c r="H117" s="193" t="s">
        <v>260</v>
      </c>
      <c r="I117" s="146" t="s">
        <v>260</v>
      </c>
      <c r="J117" s="133">
        <v>0.12</v>
      </c>
      <c r="K117" s="133" t="e">
        <f>ROUND(#REF!*J117,2)</f>
        <v>#REF!</v>
      </c>
      <c r="L117" s="133"/>
      <c r="M117" s="133" t="s">
        <v>220</v>
      </c>
      <c r="N117" s="133" t="s">
        <v>221</v>
      </c>
      <c r="O117" s="124"/>
      <c r="P117" s="124"/>
      <c r="Q117" s="124"/>
      <c r="R117" s="124"/>
      <c r="S117" s="124"/>
      <c r="T117" s="124"/>
      <c r="U117" s="124"/>
      <c r="V117" s="124" t="s">
        <v>222</v>
      </c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4"/>
      <c r="BF117" s="124"/>
      <c r="BG117" s="124"/>
      <c r="BH117" s="124"/>
    </row>
    <row r="118" spans="1:60" outlineLevel="2" x14ac:dyDescent="0.2">
      <c r="A118" s="131"/>
      <c r="B118" s="132"/>
      <c r="C118" s="161" t="s">
        <v>686</v>
      </c>
      <c r="D118" s="159"/>
      <c r="E118" s="160">
        <v>24</v>
      </c>
      <c r="F118" s="133"/>
      <c r="G118" s="133"/>
      <c r="H118" s="133"/>
      <c r="I118" s="133"/>
      <c r="J118" s="133"/>
      <c r="K118" s="133"/>
      <c r="L118" s="133"/>
      <c r="M118" s="133"/>
      <c r="N118" s="133"/>
      <c r="O118" s="124"/>
      <c r="P118" s="124"/>
      <c r="Q118" s="124"/>
      <c r="R118" s="124"/>
      <c r="S118" s="124"/>
      <c r="T118" s="124"/>
      <c r="U118" s="124"/>
      <c r="V118" s="124" t="s">
        <v>262</v>
      </c>
      <c r="W118" s="124">
        <v>0</v>
      </c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4"/>
      <c r="BH118" s="124"/>
    </row>
    <row r="119" spans="1:60" outlineLevel="1" x14ac:dyDescent="0.2">
      <c r="A119" s="141">
        <v>46</v>
      </c>
      <c r="B119" s="142" t="s">
        <v>687</v>
      </c>
      <c r="C119" s="155" t="s">
        <v>688</v>
      </c>
      <c r="D119" s="143" t="s">
        <v>259</v>
      </c>
      <c r="E119" s="144">
        <v>16</v>
      </c>
      <c r="F119" s="145"/>
      <c r="G119" s="190">
        <f>ROUND(E119*F119,2)</f>
        <v>0</v>
      </c>
      <c r="H119" s="193" t="s">
        <v>260</v>
      </c>
      <c r="I119" s="146" t="s">
        <v>260</v>
      </c>
      <c r="J119" s="133">
        <v>0.252</v>
      </c>
      <c r="K119" s="133" t="e">
        <f>ROUND(#REF!*J119,2)</f>
        <v>#REF!</v>
      </c>
      <c r="L119" s="133"/>
      <c r="M119" s="133" t="s">
        <v>220</v>
      </c>
      <c r="N119" s="133" t="s">
        <v>221</v>
      </c>
      <c r="O119" s="124"/>
      <c r="P119" s="124"/>
      <c r="Q119" s="124"/>
      <c r="R119" s="124"/>
      <c r="S119" s="124"/>
      <c r="T119" s="124"/>
      <c r="U119" s="124"/>
      <c r="V119" s="124" t="s">
        <v>222</v>
      </c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4"/>
      <c r="BF119" s="124"/>
      <c r="BG119" s="124"/>
      <c r="BH119" s="124"/>
    </row>
    <row r="120" spans="1:60" outlineLevel="2" x14ac:dyDescent="0.2">
      <c r="A120" s="131"/>
      <c r="B120" s="132"/>
      <c r="C120" s="161" t="s">
        <v>689</v>
      </c>
      <c r="D120" s="159"/>
      <c r="E120" s="160">
        <v>16</v>
      </c>
      <c r="F120" s="133"/>
      <c r="G120" s="133"/>
      <c r="H120" s="133"/>
      <c r="I120" s="133"/>
      <c r="J120" s="133"/>
      <c r="K120" s="133"/>
      <c r="L120" s="133"/>
      <c r="M120" s="133"/>
      <c r="N120" s="133"/>
      <c r="O120" s="124"/>
      <c r="P120" s="124"/>
      <c r="Q120" s="124"/>
      <c r="R120" s="124"/>
      <c r="S120" s="124"/>
      <c r="T120" s="124"/>
      <c r="U120" s="124"/>
      <c r="V120" s="124" t="s">
        <v>262</v>
      </c>
      <c r="W120" s="124">
        <v>0</v>
      </c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4"/>
      <c r="BF120" s="124"/>
      <c r="BG120" s="124"/>
      <c r="BH120" s="124"/>
    </row>
    <row r="121" spans="1:60" outlineLevel="1" x14ac:dyDescent="0.2">
      <c r="A121" s="141">
        <v>47</v>
      </c>
      <c r="B121" s="142" t="s">
        <v>363</v>
      </c>
      <c r="C121" s="155" t="s">
        <v>364</v>
      </c>
      <c r="D121" s="143" t="s">
        <v>259</v>
      </c>
      <c r="E121" s="144">
        <v>1672</v>
      </c>
      <c r="F121" s="145"/>
      <c r="G121" s="190">
        <f>ROUND(E121*F121,2)</f>
        <v>0</v>
      </c>
      <c r="H121" s="193" t="s">
        <v>260</v>
      </c>
      <c r="I121" s="146" t="s">
        <v>260</v>
      </c>
      <c r="J121" s="133">
        <v>2E-3</v>
      </c>
      <c r="K121" s="133" t="e">
        <f>ROUND(#REF!*J121,2)</f>
        <v>#REF!</v>
      </c>
      <c r="L121" s="133"/>
      <c r="M121" s="133" t="s">
        <v>220</v>
      </c>
      <c r="N121" s="133" t="s">
        <v>221</v>
      </c>
      <c r="O121" s="124"/>
      <c r="P121" s="124"/>
      <c r="Q121" s="124"/>
      <c r="R121" s="124"/>
      <c r="S121" s="124"/>
      <c r="T121" s="124"/>
      <c r="U121" s="124"/>
      <c r="V121" s="124" t="s">
        <v>222</v>
      </c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4"/>
      <c r="BF121" s="124"/>
      <c r="BG121" s="124"/>
      <c r="BH121" s="124"/>
    </row>
    <row r="122" spans="1:60" outlineLevel="2" x14ac:dyDescent="0.2">
      <c r="A122" s="131"/>
      <c r="B122" s="132"/>
      <c r="C122" s="161" t="s">
        <v>668</v>
      </c>
      <c r="D122" s="159"/>
      <c r="E122" s="160">
        <v>1672</v>
      </c>
      <c r="F122" s="133"/>
      <c r="G122" s="133"/>
      <c r="H122" s="133"/>
      <c r="I122" s="133"/>
      <c r="J122" s="133"/>
      <c r="K122" s="133"/>
      <c r="L122" s="133"/>
      <c r="M122" s="133"/>
      <c r="N122" s="133"/>
      <c r="O122" s="124"/>
      <c r="P122" s="124"/>
      <c r="Q122" s="124"/>
      <c r="R122" s="124"/>
      <c r="S122" s="124"/>
      <c r="T122" s="124"/>
      <c r="U122" s="124"/>
      <c r="V122" s="124" t="s">
        <v>262</v>
      </c>
      <c r="W122" s="124">
        <v>0</v>
      </c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4"/>
      <c r="BF122" s="124"/>
      <c r="BG122" s="124"/>
      <c r="BH122" s="124"/>
    </row>
    <row r="123" spans="1:60" outlineLevel="1" x14ac:dyDescent="0.2">
      <c r="A123" s="141">
        <v>48</v>
      </c>
      <c r="B123" s="142" t="s">
        <v>366</v>
      </c>
      <c r="C123" s="155" t="s">
        <v>367</v>
      </c>
      <c r="D123" s="143" t="s">
        <v>294</v>
      </c>
      <c r="E123" s="144">
        <v>26.78</v>
      </c>
      <c r="F123" s="145"/>
      <c r="G123" s="190">
        <f>ROUND(E123*F123,2)</f>
        <v>0</v>
      </c>
      <c r="H123" s="193" t="s">
        <v>260</v>
      </c>
      <c r="I123" s="146" t="s">
        <v>260</v>
      </c>
      <c r="J123" s="133">
        <v>0.26</v>
      </c>
      <c r="K123" s="133" t="e">
        <f>ROUND(#REF!*J123,2)</f>
        <v>#REF!</v>
      </c>
      <c r="L123" s="133"/>
      <c r="M123" s="133" t="s">
        <v>220</v>
      </c>
      <c r="N123" s="133" t="s">
        <v>221</v>
      </c>
      <c r="O123" s="124"/>
      <c r="P123" s="124"/>
      <c r="Q123" s="124"/>
      <c r="R123" s="124"/>
      <c r="S123" s="124"/>
      <c r="T123" s="124"/>
      <c r="U123" s="124"/>
      <c r="V123" s="124" t="s">
        <v>222</v>
      </c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4"/>
      <c r="BF123" s="124"/>
      <c r="BG123" s="124"/>
      <c r="BH123" s="124"/>
    </row>
    <row r="124" spans="1:60" outlineLevel="2" x14ac:dyDescent="0.2">
      <c r="A124" s="131"/>
      <c r="B124" s="132"/>
      <c r="C124" s="161" t="s">
        <v>690</v>
      </c>
      <c r="D124" s="159"/>
      <c r="E124" s="160">
        <v>25.08</v>
      </c>
      <c r="F124" s="133"/>
      <c r="G124" s="133"/>
      <c r="H124" s="133"/>
      <c r="I124" s="133"/>
      <c r="J124" s="133"/>
      <c r="K124" s="133"/>
      <c r="L124" s="133"/>
      <c r="M124" s="133"/>
      <c r="N124" s="133"/>
      <c r="O124" s="124"/>
      <c r="P124" s="124"/>
      <c r="Q124" s="124"/>
      <c r="R124" s="124"/>
      <c r="S124" s="124"/>
      <c r="T124" s="124"/>
      <c r="U124" s="124"/>
      <c r="V124" s="124" t="s">
        <v>262</v>
      </c>
      <c r="W124" s="124">
        <v>0</v>
      </c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4"/>
      <c r="BH124" s="124"/>
    </row>
    <row r="125" spans="1:60" outlineLevel="3" x14ac:dyDescent="0.2">
      <c r="A125" s="131"/>
      <c r="B125" s="132"/>
      <c r="C125" s="161" t="s">
        <v>691</v>
      </c>
      <c r="D125" s="159"/>
      <c r="E125" s="160">
        <v>1.2</v>
      </c>
      <c r="F125" s="133"/>
      <c r="G125" s="133"/>
      <c r="H125" s="133"/>
      <c r="I125" s="133"/>
      <c r="J125" s="133"/>
      <c r="K125" s="133"/>
      <c r="L125" s="133"/>
      <c r="M125" s="133"/>
      <c r="N125" s="133"/>
      <c r="O125" s="124"/>
      <c r="P125" s="124"/>
      <c r="Q125" s="124"/>
      <c r="R125" s="124"/>
      <c r="S125" s="124"/>
      <c r="T125" s="124"/>
      <c r="U125" s="124"/>
      <c r="V125" s="124" t="s">
        <v>262</v>
      </c>
      <c r="W125" s="124">
        <v>0</v>
      </c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4"/>
      <c r="BF125" s="124"/>
      <c r="BG125" s="124"/>
      <c r="BH125" s="124"/>
    </row>
    <row r="126" spans="1:60" outlineLevel="3" x14ac:dyDescent="0.2">
      <c r="A126" s="131"/>
      <c r="B126" s="132"/>
      <c r="C126" s="161" t="s">
        <v>692</v>
      </c>
      <c r="D126" s="159"/>
      <c r="E126" s="160">
        <v>0.5</v>
      </c>
      <c r="F126" s="133"/>
      <c r="G126" s="133"/>
      <c r="H126" s="133"/>
      <c r="I126" s="133"/>
      <c r="J126" s="133"/>
      <c r="K126" s="133"/>
      <c r="L126" s="133"/>
      <c r="M126" s="133"/>
      <c r="N126" s="133"/>
      <c r="O126" s="124"/>
      <c r="P126" s="124"/>
      <c r="Q126" s="124"/>
      <c r="R126" s="124"/>
      <c r="S126" s="124"/>
      <c r="T126" s="124"/>
      <c r="U126" s="124"/>
      <c r="V126" s="124" t="s">
        <v>262</v>
      </c>
      <c r="W126" s="124">
        <v>0</v>
      </c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4"/>
      <c r="BF126" s="124"/>
      <c r="BG126" s="124"/>
      <c r="BH126" s="124"/>
    </row>
    <row r="127" spans="1:60" outlineLevel="1" x14ac:dyDescent="0.2">
      <c r="A127" s="141">
        <v>49</v>
      </c>
      <c r="B127" s="142" t="s">
        <v>369</v>
      </c>
      <c r="C127" s="155" t="s">
        <v>370</v>
      </c>
      <c r="D127" s="143" t="s">
        <v>294</v>
      </c>
      <c r="E127" s="144">
        <v>26.78</v>
      </c>
      <c r="F127" s="145"/>
      <c r="G127" s="190">
        <f>ROUND(E127*F127,2)</f>
        <v>0</v>
      </c>
      <c r="H127" s="193" t="s">
        <v>260</v>
      </c>
      <c r="I127" s="146" t="s">
        <v>260</v>
      </c>
      <c r="J127" s="133">
        <v>0.88400000000000001</v>
      </c>
      <c r="K127" s="133" t="e">
        <f>ROUND(#REF!*J127,2)</f>
        <v>#REF!</v>
      </c>
      <c r="L127" s="133"/>
      <c r="M127" s="133" t="s">
        <v>220</v>
      </c>
      <c r="N127" s="133" t="s">
        <v>221</v>
      </c>
      <c r="O127" s="124"/>
      <c r="P127" s="124"/>
      <c r="Q127" s="124"/>
      <c r="R127" s="124"/>
      <c r="S127" s="124"/>
      <c r="T127" s="124"/>
      <c r="U127" s="124"/>
      <c r="V127" s="124" t="s">
        <v>222</v>
      </c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4"/>
      <c r="BF127" s="124"/>
      <c r="BG127" s="124"/>
      <c r="BH127" s="124"/>
    </row>
    <row r="128" spans="1:60" outlineLevel="2" x14ac:dyDescent="0.2">
      <c r="A128" s="131"/>
      <c r="B128" s="132"/>
      <c r="C128" s="161" t="s">
        <v>693</v>
      </c>
      <c r="D128" s="159"/>
      <c r="E128" s="160">
        <v>26.78</v>
      </c>
      <c r="F128" s="133"/>
      <c r="G128" s="133"/>
      <c r="H128" s="133"/>
      <c r="I128" s="133"/>
      <c r="J128" s="133"/>
      <c r="K128" s="133"/>
      <c r="L128" s="133"/>
      <c r="M128" s="133"/>
      <c r="N128" s="133"/>
      <c r="O128" s="124"/>
      <c r="P128" s="124"/>
      <c r="Q128" s="124"/>
      <c r="R128" s="124"/>
      <c r="S128" s="124"/>
      <c r="T128" s="124"/>
      <c r="U128" s="124"/>
      <c r="V128" s="124" t="s">
        <v>262</v>
      </c>
      <c r="W128" s="124">
        <v>0</v>
      </c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4"/>
      <c r="BF128" s="124"/>
      <c r="BG128" s="124"/>
      <c r="BH128" s="124"/>
    </row>
    <row r="129" spans="1:60" outlineLevel="1" x14ac:dyDescent="0.2">
      <c r="A129" s="141">
        <v>50</v>
      </c>
      <c r="B129" s="142" t="s">
        <v>372</v>
      </c>
      <c r="C129" s="155" t="s">
        <v>373</v>
      </c>
      <c r="D129" s="143" t="s">
        <v>374</v>
      </c>
      <c r="E129" s="144">
        <v>1192.1600000000001</v>
      </c>
      <c r="F129" s="145"/>
      <c r="G129" s="190">
        <f>ROUND(E129*F129,2)</f>
        <v>0</v>
      </c>
      <c r="H129" s="193" t="s">
        <v>260</v>
      </c>
      <c r="I129" s="146" t="s">
        <v>260</v>
      </c>
      <c r="J129" s="133">
        <v>0</v>
      </c>
      <c r="K129" s="133" t="e">
        <f>ROUND(#REF!*J129,2)</f>
        <v>#REF!</v>
      </c>
      <c r="L129" s="133"/>
      <c r="M129" s="133" t="s">
        <v>220</v>
      </c>
      <c r="N129" s="133" t="s">
        <v>221</v>
      </c>
      <c r="O129" s="124"/>
      <c r="P129" s="124"/>
      <c r="Q129" s="124"/>
      <c r="R129" s="124"/>
      <c r="S129" s="124"/>
      <c r="T129" s="124"/>
      <c r="U129" s="124"/>
      <c r="V129" s="124" t="s">
        <v>222</v>
      </c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4"/>
      <c r="BF129" s="124"/>
      <c r="BG129" s="124"/>
      <c r="BH129" s="124"/>
    </row>
    <row r="130" spans="1:60" outlineLevel="2" x14ac:dyDescent="0.2">
      <c r="A130" s="131"/>
      <c r="B130" s="132"/>
      <c r="C130" s="161" t="s">
        <v>694</v>
      </c>
      <c r="D130" s="159"/>
      <c r="E130" s="160">
        <v>1192.1600000000001</v>
      </c>
      <c r="F130" s="133"/>
      <c r="G130" s="133"/>
      <c r="H130" s="133"/>
      <c r="I130" s="133"/>
      <c r="J130" s="133"/>
      <c r="K130" s="133"/>
      <c r="L130" s="133"/>
      <c r="M130" s="133"/>
      <c r="N130" s="133"/>
      <c r="O130" s="124"/>
      <c r="P130" s="124"/>
      <c r="Q130" s="124"/>
      <c r="R130" s="124"/>
      <c r="S130" s="124"/>
      <c r="T130" s="124"/>
      <c r="U130" s="124"/>
      <c r="V130" s="124" t="s">
        <v>262</v>
      </c>
      <c r="W130" s="124">
        <v>0</v>
      </c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4"/>
      <c r="BF130" s="124"/>
      <c r="BG130" s="124"/>
      <c r="BH130" s="124"/>
    </row>
    <row r="131" spans="1:60" outlineLevel="1" x14ac:dyDescent="0.2">
      <c r="A131" s="141">
        <v>51</v>
      </c>
      <c r="B131" s="142" t="s">
        <v>695</v>
      </c>
      <c r="C131" s="155" t="s">
        <v>696</v>
      </c>
      <c r="D131" s="143" t="s">
        <v>374</v>
      </c>
      <c r="E131" s="144">
        <v>19.2</v>
      </c>
      <c r="F131" s="145"/>
      <c r="G131" s="190">
        <f>ROUND(E131*F131,2)</f>
        <v>0</v>
      </c>
      <c r="H131" s="193" t="s">
        <v>218</v>
      </c>
      <c r="I131" s="146" t="s">
        <v>219</v>
      </c>
      <c r="J131" s="133">
        <v>0</v>
      </c>
      <c r="K131" s="133" t="e">
        <f>ROUND(#REF!*J131,2)</f>
        <v>#REF!</v>
      </c>
      <c r="L131" s="133"/>
      <c r="M131" s="133" t="s">
        <v>220</v>
      </c>
      <c r="N131" s="133" t="s">
        <v>221</v>
      </c>
      <c r="O131" s="124"/>
      <c r="P131" s="124"/>
      <c r="Q131" s="124"/>
      <c r="R131" s="124"/>
      <c r="S131" s="124"/>
      <c r="T131" s="124"/>
      <c r="U131" s="124"/>
      <c r="V131" s="124" t="s">
        <v>222</v>
      </c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4"/>
      <c r="BF131" s="124"/>
      <c r="BG131" s="124"/>
      <c r="BH131" s="124"/>
    </row>
    <row r="132" spans="1:60" outlineLevel="2" x14ac:dyDescent="0.2">
      <c r="A132" s="131"/>
      <c r="B132" s="132"/>
      <c r="C132" s="161" t="s">
        <v>697</v>
      </c>
      <c r="D132" s="159"/>
      <c r="E132" s="160">
        <v>19.2</v>
      </c>
      <c r="F132" s="133"/>
      <c r="G132" s="133"/>
      <c r="H132" s="133"/>
      <c r="I132" s="133"/>
      <c r="J132" s="133"/>
      <c r="K132" s="133"/>
      <c r="L132" s="133"/>
      <c r="M132" s="133"/>
      <c r="N132" s="133"/>
      <c r="O132" s="124"/>
      <c r="P132" s="124"/>
      <c r="Q132" s="124"/>
      <c r="R132" s="124"/>
      <c r="S132" s="124"/>
      <c r="T132" s="124"/>
      <c r="U132" s="124"/>
      <c r="V132" s="124" t="s">
        <v>262</v>
      </c>
      <c r="W132" s="124">
        <v>0</v>
      </c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4"/>
      <c r="BF132" s="124"/>
      <c r="BG132" s="124"/>
      <c r="BH132" s="124"/>
    </row>
    <row r="133" spans="1:60" ht="22.5" outlineLevel="1" x14ac:dyDescent="0.2">
      <c r="A133" s="141">
        <v>52</v>
      </c>
      <c r="B133" s="142" t="s">
        <v>698</v>
      </c>
      <c r="C133" s="155" t="s">
        <v>699</v>
      </c>
      <c r="D133" s="143" t="s">
        <v>446</v>
      </c>
      <c r="E133" s="144">
        <v>24</v>
      </c>
      <c r="F133" s="145"/>
      <c r="G133" s="190">
        <f>ROUND(E133*F133,2)</f>
        <v>0</v>
      </c>
      <c r="H133" s="193" t="s">
        <v>218</v>
      </c>
      <c r="I133" s="146" t="s">
        <v>219</v>
      </c>
      <c r="J133" s="133">
        <v>0</v>
      </c>
      <c r="K133" s="133" t="e">
        <f>ROUND(#REF!*J133,2)</f>
        <v>#REF!</v>
      </c>
      <c r="L133" s="133"/>
      <c r="M133" s="133" t="s">
        <v>220</v>
      </c>
      <c r="N133" s="133" t="s">
        <v>221</v>
      </c>
      <c r="O133" s="124"/>
      <c r="P133" s="124"/>
      <c r="Q133" s="124"/>
      <c r="R133" s="124"/>
      <c r="S133" s="124"/>
      <c r="T133" s="124"/>
      <c r="U133" s="124"/>
      <c r="V133" s="124" t="s">
        <v>222</v>
      </c>
      <c r="W133" s="124"/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4"/>
      <c r="BF133" s="124"/>
      <c r="BG133" s="124"/>
      <c r="BH133" s="124"/>
    </row>
    <row r="134" spans="1:60" outlineLevel="2" x14ac:dyDescent="0.2">
      <c r="A134" s="131"/>
      <c r="B134" s="132"/>
      <c r="C134" s="161" t="s">
        <v>686</v>
      </c>
      <c r="D134" s="159"/>
      <c r="E134" s="160">
        <v>24</v>
      </c>
      <c r="F134" s="133"/>
      <c r="G134" s="133"/>
      <c r="H134" s="133"/>
      <c r="I134" s="133"/>
      <c r="J134" s="133"/>
      <c r="K134" s="133"/>
      <c r="L134" s="133"/>
      <c r="M134" s="133"/>
      <c r="N134" s="133"/>
      <c r="O134" s="124"/>
      <c r="P134" s="124"/>
      <c r="Q134" s="124"/>
      <c r="R134" s="124"/>
      <c r="S134" s="124"/>
      <c r="T134" s="124"/>
      <c r="U134" s="124"/>
      <c r="V134" s="124" t="s">
        <v>262</v>
      </c>
      <c r="W134" s="124">
        <v>0</v>
      </c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4"/>
      <c r="BF134" s="124"/>
      <c r="BG134" s="124"/>
      <c r="BH134" s="124"/>
    </row>
    <row r="135" spans="1:60" ht="22.5" outlineLevel="1" x14ac:dyDescent="0.2">
      <c r="A135" s="141">
        <v>53</v>
      </c>
      <c r="B135" s="142" t="s">
        <v>700</v>
      </c>
      <c r="C135" s="155" t="s">
        <v>701</v>
      </c>
      <c r="D135" s="143" t="s">
        <v>446</v>
      </c>
      <c r="E135" s="144">
        <v>24</v>
      </c>
      <c r="F135" s="145"/>
      <c r="G135" s="190">
        <f>ROUND(E135*F135,2)</f>
        <v>0</v>
      </c>
      <c r="H135" s="193" t="s">
        <v>218</v>
      </c>
      <c r="I135" s="146" t="s">
        <v>219</v>
      </c>
      <c r="J135" s="133">
        <v>0</v>
      </c>
      <c r="K135" s="133" t="e">
        <f>ROUND(#REF!*J135,2)</f>
        <v>#REF!</v>
      </c>
      <c r="L135" s="133"/>
      <c r="M135" s="133" t="s">
        <v>220</v>
      </c>
      <c r="N135" s="133" t="s">
        <v>221</v>
      </c>
      <c r="O135" s="124"/>
      <c r="P135" s="124"/>
      <c r="Q135" s="124"/>
      <c r="R135" s="124"/>
      <c r="S135" s="124"/>
      <c r="T135" s="124"/>
      <c r="U135" s="124"/>
      <c r="V135" s="124" t="s">
        <v>222</v>
      </c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4"/>
      <c r="BF135" s="124"/>
      <c r="BG135" s="124"/>
      <c r="BH135" s="124"/>
    </row>
    <row r="136" spans="1:60" outlineLevel="2" x14ac:dyDescent="0.2">
      <c r="A136" s="131"/>
      <c r="B136" s="132"/>
      <c r="C136" s="161" t="s">
        <v>686</v>
      </c>
      <c r="D136" s="159"/>
      <c r="E136" s="160">
        <v>24</v>
      </c>
      <c r="F136" s="133"/>
      <c r="G136" s="133"/>
      <c r="H136" s="133"/>
      <c r="I136" s="133"/>
      <c r="J136" s="133"/>
      <c r="K136" s="133"/>
      <c r="L136" s="133"/>
      <c r="M136" s="133"/>
      <c r="N136" s="133"/>
      <c r="O136" s="124"/>
      <c r="P136" s="124"/>
      <c r="Q136" s="124"/>
      <c r="R136" s="124"/>
      <c r="S136" s="124"/>
      <c r="T136" s="124"/>
      <c r="U136" s="124"/>
      <c r="V136" s="124" t="s">
        <v>262</v>
      </c>
      <c r="W136" s="124">
        <v>0</v>
      </c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4"/>
      <c r="BF136" s="124"/>
      <c r="BG136" s="124"/>
      <c r="BH136" s="124"/>
    </row>
    <row r="137" spans="1:60" ht="22.5" outlineLevel="1" x14ac:dyDescent="0.2">
      <c r="A137" s="141">
        <v>54</v>
      </c>
      <c r="B137" s="142" t="s">
        <v>702</v>
      </c>
      <c r="C137" s="155" t="s">
        <v>703</v>
      </c>
      <c r="D137" s="143" t="s">
        <v>446</v>
      </c>
      <c r="E137" s="144">
        <v>8</v>
      </c>
      <c r="F137" s="145"/>
      <c r="G137" s="190">
        <f>ROUND(E137*F137,2)</f>
        <v>0</v>
      </c>
      <c r="H137" s="193" t="s">
        <v>218</v>
      </c>
      <c r="I137" s="146" t="s">
        <v>219</v>
      </c>
      <c r="J137" s="133">
        <v>0</v>
      </c>
      <c r="K137" s="133" t="e">
        <f>ROUND(#REF!*J137,2)</f>
        <v>#REF!</v>
      </c>
      <c r="L137" s="133"/>
      <c r="M137" s="133" t="s">
        <v>220</v>
      </c>
      <c r="N137" s="133" t="s">
        <v>221</v>
      </c>
      <c r="O137" s="124"/>
      <c r="P137" s="124"/>
      <c r="Q137" s="124"/>
      <c r="R137" s="124"/>
      <c r="S137" s="124"/>
      <c r="T137" s="124"/>
      <c r="U137" s="124"/>
      <c r="V137" s="124" t="s">
        <v>222</v>
      </c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4"/>
      <c r="BF137" s="124"/>
      <c r="BG137" s="124"/>
      <c r="BH137" s="124"/>
    </row>
    <row r="138" spans="1:60" outlineLevel="2" x14ac:dyDescent="0.2">
      <c r="A138" s="131"/>
      <c r="B138" s="132"/>
      <c r="C138" s="161" t="s">
        <v>677</v>
      </c>
      <c r="D138" s="159"/>
      <c r="E138" s="160">
        <v>8</v>
      </c>
      <c r="F138" s="133"/>
      <c r="G138" s="133"/>
      <c r="H138" s="133"/>
      <c r="I138" s="133"/>
      <c r="J138" s="133"/>
      <c r="K138" s="133"/>
      <c r="L138" s="133"/>
      <c r="M138" s="133"/>
      <c r="N138" s="133"/>
      <c r="O138" s="124"/>
      <c r="P138" s="124"/>
      <c r="Q138" s="124"/>
      <c r="R138" s="124"/>
      <c r="S138" s="124"/>
      <c r="T138" s="124"/>
      <c r="U138" s="124"/>
      <c r="V138" s="124" t="s">
        <v>262</v>
      </c>
      <c r="W138" s="124">
        <v>0</v>
      </c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  <c r="AJ138" s="124"/>
      <c r="AK138" s="124"/>
      <c r="AL138" s="124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4"/>
      <c r="BF138" s="124"/>
      <c r="BG138" s="124"/>
      <c r="BH138" s="124"/>
    </row>
    <row r="139" spans="1:60" ht="22.5" outlineLevel="1" x14ac:dyDescent="0.2">
      <c r="A139" s="141">
        <v>55</v>
      </c>
      <c r="B139" s="142" t="s">
        <v>704</v>
      </c>
      <c r="C139" s="155" t="s">
        <v>705</v>
      </c>
      <c r="D139" s="143" t="s">
        <v>446</v>
      </c>
      <c r="E139" s="144">
        <v>10</v>
      </c>
      <c r="F139" s="145"/>
      <c r="G139" s="190">
        <f>ROUND(E139*F139,2)</f>
        <v>0</v>
      </c>
      <c r="H139" s="193" t="s">
        <v>218</v>
      </c>
      <c r="I139" s="146" t="s">
        <v>219</v>
      </c>
      <c r="J139" s="133">
        <v>0</v>
      </c>
      <c r="K139" s="133" t="e">
        <f>ROUND(#REF!*J139,2)</f>
        <v>#REF!</v>
      </c>
      <c r="L139" s="133"/>
      <c r="M139" s="133" t="s">
        <v>220</v>
      </c>
      <c r="N139" s="133" t="s">
        <v>221</v>
      </c>
      <c r="O139" s="124"/>
      <c r="P139" s="124"/>
      <c r="Q139" s="124"/>
      <c r="R139" s="124"/>
      <c r="S139" s="124"/>
      <c r="T139" s="124"/>
      <c r="U139" s="124"/>
      <c r="V139" s="124" t="s">
        <v>222</v>
      </c>
      <c r="W139" s="124"/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4"/>
      <c r="BF139" s="124"/>
      <c r="BG139" s="124"/>
      <c r="BH139" s="124"/>
    </row>
    <row r="140" spans="1:60" outlineLevel="2" x14ac:dyDescent="0.2">
      <c r="A140" s="131"/>
      <c r="B140" s="132"/>
      <c r="C140" s="161" t="s">
        <v>706</v>
      </c>
      <c r="D140" s="159"/>
      <c r="E140" s="160">
        <v>10</v>
      </c>
      <c r="F140" s="133"/>
      <c r="G140" s="133"/>
      <c r="H140" s="133"/>
      <c r="I140" s="133"/>
      <c r="J140" s="133"/>
      <c r="K140" s="133"/>
      <c r="L140" s="133"/>
      <c r="M140" s="133"/>
      <c r="N140" s="133"/>
      <c r="O140" s="124"/>
      <c r="P140" s="124"/>
      <c r="Q140" s="124"/>
      <c r="R140" s="124"/>
      <c r="S140" s="124"/>
      <c r="T140" s="124"/>
      <c r="U140" s="124"/>
      <c r="V140" s="124" t="s">
        <v>262</v>
      </c>
      <c r="W140" s="124">
        <v>0</v>
      </c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  <c r="AJ140" s="124"/>
      <c r="AK140" s="124"/>
      <c r="AL140" s="124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4"/>
      <c r="BF140" s="124"/>
      <c r="BG140" s="124"/>
      <c r="BH140" s="124"/>
    </row>
    <row r="141" spans="1:60" outlineLevel="1" x14ac:dyDescent="0.2">
      <c r="A141" s="141">
        <v>56</v>
      </c>
      <c r="B141" s="142" t="s">
        <v>376</v>
      </c>
      <c r="C141" s="155" t="s">
        <v>377</v>
      </c>
      <c r="D141" s="143" t="s">
        <v>378</v>
      </c>
      <c r="E141" s="144">
        <v>84</v>
      </c>
      <c r="F141" s="145"/>
      <c r="G141" s="190">
        <f>ROUND(E141*F141,2)</f>
        <v>0</v>
      </c>
      <c r="H141" s="193" t="s">
        <v>260</v>
      </c>
      <c r="I141" s="146" t="s">
        <v>260</v>
      </c>
      <c r="J141" s="133">
        <v>0</v>
      </c>
      <c r="K141" s="133" t="e">
        <f>ROUND(#REF!*J141,2)</f>
        <v>#REF!</v>
      </c>
      <c r="L141" s="133"/>
      <c r="M141" s="133" t="s">
        <v>243</v>
      </c>
      <c r="N141" s="133" t="s">
        <v>221</v>
      </c>
      <c r="O141" s="124"/>
      <c r="P141" s="124"/>
      <c r="Q141" s="124"/>
      <c r="R141" s="124"/>
      <c r="S141" s="124"/>
      <c r="T141" s="124"/>
      <c r="U141" s="124"/>
      <c r="V141" s="124" t="s">
        <v>244</v>
      </c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4"/>
      <c r="BF141" s="124"/>
      <c r="BG141" s="124"/>
      <c r="BH141" s="124"/>
    </row>
    <row r="142" spans="1:60" outlineLevel="2" x14ac:dyDescent="0.2">
      <c r="A142" s="131"/>
      <c r="B142" s="132"/>
      <c r="C142" s="161" t="s">
        <v>707</v>
      </c>
      <c r="D142" s="159"/>
      <c r="E142" s="160">
        <v>83.6</v>
      </c>
      <c r="F142" s="133"/>
      <c r="G142" s="133"/>
      <c r="H142" s="133"/>
      <c r="I142" s="133"/>
      <c r="J142" s="133"/>
      <c r="K142" s="133"/>
      <c r="L142" s="133"/>
      <c r="M142" s="133"/>
      <c r="N142" s="133"/>
      <c r="O142" s="124"/>
      <c r="P142" s="124"/>
      <c r="Q142" s="124"/>
      <c r="R142" s="124"/>
      <c r="S142" s="124"/>
      <c r="T142" s="124"/>
      <c r="U142" s="124"/>
      <c r="V142" s="124" t="s">
        <v>262</v>
      </c>
      <c r="W142" s="124">
        <v>0</v>
      </c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  <c r="AJ142" s="124"/>
      <c r="AK142" s="124"/>
      <c r="AL142" s="124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4"/>
      <c r="BF142" s="124"/>
      <c r="BG142" s="124"/>
      <c r="BH142" s="124"/>
    </row>
    <row r="143" spans="1:60" outlineLevel="3" x14ac:dyDescent="0.2">
      <c r="A143" s="131"/>
      <c r="B143" s="132"/>
      <c r="C143" s="161" t="s">
        <v>708</v>
      </c>
      <c r="D143" s="159"/>
      <c r="E143" s="160">
        <v>0.4</v>
      </c>
      <c r="F143" s="133"/>
      <c r="G143" s="133"/>
      <c r="H143" s="133"/>
      <c r="I143" s="133"/>
      <c r="J143" s="133"/>
      <c r="K143" s="133"/>
      <c r="L143" s="133"/>
      <c r="M143" s="133"/>
      <c r="N143" s="133"/>
      <c r="O143" s="124"/>
      <c r="P143" s="124"/>
      <c r="Q143" s="124"/>
      <c r="R143" s="124"/>
      <c r="S143" s="124"/>
      <c r="T143" s="124"/>
      <c r="U143" s="124"/>
      <c r="V143" s="124" t="s">
        <v>262</v>
      </c>
      <c r="W143" s="124">
        <v>0</v>
      </c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4"/>
      <c r="BF143" s="124"/>
      <c r="BG143" s="124"/>
      <c r="BH143" s="124"/>
    </row>
    <row r="144" spans="1:60" outlineLevel="1" x14ac:dyDescent="0.2">
      <c r="A144" s="141">
        <v>57</v>
      </c>
      <c r="B144" s="142" t="s">
        <v>380</v>
      </c>
      <c r="C144" s="155" t="s">
        <v>381</v>
      </c>
      <c r="D144" s="143" t="s">
        <v>294</v>
      </c>
      <c r="E144" s="144">
        <v>88</v>
      </c>
      <c r="F144" s="145"/>
      <c r="G144" s="190">
        <f>ROUND(E144*F144,2)</f>
        <v>0</v>
      </c>
      <c r="H144" s="193" t="s">
        <v>382</v>
      </c>
      <c r="I144" s="146" t="s">
        <v>382</v>
      </c>
      <c r="J144" s="133">
        <v>0</v>
      </c>
      <c r="K144" s="133" t="e">
        <f>ROUND(#REF!*J144,2)</f>
        <v>#REF!</v>
      </c>
      <c r="L144" s="133"/>
      <c r="M144" s="133" t="s">
        <v>243</v>
      </c>
      <c r="N144" s="133" t="s">
        <v>221</v>
      </c>
      <c r="O144" s="124"/>
      <c r="P144" s="124"/>
      <c r="Q144" s="124"/>
      <c r="R144" s="124"/>
      <c r="S144" s="124"/>
      <c r="T144" s="124"/>
      <c r="U144" s="124"/>
      <c r="V144" s="124" t="s">
        <v>244</v>
      </c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4"/>
      <c r="AL144" s="124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4"/>
      <c r="BF144" s="124"/>
      <c r="BG144" s="124"/>
      <c r="BH144" s="124"/>
    </row>
    <row r="145" spans="1:60" outlineLevel="2" x14ac:dyDescent="0.2">
      <c r="A145" s="131"/>
      <c r="B145" s="132"/>
      <c r="C145" s="161" t="s">
        <v>709</v>
      </c>
      <c r="D145" s="159"/>
      <c r="E145" s="160">
        <v>83.6</v>
      </c>
      <c r="F145" s="133"/>
      <c r="G145" s="133"/>
      <c r="H145" s="133"/>
      <c r="I145" s="133"/>
      <c r="J145" s="133"/>
      <c r="K145" s="133"/>
      <c r="L145" s="133"/>
      <c r="M145" s="133"/>
      <c r="N145" s="133"/>
      <c r="O145" s="124"/>
      <c r="P145" s="124"/>
      <c r="Q145" s="124"/>
      <c r="R145" s="124"/>
      <c r="S145" s="124"/>
      <c r="T145" s="124"/>
      <c r="U145" s="124"/>
      <c r="V145" s="124" t="s">
        <v>262</v>
      </c>
      <c r="W145" s="124">
        <v>0</v>
      </c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4"/>
      <c r="BF145" s="124"/>
      <c r="BG145" s="124"/>
      <c r="BH145" s="124"/>
    </row>
    <row r="146" spans="1:60" outlineLevel="3" x14ac:dyDescent="0.2">
      <c r="A146" s="131"/>
      <c r="B146" s="132"/>
      <c r="C146" s="161" t="s">
        <v>710</v>
      </c>
      <c r="D146" s="159"/>
      <c r="E146" s="160">
        <v>4</v>
      </c>
      <c r="F146" s="133"/>
      <c r="G146" s="133"/>
      <c r="H146" s="133"/>
      <c r="I146" s="133"/>
      <c r="J146" s="133"/>
      <c r="K146" s="133"/>
      <c r="L146" s="133"/>
      <c r="M146" s="133"/>
      <c r="N146" s="133"/>
      <c r="O146" s="124"/>
      <c r="P146" s="124"/>
      <c r="Q146" s="124"/>
      <c r="R146" s="124"/>
      <c r="S146" s="124"/>
      <c r="T146" s="124"/>
      <c r="U146" s="124"/>
      <c r="V146" s="124" t="s">
        <v>262</v>
      </c>
      <c r="W146" s="124">
        <v>0</v>
      </c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  <c r="AJ146" s="124"/>
      <c r="AK146" s="124"/>
      <c r="AL146" s="124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4"/>
      <c r="BF146" s="124"/>
      <c r="BG146" s="124"/>
      <c r="BH146" s="124"/>
    </row>
    <row r="147" spans="1:60" outlineLevel="3" x14ac:dyDescent="0.2">
      <c r="A147" s="131"/>
      <c r="B147" s="132"/>
      <c r="C147" s="161" t="s">
        <v>711</v>
      </c>
      <c r="D147" s="159"/>
      <c r="E147" s="160">
        <v>0.4</v>
      </c>
      <c r="F147" s="133"/>
      <c r="G147" s="133"/>
      <c r="H147" s="133"/>
      <c r="I147" s="133"/>
      <c r="J147" s="133"/>
      <c r="K147" s="133"/>
      <c r="L147" s="133"/>
      <c r="M147" s="133"/>
      <c r="N147" s="133"/>
      <c r="O147" s="124"/>
      <c r="P147" s="124"/>
      <c r="Q147" s="124"/>
      <c r="R147" s="124"/>
      <c r="S147" s="124"/>
      <c r="T147" s="124"/>
      <c r="U147" s="124"/>
      <c r="V147" s="124" t="s">
        <v>262</v>
      </c>
      <c r="W147" s="124">
        <v>0</v>
      </c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  <c r="AJ147" s="124"/>
      <c r="AK147" s="124"/>
      <c r="AL147" s="124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4"/>
      <c r="BF147" s="124"/>
      <c r="BG147" s="124"/>
      <c r="BH147" s="124"/>
    </row>
    <row r="148" spans="1:60" outlineLevel="1" x14ac:dyDescent="0.2">
      <c r="A148" s="141">
        <v>58</v>
      </c>
      <c r="B148" s="142" t="s">
        <v>712</v>
      </c>
      <c r="C148" s="155" t="s">
        <v>713</v>
      </c>
      <c r="D148" s="143" t="s">
        <v>294</v>
      </c>
      <c r="E148" s="144">
        <v>4.5</v>
      </c>
      <c r="F148" s="145"/>
      <c r="G148" s="190">
        <f>ROUND(E148*F148,2)</f>
        <v>0</v>
      </c>
      <c r="H148" s="193" t="s">
        <v>260</v>
      </c>
      <c r="I148" s="146" t="s">
        <v>260</v>
      </c>
      <c r="J148" s="133">
        <v>0</v>
      </c>
      <c r="K148" s="133" t="e">
        <f>ROUND(#REF!*J148,2)</f>
        <v>#REF!</v>
      </c>
      <c r="L148" s="133"/>
      <c r="M148" s="133" t="s">
        <v>243</v>
      </c>
      <c r="N148" s="133" t="s">
        <v>221</v>
      </c>
      <c r="O148" s="124"/>
      <c r="P148" s="124"/>
      <c r="Q148" s="124"/>
      <c r="R148" s="124"/>
      <c r="S148" s="124"/>
      <c r="T148" s="124"/>
      <c r="U148" s="124"/>
      <c r="V148" s="124" t="s">
        <v>244</v>
      </c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4"/>
      <c r="BF148" s="124"/>
      <c r="BG148" s="124"/>
      <c r="BH148" s="124"/>
    </row>
    <row r="149" spans="1:60" outlineLevel="2" x14ac:dyDescent="0.2">
      <c r="A149" s="131"/>
      <c r="B149" s="132"/>
      <c r="C149" s="161" t="s">
        <v>710</v>
      </c>
      <c r="D149" s="159"/>
      <c r="E149" s="160">
        <v>4</v>
      </c>
      <c r="F149" s="133"/>
      <c r="G149" s="133"/>
      <c r="H149" s="133"/>
      <c r="I149" s="133"/>
      <c r="J149" s="133"/>
      <c r="K149" s="133"/>
      <c r="L149" s="133"/>
      <c r="M149" s="133"/>
      <c r="N149" s="133"/>
      <c r="O149" s="124"/>
      <c r="P149" s="124"/>
      <c r="Q149" s="124"/>
      <c r="R149" s="124"/>
      <c r="S149" s="124"/>
      <c r="T149" s="124"/>
      <c r="U149" s="124"/>
      <c r="V149" s="124" t="s">
        <v>262</v>
      </c>
      <c r="W149" s="124">
        <v>0</v>
      </c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4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4"/>
      <c r="BF149" s="124"/>
      <c r="BG149" s="124"/>
      <c r="BH149" s="124"/>
    </row>
    <row r="150" spans="1:60" outlineLevel="3" x14ac:dyDescent="0.2">
      <c r="A150" s="131"/>
      <c r="B150" s="132"/>
      <c r="C150" s="161" t="s">
        <v>714</v>
      </c>
      <c r="D150" s="159"/>
      <c r="E150" s="160">
        <v>0.5</v>
      </c>
      <c r="F150" s="133"/>
      <c r="G150" s="133"/>
      <c r="H150" s="133"/>
      <c r="I150" s="133"/>
      <c r="J150" s="133"/>
      <c r="K150" s="133"/>
      <c r="L150" s="133"/>
      <c r="M150" s="133"/>
      <c r="N150" s="133"/>
      <c r="O150" s="124"/>
      <c r="P150" s="124"/>
      <c r="Q150" s="124"/>
      <c r="R150" s="124"/>
      <c r="S150" s="124"/>
      <c r="T150" s="124"/>
      <c r="U150" s="124"/>
      <c r="V150" s="124" t="s">
        <v>262</v>
      </c>
      <c r="W150" s="124">
        <v>0</v>
      </c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/>
      <c r="AK150" s="124"/>
      <c r="AL150" s="124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4"/>
      <c r="BF150" s="124"/>
      <c r="BG150" s="124"/>
      <c r="BH150" s="124"/>
    </row>
    <row r="151" spans="1:60" outlineLevel="1" x14ac:dyDescent="0.2">
      <c r="A151" s="141">
        <v>59</v>
      </c>
      <c r="B151" s="142" t="s">
        <v>715</v>
      </c>
      <c r="C151" s="155" t="s">
        <v>716</v>
      </c>
      <c r="D151" s="143" t="s">
        <v>294</v>
      </c>
      <c r="E151" s="144">
        <v>2.52</v>
      </c>
      <c r="F151" s="145"/>
      <c r="G151" s="190">
        <f>ROUND(E151*F151,2)</f>
        <v>0</v>
      </c>
      <c r="H151" s="193" t="s">
        <v>260</v>
      </c>
      <c r="I151" s="146" t="s">
        <v>260</v>
      </c>
      <c r="J151" s="133">
        <v>0</v>
      </c>
      <c r="K151" s="133" t="e">
        <f>ROUND(#REF!*J151,2)</f>
        <v>#REF!</v>
      </c>
      <c r="L151" s="133"/>
      <c r="M151" s="133" t="s">
        <v>243</v>
      </c>
      <c r="N151" s="133" t="s">
        <v>221</v>
      </c>
      <c r="O151" s="124"/>
      <c r="P151" s="124"/>
      <c r="Q151" s="124"/>
      <c r="R151" s="124"/>
      <c r="S151" s="124"/>
      <c r="T151" s="124"/>
      <c r="U151" s="124"/>
      <c r="V151" s="124" t="s">
        <v>244</v>
      </c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4"/>
      <c r="BF151" s="124"/>
      <c r="BG151" s="124"/>
      <c r="BH151" s="124"/>
    </row>
    <row r="152" spans="1:60" outlineLevel="2" x14ac:dyDescent="0.2">
      <c r="A152" s="131"/>
      <c r="B152" s="132"/>
      <c r="C152" s="161" t="s">
        <v>717</v>
      </c>
      <c r="D152" s="159"/>
      <c r="E152" s="160">
        <v>2.52</v>
      </c>
      <c r="F152" s="133"/>
      <c r="G152" s="133"/>
      <c r="H152" s="133"/>
      <c r="I152" s="133"/>
      <c r="J152" s="133"/>
      <c r="K152" s="133"/>
      <c r="L152" s="133"/>
      <c r="M152" s="133"/>
      <c r="N152" s="133"/>
      <c r="O152" s="124"/>
      <c r="P152" s="124"/>
      <c r="Q152" s="124"/>
      <c r="R152" s="124"/>
      <c r="S152" s="124"/>
      <c r="T152" s="124"/>
      <c r="U152" s="124"/>
      <c r="V152" s="124" t="s">
        <v>262</v>
      </c>
      <c r="W152" s="124">
        <v>0</v>
      </c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4"/>
      <c r="BF152" s="124"/>
      <c r="BG152" s="124"/>
      <c r="BH152" s="124"/>
    </row>
    <row r="153" spans="1:60" outlineLevel="1" x14ac:dyDescent="0.2">
      <c r="A153" s="141">
        <v>60</v>
      </c>
      <c r="B153" s="142" t="s">
        <v>386</v>
      </c>
      <c r="C153" s="155" t="s">
        <v>387</v>
      </c>
      <c r="D153" s="143" t="s">
        <v>374</v>
      </c>
      <c r="E153" s="144">
        <v>1102.8599999999999</v>
      </c>
      <c r="F153" s="145"/>
      <c r="G153" s="190">
        <f>ROUND(E153*F153,2)</f>
        <v>0</v>
      </c>
      <c r="H153" s="193" t="s">
        <v>260</v>
      </c>
      <c r="I153" s="146" t="s">
        <v>260</v>
      </c>
      <c r="J153" s="133">
        <v>0</v>
      </c>
      <c r="K153" s="133" t="e">
        <f>ROUND(#REF!*J153,2)</f>
        <v>#REF!</v>
      </c>
      <c r="L153" s="133"/>
      <c r="M153" s="133" t="s">
        <v>243</v>
      </c>
      <c r="N153" s="133" t="s">
        <v>221</v>
      </c>
      <c r="O153" s="124"/>
      <c r="P153" s="124"/>
      <c r="Q153" s="124"/>
      <c r="R153" s="124"/>
      <c r="S153" s="124"/>
      <c r="T153" s="124"/>
      <c r="U153" s="124"/>
      <c r="V153" s="124" t="s">
        <v>244</v>
      </c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4"/>
      <c r="BF153" s="124"/>
      <c r="BG153" s="124"/>
      <c r="BH153" s="124"/>
    </row>
    <row r="154" spans="1:60" outlineLevel="2" x14ac:dyDescent="0.2">
      <c r="A154" s="131"/>
      <c r="B154" s="132"/>
      <c r="C154" s="161" t="s">
        <v>653</v>
      </c>
      <c r="D154" s="159"/>
      <c r="E154" s="160"/>
      <c r="F154" s="133"/>
      <c r="G154" s="133"/>
      <c r="H154" s="133"/>
      <c r="I154" s="133"/>
      <c r="J154" s="133"/>
      <c r="K154" s="133"/>
      <c r="L154" s="133"/>
      <c r="M154" s="133"/>
      <c r="N154" s="133"/>
      <c r="O154" s="124"/>
      <c r="P154" s="124"/>
      <c r="Q154" s="124"/>
      <c r="R154" s="124"/>
      <c r="S154" s="124"/>
      <c r="T154" s="124"/>
      <c r="U154" s="124"/>
      <c r="V154" s="124" t="s">
        <v>262</v>
      </c>
      <c r="W154" s="124">
        <v>0</v>
      </c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4"/>
      <c r="BF154" s="124"/>
      <c r="BG154" s="124"/>
      <c r="BH154" s="124"/>
    </row>
    <row r="155" spans="1:60" outlineLevel="3" x14ac:dyDescent="0.2">
      <c r="A155" s="131"/>
      <c r="B155" s="132"/>
      <c r="C155" s="161" t="s">
        <v>718</v>
      </c>
      <c r="D155" s="159"/>
      <c r="E155" s="160">
        <v>828.3</v>
      </c>
      <c r="F155" s="133"/>
      <c r="G155" s="133"/>
      <c r="H155" s="133"/>
      <c r="I155" s="133"/>
      <c r="J155" s="133"/>
      <c r="K155" s="133"/>
      <c r="L155" s="133"/>
      <c r="M155" s="133"/>
      <c r="N155" s="133"/>
      <c r="O155" s="124"/>
      <c r="P155" s="124"/>
      <c r="Q155" s="124"/>
      <c r="R155" s="124"/>
      <c r="S155" s="124"/>
      <c r="T155" s="124"/>
      <c r="U155" s="124"/>
      <c r="V155" s="124" t="s">
        <v>262</v>
      </c>
      <c r="W155" s="124">
        <v>0</v>
      </c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4"/>
      <c r="BF155" s="124"/>
      <c r="BG155" s="124"/>
      <c r="BH155" s="124"/>
    </row>
    <row r="156" spans="1:60" outlineLevel="3" x14ac:dyDescent="0.2">
      <c r="A156" s="131"/>
      <c r="B156" s="132"/>
      <c r="C156" s="161" t="s">
        <v>719</v>
      </c>
      <c r="D156" s="159"/>
      <c r="E156" s="160">
        <v>274.56</v>
      </c>
      <c r="F156" s="133"/>
      <c r="G156" s="133"/>
      <c r="H156" s="133"/>
      <c r="I156" s="133"/>
      <c r="J156" s="133"/>
      <c r="K156" s="133"/>
      <c r="L156" s="133"/>
      <c r="M156" s="133"/>
      <c r="N156" s="133"/>
      <c r="O156" s="124"/>
      <c r="P156" s="124"/>
      <c r="Q156" s="124"/>
      <c r="R156" s="124"/>
      <c r="S156" s="124"/>
      <c r="T156" s="124"/>
      <c r="U156" s="124"/>
      <c r="V156" s="124" t="s">
        <v>262</v>
      </c>
      <c r="W156" s="124">
        <v>0</v>
      </c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4"/>
      <c r="BF156" s="124"/>
      <c r="BG156" s="124"/>
      <c r="BH156" s="124"/>
    </row>
    <row r="157" spans="1:60" x14ac:dyDescent="0.2">
      <c r="A157" s="135" t="s">
        <v>213</v>
      </c>
      <c r="B157" s="136" t="s">
        <v>177</v>
      </c>
      <c r="C157" s="154" t="s">
        <v>178</v>
      </c>
      <c r="D157" s="137"/>
      <c r="E157" s="138"/>
      <c r="F157" s="139"/>
      <c r="G157" s="139">
        <f>SUMIF(AG158:AG162,"&lt;&gt;NOR",G158:G162)</f>
        <v>0</v>
      </c>
      <c r="H157" s="139"/>
      <c r="I157" s="140"/>
      <c r="J157" s="134"/>
      <c r="K157" s="134" t="e">
        <f>SUM(K158:K162)</f>
        <v>#REF!</v>
      </c>
      <c r="L157" s="134"/>
      <c r="M157" s="134"/>
      <c r="N157" s="134"/>
      <c r="V157" t="s">
        <v>214</v>
      </c>
    </row>
    <row r="158" spans="1:60" outlineLevel="1" x14ac:dyDescent="0.2">
      <c r="A158" s="141">
        <v>61</v>
      </c>
      <c r="B158" s="142" t="s">
        <v>720</v>
      </c>
      <c r="C158" s="155" t="s">
        <v>721</v>
      </c>
      <c r="D158" s="143" t="s">
        <v>287</v>
      </c>
      <c r="E158" s="144">
        <v>56</v>
      </c>
      <c r="F158" s="145"/>
      <c r="G158" s="190">
        <f>ROUND(E158*F158,2)</f>
        <v>0</v>
      </c>
      <c r="H158" s="193" t="s">
        <v>260</v>
      </c>
      <c r="I158" s="146" t="s">
        <v>260</v>
      </c>
      <c r="J158" s="133">
        <v>3.0640999999999998</v>
      </c>
      <c r="K158" s="133" t="e">
        <f>ROUND(#REF!*J158,2)</f>
        <v>#REF!</v>
      </c>
      <c r="L158" s="133"/>
      <c r="M158" s="133" t="s">
        <v>220</v>
      </c>
      <c r="N158" s="133" t="s">
        <v>221</v>
      </c>
      <c r="O158" s="124"/>
      <c r="P158" s="124"/>
      <c r="Q158" s="124"/>
      <c r="R158" s="124"/>
      <c r="S158" s="124"/>
      <c r="T158" s="124"/>
      <c r="U158" s="124"/>
      <c r="V158" s="124" t="s">
        <v>222</v>
      </c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4"/>
      <c r="BF158" s="124"/>
      <c r="BG158" s="124"/>
      <c r="BH158" s="124"/>
    </row>
    <row r="159" spans="1:60" ht="22.5" outlineLevel="2" x14ac:dyDescent="0.2">
      <c r="A159" s="131"/>
      <c r="B159" s="132"/>
      <c r="C159" s="272" t="s">
        <v>722</v>
      </c>
      <c r="D159" s="273"/>
      <c r="E159" s="273"/>
      <c r="F159" s="273"/>
      <c r="G159" s="273"/>
      <c r="H159" s="133"/>
      <c r="I159" s="133"/>
      <c r="J159" s="133"/>
      <c r="K159" s="133"/>
      <c r="L159" s="133"/>
      <c r="M159" s="133"/>
      <c r="N159" s="133"/>
      <c r="O159" s="124"/>
      <c r="P159" s="124"/>
      <c r="Q159" s="124"/>
      <c r="R159" s="124"/>
      <c r="S159" s="124"/>
      <c r="T159" s="124"/>
      <c r="U159" s="124"/>
      <c r="V159" s="124" t="s">
        <v>224</v>
      </c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4"/>
      <c r="AW159" s="124"/>
      <c r="AX159" s="124"/>
      <c r="AY159" s="124"/>
      <c r="AZ159" s="124"/>
      <c r="BA159" s="147" t="str">
        <f>C159</f>
        <v>V položce jsou zakalkulovány náklady na vytýčení a rozměření trasy, dodávku a uložení betonu, osazení betonových prvků a zajištění v požadované poloze.</v>
      </c>
      <c r="BB159" s="124"/>
      <c r="BC159" s="124"/>
      <c r="BD159" s="124"/>
      <c r="BE159" s="124"/>
      <c r="BF159" s="124"/>
      <c r="BG159" s="124"/>
      <c r="BH159" s="124"/>
    </row>
    <row r="160" spans="1:60" outlineLevel="2" x14ac:dyDescent="0.2">
      <c r="A160" s="131"/>
      <c r="B160" s="132"/>
      <c r="C160" s="161" t="s">
        <v>723</v>
      </c>
      <c r="D160" s="159"/>
      <c r="E160" s="160">
        <v>56</v>
      </c>
      <c r="F160" s="133"/>
      <c r="G160" s="133"/>
      <c r="H160" s="133"/>
      <c r="I160" s="133"/>
      <c r="J160" s="133"/>
      <c r="K160" s="133"/>
      <c r="L160" s="133"/>
      <c r="M160" s="133"/>
      <c r="N160" s="133"/>
      <c r="O160" s="124"/>
      <c r="P160" s="124"/>
      <c r="Q160" s="124"/>
      <c r="R160" s="124"/>
      <c r="S160" s="124"/>
      <c r="T160" s="124"/>
      <c r="U160" s="124"/>
      <c r="V160" s="124" t="s">
        <v>262</v>
      </c>
      <c r="W160" s="124">
        <v>0</v>
      </c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4"/>
      <c r="BF160" s="124"/>
      <c r="BG160" s="124"/>
      <c r="BH160" s="124"/>
    </row>
    <row r="161" spans="1:60" outlineLevel="1" x14ac:dyDescent="0.2">
      <c r="A161" s="141">
        <v>62</v>
      </c>
      <c r="B161" s="142" t="s">
        <v>724</v>
      </c>
      <c r="C161" s="155" t="s">
        <v>725</v>
      </c>
      <c r="D161" s="143" t="s">
        <v>446</v>
      </c>
      <c r="E161" s="144">
        <v>280</v>
      </c>
      <c r="F161" s="145"/>
      <c r="G161" s="190">
        <f>ROUND(E161*F161,2)</f>
        <v>0</v>
      </c>
      <c r="H161" s="193" t="s">
        <v>260</v>
      </c>
      <c r="I161" s="146" t="s">
        <v>260</v>
      </c>
      <c r="J161" s="133">
        <v>0</v>
      </c>
      <c r="K161" s="133" t="e">
        <f>ROUND(#REF!*J161,2)</f>
        <v>#REF!</v>
      </c>
      <c r="L161" s="133"/>
      <c r="M161" s="133" t="s">
        <v>243</v>
      </c>
      <c r="N161" s="133" t="s">
        <v>221</v>
      </c>
      <c r="O161" s="124"/>
      <c r="P161" s="124"/>
      <c r="Q161" s="124"/>
      <c r="R161" s="124"/>
      <c r="S161" s="124"/>
      <c r="T161" s="124"/>
      <c r="U161" s="124"/>
      <c r="V161" s="124" t="s">
        <v>244</v>
      </c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4"/>
      <c r="BF161" s="124"/>
      <c r="BG161" s="124"/>
      <c r="BH161" s="124"/>
    </row>
    <row r="162" spans="1:60" outlineLevel="2" x14ac:dyDescent="0.2">
      <c r="A162" s="131"/>
      <c r="B162" s="132"/>
      <c r="C162" s="161" t="s">
        <v>726</v>
      </c>
      <c r="D162" s="159"/>
      <c r="E162" s="160">
        <v>280</v>
      </c>
      <c r="F162" s="133"/>
      <c r="G162" s="133"/>
      <c r="H162" s="133"/>
      <c r="I162" s="133"/>
      <c r="J162" s="133"/>
      <c r="K162" s="133"/>
      <c r="L162" s="133"/>
      <c r="M162" s="133"/>
      <c r="N162" s="133"/>
      <c r="O162" s="124"/>
      <c r="P162" s="124"/>
      <c r="Q162" s="124"/>
      <c r="R162" s="124"/>
      <c r="S162" s="124"/>
      <c r="T162" s="124"/>
      <c r="U162" s="124"/>
      <c r="V162" s="124" t="s">
        <v>262</v>
      </c>
      <c r="W162" s="124">
        <v>0</v>
      </c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4"/>
      <c r="BF162" s="124"/>
      <c r="BG162" s="124"/>
      <c r="BH162" s="124"/>
    </row>
    <row r="163" spans="1:60" x14ac:dyDescent="0.2">
      <c r="A163" s="135" t="s">
        <v>213</v>
      </c>
      <c r="B163" s="136" t="s">
        <v>181</v>
      </c>
      <c r="C163" s="154" t="s">
        <v>182</v>
      </c>
      <c r="D163" s="137"/>
      <c r="E163" s="138"/>
      <c r="F163" s="139"/>
      <c r="G163" s="139">
        <f>SUMIF(AG164:AG213,"&lt;&gt;NOR",G164:G213)</f>
        <v>0</v>
      </c>
      <c r="H163" s="139"/>
      <c r="I163" s="140"/>
      <c r="J163" s="134"/>
      <c r="K163" s="134" t="e">
        <f>SUM(K164:K213)</f>
        <v>#REF!</v>
      </c>
      <c r="L163" s="134"/>
      <c r="M163" s="134"/>
      <c r="N163" s="134"/>
      <c r="V163" t="s">
        <v>214</v>
      </c>
    </row>
    <row r="164" spans="1:60" outlineLevel="1" x14ac:dyDescent="0.2">
      <c r="A164" s="141">
        <v>63</v>
      </c>
      <c r="B164" s="142" t="s">
        <v>727</v>
      </c>
      <c r="C164" s="155" t="s">
        <v>728</v>
      </c>
      <c r="D164" s="143" t="s">
        <v>259</v>
      </c>
      <c r="E164" s="144">
        <v>82</v>
      </c>
      <c r="F164" s="145"/>
      <c r="G164" s="190">
        <f>ROUND(E164*F164,2)</f>
        <v>0</v>
      </c>
      <c r="H164" s="193" t="s">
        <v>260</v>
      </c>
      <c r="I164" s="146" t="s">
        <v>260</v>
      </c>
      <c r="J164" s="133">
        <v>5.7000000000000002E-2</v>
      </c>
      <c r="K164" s="133" t="e">
        <f>ROUND(#REF!*J164,2)</f>
        <v>#REF!</v>
      </c>
      <c r="L164" s="133"/>
      <c r="M164" s="133" t="s">
        <v>220</v>
      </c>
      <c r="N164" s="133" t="s">
        <v>221</v>
      </c>
      <c r="O164" s="124"/>
      <c r="P164" s="124"/>
      <c r="Q164" s="124"/>
      <c r="R164" s="124"/>
      <c r="S164" s="124"/>
      <c r="T164" s="124"/>
      <c r="U164" s="124"/>
      <c r="V164" s="124" t="s">
        <v>222</v>
      </c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4"/>
      <c r="BF164" s="124"/>
      <c r="BG164" s="124"/>
      <c r="BH164" s="124"/>
    </row>
    <row r="165" spans="1:60" outlineLevel="2" x14ac:dyDescent="0.2">
      <c r="A165" s="131"/>
      <c r="B165" s="132"/>
      <c r="C165" s="161" t="s">
        <v>602</v>
      </c>
      <c r="D165" s="159"/>
      <c r="E165" s="160">
        <v>82</v>
      </c>
      <c r="F165" s="133"/>
      <c r="G165" s="133"/>
      <c r="H165" s="133"/>
      <c r="I165" s="133"/>
      <c r="J165" s="133"/>
      <c r="K165" s="133"/>
      <c r="L165" s="133"/>
      <c r="M165" s="133"/>
      <c r="N165" s="133"/>
      <c r="O165" s="124"/>
      <c r="P165" s="124"/>
      <c r="Q165" s="124"/>
      <c r="R165" s="124"/>
      <c r="S165" s="124"/>
      <c r="T165" s="124"/>
      <c r="U165" s="124"/>
      <c r="V165" s="124" t="s">
        <v>262</v>
      </c>
      <c r="W165" s="124">
        <v>0</v>
      </c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4"/>
      <c r="BF165" s="124"/>
      <c r="BG165" s="124"/>
      <c r="BH165" s="124"/>
    </row>
    <row r="166" spans="1:60" outlineLevel="1" x14ac:dyDescent="0.2">
      <c r="A166" s="141">
        <v>64</v>
      </c>
      <c r="B166" s="142" t="s">
        <v>729</v>
      </c>
      <c r="C166" s="155" t="s">
        <v>730</v>
      </c>
      <c r="D166" s="143" t="s">
        <v>259</v>
      </c>
      <c r="E166" s="144">
        <v>17</v>
      </c>
      <c r="F166" s="145"/>
      <c r="G166" s="190">
        <f>ROUND(E166*F166,2)</f>
        <v>0</v>
      </c>
      <c r="H166" s="193" t="s">
        <v>260</v>
      </c>
      <c r="I166" s="146" t="s">
        <v>260</v>
      </c>
      <c r="J166" s="133">
        <v>7.2999999999999995E-2</v>
      </c>
      <c r="K166" s="133" t="e">
        <f>ROUND(#REF!*J166,2)</f>
        <v>#REF!</v>
      </c>
      <c r="L166" s="133"/>
      <c r="M166" s="133" t="s">
        <v>220</v>
      </c>
      <c r="N166" s="133" t="s">
        <v>221</v>
      </c>
      <c r="O166" s="124"/>
      <c r="P166" s="124"/>
      <c r="Q166" s="124"/>
      <c r="R166" s="124"/>
      <c r="S166" s="124"/>
      <c r="T166" s="124"/>
      <c r="U166" s="124"/>
      <c r="V166" s="124" t="s">
        <v>222</v>
      </c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  <c r="AJ166" s="124"/>
      <c r="AK166" s="124"/>
      <c r="AL166" s="124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4"/>
      <c r="BF166" s="124"/>
      <c r="BG166" s="124"/>
      <c r="BH166" s="124"/>
    </row>
    <row r="167" spans="1:60" outlineLevel="2" x14ac:dyDescent="0.2">
      <c r="A167" s="131"/>
      <c r="B167" s="132"/>
      <c r="C167" s="161" t="s">
        <v>597</v>
      </c>
      <c r="D167" s="159"/>
      <c r="E167" s="160">
        <v>17</v>
      </c>
      <c r="F167" s="133"/>
      <c r="G167" s="133"/>
      <c r="H167" s="133"/>
      <c r="I167" s="133"/>
      <c r="J167" s="133"/>
      <c r="K167" s="133"/>
      <c r="L167" s="133"/>
      <c r="M167" s="133"/>
      <c r="N167" s="133"/>
      <c r="O167" s="124"/>
      <c r="P167" s="124"/>
      <c r="Q167" s="124"/>
      <c r="R167" s="124"/>
      <c r="S167" s="124"/>
      <c r="T167" s="124"/>
      <c r="U167" s="124"/>
      <c r="V167" s="124" t="s">
        <v>262</v>
      </c>
      <c r="W167" s="124">
        <v>0</v>
      </c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  <c r="AJ167" s="124"/>
      <c r="AK167" s="124"/>
      <c r="AL167" s="124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4"/>
      <c r="BF167" s="124"/>
      <c r="BG167" s="124"/>
      <c r="BH167" s="124"/>
    </row>
    <row r="168" spans="1:60" ht="22.5" outlineLevel="1" x14ac:dyDescent="0.2">
      <c r="A168" s="141">
        <v>65</v>
      </c>
      <c r="B168" s="142" t="s">
        <v>731</v>
      </c>
      <c r="C168" s="155" t="s">
        <v>732</v>
      </c>
      <c r="D168" s="143" t="s">
        <v>259</v>
      </c>
      <c r="E168" s="144">
        <v>1358</v>
      </c>
      <c r="F168" s="145"/>
      <c r="G168" s="190">
        <f>ROUND(E168*F168,2)</f>
        <v>0</v>
      </c>
      <c r="H168" s="193" t="s">
        <v>260</v>
      </c>
      <c r="I168" s="146" t="s">
        <v>260</v>
      </c>
      <c r="J168" s="133">
        <v>2.5999999999999999E-2</v>
      </c>
      <c r="K168" s="133" t="e">
        <f>ROUND(#REF!*J168,2)</f>
        <v>#REF!</v>
      </c>
      <c r="L168" s="133"/>
      <c r="M168" s="133" t="s">
        <v>220</v>
      </c>
      <c r="N168" s="133" t="s">
        <v>221</v>
      </c>
      <c r="O168" s="124"/>
      <c r="P168" s="124"/>
      <c r="Q168" s="124"/>
      <c r="R168" s="124"/>
      <c r="S168" s="124"/>
      <c r="T168" s="124"/>
      <c r="U168" s="124"/>
      <c r="V168" s="124" t="s">
        <v>733</v>
      </c>
      <c r="W168" s="124"/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  <c r="AJ168" s="124"/>
      <c r="AK168" s="124"/>
      <c r="AL168" s="124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4"/>
      <c r="BF168" s="124"/>
      <c r="BG168" s="124"/>
      <c r="BH168" s="124"/>
    </row>
    <row r="169" spans="1:60" outlineLevel="2" x14ac:dyDescent="0.2">
      <c r="A169" s="131"/>
      <c r="B169" s="132"/>
      <c r="C169" s="161" t="s">
        <v>734</v>
      </c>
      <c r="D169" s="159"/>
      <c r="E169" s="160">
        <v>1358</v>
      </c>
      <c r="F169" s="133"/>
      <c r="G169" s="133"/>
      <c r="H169" s="133"/>
      <c r="I169" s="133"/>
      <c r="J169" s="133"/>
      <c r="K169" s="133"/>
      <c r="L169" s="133"/>
      <c r="M169" s="133"/>
      <c r="N169" s="133"/>
      <c r="O169" s="124"/>
      <c r="P169" s="124"/>
      <c r="Q169" s="124"/>
      <c r="R169" s="124"/>
      <c r="S169" s="124"/>
      <c r="T169" s="124"/>
      <c r="U169" s="124"/>
      <c r="V169" s="124" t="s">
        <v>262</v>
      </c>
      <c r="W169" s="124">
        <v>0</v>
      </c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  <c r="AJ169" s="124"/>
      <c r="AK169" s="124"/>
      <c r="AL169" s="124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4"/>
      <c r="BF169" s="124"/>
      <c r="BG169" s="124"/>
      <c r="BH169" s="124"/>
    </row>
    <row r="170" spans="1:60" ht="22.5" outlineLevel="1" x14ac:dyDescent="0.2">
      <c r="A170" s="141">
        <v>66</v>
      </c>
      <c r="B170" s="142" t="s">
        <v>415</v>
      </c>
      <c r="C170" s="155" t="s">
        <v>416</v>
      </c>
      <c r="D170" s="143" t="s">
        <v>259</v>
      </c>
      <c r="E170" s="144">
        <v>332</v>
      </c>
      <c r="F170" s="145"/>
      <c r="G170" s="190">
        <f>ROUND(E170*F170,2)</f>
        <v>0</v>
      </c>
      <c r="H170" s="193" t="s">
        <v>260</v>
      </c>
      <c r="I170" s="146" t="s">
        <v>260</v>
      </c>
      <c r="J170" s="133">
        <v>2.7E-2</v>
      </c>
      <c r="K170" s="133" t="e">
        <f>ROUND(#REF!*J170,2)</f>
        <v>#REF!</v>
      </c>
      <c r="L170" s="133"/>
      <c r="M170" s="133" t="s">
        <v>220</v>
      </c>
      <c r="N170" s="133" t="s">
        <v>221</v>
      </c>
      <c r="O170" s="124"/>
      <c r="P170" s="124"/>
      <c r="Q170" s="124"/>
      <c r="R170" s="124"/>
      <c r="S170" s="124"/>
      <c r="T170" s="124"/>
      <c r="U170" s="124"/>
      <c r="V170" s="124" t="s">
        <v>733</v>
      </c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4"/>
      <c r="BF170" s="124"/>
      <c r="BG170" s="124"/>
      <c r="BH170" s="124"/>
    </row>
    <row r="171" spans="1:60" outlineLevel="2" x14ac:dyDescent="0.2">
      <c r="A171" s="131"/>
      <c r="B171" s="132"/>
      <c r="C171" s="161" t="s">
        <v>735</v>
      </c>
      <c r="D171" s="159"/>
      <c r="E171" s="160">
        <v>332</v>
      </c>
      <c r="F171" s="133"/>
      <c r="G171" s="133"/>
      <c r="H171" s="133"/>
      <c r="I171" s="133"/>
      <c r="J171" s="133"/>
      <c r="K171" s="133"/>
      <c r="L171" s="133"/>
      <c r="M171" s="133"/>
      <c r="N171" s="133"/>
      <c r="O171" s="124"/>
      <c r="P171" s="124"/>
      <c r="Q171" s="124"/>
      <c r="R171" s="124"/>
      <c r="S171" s="124"/>
      <c r="T171" s="124"/>
      <c r="U171" s="124"/>
      <c r="V171" s="124" t="s">
        <v>262</v>
      </c>
      <c r="W171" s="124">
        <v>0</v>
      </c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/>
      <c r="AK171" s="124"/>
      <c r="AL171" s="124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4"/>
      <c r="BF171" s="124"/>
      <c r="BG171" s="124"/>
      <c r="BH171" s="124"/>
    </row>
    <row r="172" spans="1:60" ht="22.5" outlineLevel="1" x14ac:dyDescent="0.2">
      <c r="A172" s="141">
        <v>67</v>
      </c>
      <c r="B172" s="142" t="s">
        <v>736</v>
      </c>
      <c r="C172" s="155" t="s">
        <v>737</v>
      </c>
      <c r="D172" s="143" t="s">
        <v>259</v>
      </c>
      <c r="E172" s="144">
        <v>9</v>
      </c>
      <c r="F172" s="145"/>
      <c r="G172" s="190">
        <f>ROUND(E172*F172,2)</f>
        <v>0</v>
      </c>
      <c r="H172" s="193" t="s">
        <v>260</v>
      </c>
      <c r="I172" s="146" t="s">
        <v>260</v>
      </c>
      <c r="J172" s="133">
        <v>6.4000000000000001E-2</v>
      </c>
      <c r="K172" s="133" t="e">
        <f>ROUND(#REF!*J172,2)</f>
        <v>#REF!</v>
      </c>
      <c r="L172" s="133"/>
      <c r="M172" s="133" t="s">
        <v>220</v>
      </c>
      <c r="N172" s="133" t="s">
        <v>221</v>
      </c>
      <c r="O172" s="124"/>
      <c r="P172" s="124"/>
      <c r="Q172" s="124"/>
      <c r="R172" s="124"/>
      <c r="S172" s="124"/>
      <c r="T172" s="124"/>
      <c r="U172" s="124"/>
      <c r="V172" s="124" t="s">
        <v>222</v>
      </c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  <c r="AJ172" s="124"/>
      <c r="AK172" s="124"/>
      <c r="AL172" s="124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4"/>
      <c r="BF172" s="124"/>
      <c r="BG172" s="124"/>
      <c r="BH172" s="124"/>
    </row>
    <row r="173" spans="1:60" outlineLevel="2" x14ac:dyDescent="0.2">
      <c r="A173" s="131"/>
      <c r="B173" s="132"/>
      <c r="C173" s="161" t="s">
        <v>738</v>
      </c>
      <c r="D173" s="159"/>
      <c r="E173" s="160">
        <v>9</v>
      </c>
      <c r="F173" s="133"/>
      <c r="G173" s="133"/>
      <c r="H173" s="133"/>
      <c r="I173" s="133"/>
      <c r="J173" s="133"/>
      <c r="K173" s="133"/>
      <c r="L173" s="133"/>
      <c r="M173" s="133"/>
      <c r="N173" s="133"/>
      <c r="O173" s="124"/>
      <c r="P173" s="124"/>
      <c r="Q173" s="124"/>
      <c r="R173" s="124"/>
      <c r="S173" s="124"/>
      <c r="T173" s="124"/>
      <c r="U173" s="124"/>
      <c r="V173" s="124" t="s">
        <v>262</v>
      </c>
      <c r="W173" s="124">
        <v>0</v>
      </c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4"/>
      <c r="BF173" s="124"/>
      <c r="BG173" s="124"/>
      <c r="BH173" s="124"/>
    </row>
    <row r="174" spans="1:60" outlineLevel="1" x14ac:dyDescent="0.2">
      <c r="A174" s="141">
        <v>68</v>
      </c>
      <c r="B174" s="142" t="s">
        <v>420</v>
      </c>
      <c r="C174" s="155" t="s">
        <v>421</v>
      </c>
      <c r="D174" s="143" t="s">
        <v>259</v>
      </c>
      <c r="E174" s="144">
        <v>1690</v>
      </c>
      <c r="F174" s="145"/>
      <c r="G174" s="190">
        <f>ROUND(E174*F174,2)</f>
        <v>0</v>
      </c>
      <c r="H174" s="193" t="s">
        <v>260</v>
      </c>
      <c r="I174" s="146" t="s">
        <v>260</v>
      </c>
      <c r="J174" s="133">
        <v>9.0999999999999998E-2</v>
      </c>
      <c r="K174" s="133" t="e">
        <f>ROUND(#REF!*J174,2)</f>
        <v>#REF!</v>
      </c>
      <c r="L174" s="133"/>
      <c r="M174" s="133" t="s">
        <v>220</v>
      </c>
      <c r="N174" s="133" t="s">
        <v>221</v>
      </c>
      <c r="O174" s="124"/>
      <c r="P174" s="124"/>
      <c r="Q174" s="124"/>
      <c r="R174" s="124"/>
      <c r="S174" s="124"/>
      <c r="T174" s="124"/>
      <c r="U174" s="124"/>
      <c r="V174" s="124" t="s">
        <v>222</v>
      </c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4"/>
      <c r="BF174" s="124"/>
      <c r="BG174" s="124"/>
      <c r="BH174" s="124"/>
    </row>
    <row r="175" spans="1:60" outlineLevel="2" x14ac:dyDescent="0.2">
      <c r="A175" s="131"/>
      <c r="B175" s="132"/>
      <c r="C175" s="161" t="s">
        <v>739</v>
      </c>
      <c r="D175" s="159"/>
      <c r="E175" s="160">
        <v>1690</v>
      </c>
      <c r="F175" s="133"/>
      <c r="G175" s="133"/>
      <c r="H175" s="133"/>
      <c r="I175" s="133"/>
      <c r="J175" s="133"/>
      <c r="K175" s="133"/>
      <c r="L175" s="133"/>
      <c r="M175" s="133"/>
      <c r="N175" s="133"/>
      <c r="O175" s="124"/>
      <c r="P175" s="124"/>
      <c r="Q175" s="124"/>
      <c r="R175" s="124"/>
      <c r="S175" s="124"/>
      <c r="T175" s="124"/>
      <c r="U175" s="124"/>
      <c r="V175" s="124" t="s">
        <v>262</v>
      </c>
      <c r="W175" s="124">
        <v>0</v>
      </c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  <c r="AJ175" s="124"/>
      <c r="AK175" s="124"/>
      <c r="AL175" s="124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4"/>
      <c r="BF175" s="124"/>
      <c r="BG175" s="124"/>
      <c r="BH175" s="124"/>
    </row>
    <row r="176" spans="1:60" outlineLevel="1" x14ac:dyDescent="0.2">
      <c r="A176" s="141">
        <v>69</v>
      </c>
      <c r="B176" s="142" t="s">
        <v>423</v>
      </c>
      <c r="C176" s="155" t="s">
        <v>424</v>
      </c>
      <c r="D176" s="143" t="s">
        <v>259</v>
      </c>
      <c r="E176" s="144">
        <v>1690</v>
      </c>
      <c r="F176" s="145"/>
      <c r="G176" s="190">
        <f>ROUND(E176*F176,2)</f>
        <v>0</v>
      </c>
      <c r="H176" s="193" t="s">
        <v>260</v>
      </c>
      <c r="I176" s="146" t="s">
        <v>260</v>
      </c>
      <c r="J176" s="133">
        <v>8.0000000000000002E-3</v>
      </c>
      <c r="K176" s="133" t="e">
        <f>ROUND(#REF!*J176,2)</f>
        <v>#REF!</v>
      </c>
      <c r="L176" s="133"/>
      <c r="M176" s="133" t="s">
        <v>220</v>
      </c>
      <c r="N176" s="133" t="s">
        <v>221</v>
      </c>
      <c r="O176" s="124"/>
      <c r="P176" s="124"/>
      <c r="Q176" s="124"/>
      <c r="R176" s="124"/>
      <c r="S176" s="124"/>
      <c r="T176" s="124"/>
      <c r="U176" s="124"/>
      <c r="V176" s="124" t="s">
        <v>222</v>
      </c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  <c r="AJ176" s="124"/>
      <c r="AK176" s="124"/>
      <c r="AL176" s="124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4"/>
      <c r="BF176" s="124"/>
      <c r="BG176" s="124"/>
      <c r="BH176" s="124"/>
    </row>
    <row r="177" spans="1:60" outlineLevel="2" x14ac:dyDescent="0.2">
      <c r="A177" s="131"/>
      <c r="B177" s="132"/>
      <c r="C177" s="161" t="s">
        <v>740</v>
      </c>
      <c r="D177" s="159"/>
      <c r="E177" s="160">
        <v>1690</v>
      </c>
      <c r="F177" s="133"/>
      <c r="G177" s="133"/>
      <c r="H177" s="133"/>
      <c r="I177" s="133"/>
      <c r="J177" s="133"/>
      <c r="K177" s="133"/>
      <c r="L177" s="133"/>
      <c r="M177" s="133"/>
      <c r="N177" s="133"/>
      <c r="O177" s="124"/>
      <c r="P177" s="124"/>
      <c r="Q177" s="124"/>
      <c r="R177" s="124"/>
      <c r="S177" s="124"/>
      <c r="T177" s="124"/>
      <c r="U177" s="124"/>
      <c r="V177" s="124" t="s">
        <v>262</v>
      </c>
      <c r="W177" s="124">
        <v>0</v>
      </c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4"/>
      <c r="BF177" s="124"/>
      <c r="BG177" s="124"/>
      <c r="BH177" s="124"/>
    </row>
    <row r="178" spans="1:60" ht="22.5" outlineLevel="1" x14ac:dyDescent="0.2">
      <c r="A178" s="141">
        <v>70</v>
      </c>
      <c r="B178" s="142" t="s">
        <v>425</v>
      </c>
      <c r="C178" s="155" t="s">
        <v>426</v>
      </c>
      <c r="D178" s="143" t="s">
        <v>259</v>
      </c>
      <c r="E178" s="144">
        <v>9</v>
      </c>
      <c r="F178" s="145"/>
      <c r="G178" s="190">
        <f>ROUND(E178*F178,2)</f>
        <v>0</v>
      </c>
      <c r="H178" s="193" t="s">
        <v>260</v>
      </c>
      <c r="I178" s="146" t="s">
        <v>260</v>
      </c>
      <c r="J178" s="133">
        <v>4.0000000000000001E-3</v>
      </c>
      <c r="K178" s="133" t="e">
        <f>ROUND(#REF!*J178,2)</f>
        <v>#REF!</v>
      </c>
      <c r="L178" s="133"/>
      <c r="M178" s="133" t="s">
        <v>220</v>
      </c>
      <c r="N178" s="133" t="s">
        <v>221</v>
      </c>
      <c r="O178" s="124"/>
      <c r="P178" s="124"/>
      <c r="Q178" s="124"/>
      <c r="R178" s="124"/>
      <c r="S178" s="124"/>
      <c r="T178" s="124"/>
      <c r="U178" s="124"/>
      <c r="V178" s="124" t="s">
        <v>222</v>
      </c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  <c r="AJ178" s="124"/>
      <c r="AK178" s="124"/>
      <c r="AL178" s="124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4"/>
      <c r="BF178" s="124"/>
      <c r="BG178" s="124"/>
      <c r="BH178" s="124"/>
    </row>
    <row r="179" spans="1:60" outlineLevel="2" x14ac:dyDescent="0.2">
      <c r="A179" s="131"/>
      <c r="B179" s="132"/>
      <c r="C179" s="161" t="s">
        <v>738</v>
      </c>
      <c r="D179" s="159"/>
      <c r="E179" s="160">
        <v>9</v>
      </c>
      <c r="F179" s="133"/>
      <c r="G179" s="133"/>
      <c r="H179" s="133"/>
      <c r="I179" s="133"/>
      <c r="J179" s="133"/>
      <c r="K179" s="133"/>
      <c r="L179" s="133"/>
      <c r="M179" s="133"/>
      <c r="N179" s="133"/>
      <c r="O179" s="124"/>
      <c r="P179" s="124"/>
      <c r="Q179" s="124"/>
      <c r="R179" s="124"/>
      <c r="S179" s="124"/>
      <c r="T179" s="124"/>
      <c r="U179" s="124"/>
      <c r="V179" s="124" t="s">
        <v>262</v>
      </c>
      <c r="W179" s="124">
        <v>0</v>
      </c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4"/>
      <c r="BF179" s="124"/>
      <c r="BG179" s="124"/>
      <c r="BH179" s="124"/>
    </row>
    <row r="180" spans="1:60" ht="22.5" outlineLevel="1" x14ac:dyDescent="0.2">
      <c r="A180" s="141">
        <v>71</v>
      </c>
      <c r="B180" s="142" t="s">
        <v>427</v>
      </c>
      <c r="C180" s="155" t="s">
        <v>428</v>
      </c>
      <c r="D180" s="143" t="s">
        <v>259</v>
      </c>
      <c r="E180" s="144">
        <v>9</v>
      </c>
      <c r="F180" s="145"/>
      <c r="G180" s="190">
        <f>ROUND(E180*F180,2)</f>
        <v>0</v>
      </c>
      <c r="H180" s="193" t="s">
        <v>260</v>
      </c>
      <c r="I180" s="146" t="s">
        <v>260</v>
      </c>
      <c r="J180" s="133">
        <v>2E-3</v>
      </c>
      <c r="K180" s="133" t="e">
        <f>ROUND(#REF!*J180,2)</f>
        <v>#REF!</v>
      </c>
      <c r="L180" s="133"/>
      <c r="M180" s="133" t="s">
        <v>220</v>
      </c>
      <c r="N180" s="133" t="s">
        <v>221</v>
      </c>
      <c r="O180" s="124"/>
      <c r="P180" s="124"/>
      <c r="Q180" s="124"/>
      <c r="R180" s="124"/>
      <c r="S180" s="124"/>
      <c r="T180" s="124"/>
      <c r="U180" s="124"/>
      <c r="V180" s="124" t="s">
        <v>222</v>
      </c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/>
      <c r="AK180" s="124"/>
      <c r="AL180" s="124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4"/>
      <c r="BF180" s="124"/>
      <c r="BG180" s="124"/>
      <c r="BH180" s="124"/>
    </row>
    <row r="181" spans="1:60" outlineLevel="2" x14ac:dyDescent="0.2">
      <c r="A181" s="131"/>
      <c r="B181" s="132"/>
      <c r="C181" s="161" t="s">
        <v>738</v>
      </c>
      <c r="D181" s="159"/>
      <c r="E181" s="160">
        <v>9</v>
      </c>
      <c r="F181" s="133"/>
      <c r="G181" s="133"/>
      <c r="H181" s="133"/>
      <c r="I181" s="133"/>
      <c r="J181" s="133"/>
      <c r="K181" s="133"/>
      <c r="L181" s="133"/>
      <c r="M181" s="133"/>
      <c r="N181" s="133"/>
      <c r="O181" s="124"/>
      <c r="P181" s="124"/>
      <c r="Q181" s="124"/>
      <c r="R181" s="124"/>
      <c r="S181" s="124"/>
      <c r="T181" s="124"/>
      <c r="U181" s="124"/>
      <c r="V181" s="124" t="s">
        <v>262</v>
      </c>
      <c r="W181" s="124">
        <v>0</v>
      </c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4"/>
      <c r="BF181" s="124"/>
      <c r="BG181" s="124"/>
      <c r="BH181" s="124"/>
    </row>
    <row r="182" spans="1:60" ht="22.5" outlineLevel="1" x14ac:dyDescent="0.2">
      <c r="A182" s="141">
        <v>72</v>
      </c>
      <c r="B182" s="142" t="s">
        <v>741</v>
      </c>
      <c r="C182" s="155" t="s">
        <v>742</v>
      </c>
      <c r="D182" s="143" t="s">
        <v>259</v>
      </c>
      <c r="E182" s="144">
        <v>9</v>
      </c>
      <c r="F182" s="145"/>
      <c r="G182" s="190">
        <f>ROUND(E182*F182,2)</f>
        <v>0</v>
      </c>
      <c r="H182" s="193" t="s">
        <v>260</v>
      </c>
      <c r="I182" s="146" t="s">
        <v>260</v>
      </c>
      <c r="J182" s="133">
        <v>6.4000000000000001E-2</v>
      </c>
      <c r="K182" s="133" t="e">
        <f>ROUND(#REF!*J182,2)</f>
        <v>#REF!</v>
      </c>
      <c r="L182" s="133"/>
      <c r="M182" s="133" t="s">
        <v>220</v>
      </c>
      <c r="N182" s="133" t="s">
        <v>221</v>
      </c>
      <c r="O182" s="124"/>
      <c r="P182" s="124"/>
      <c r="Q182" s="124"/>
      <c r="R182" s="124"/>
      <c r="S182" s="124"/>
      <c r="T182" s="124"/>
      <c r="U182" s="124"/>
      <c r="V182" s="124" t="s">
        <v>222</v>
      </c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4"/>
      <c r="BF182" s="124"/>
      <c r="BG182" s="124"/>
      <c r="BH182" s="124"/>
    </row>
    <row r="183" spans="1:60" outlineLevel="2" x14ac:dyDescent="0.2">
      <c r="A183" s="131"/>
      <c r="B183" s="132"/>
      <c r="C183" s="161" t="s">
        <v>738</v>
      </c>
      <c r="D183" s="159"/>
      <c r="E183" s="160">
        <v>9</v>
      </c>
      <c r="F183" s="133"/>
      <c r="G183" s="133"/>
      <c r="H183" s="133"/>
      <c r="I183" s="133"/>
      <c r="J183" s="133"/>
      <c r="K183" s="133"/>
      <c r="L183" s="133"/>
      <c r="M183" s="133"/>
      <c r="N183" s="133"/>
      <c r="O183" s="124"/>
      <c r="P183" s="124"/>
      <c r="Q183" s="124"/>
      <c r="R183" s="124"/>
      <c r="S183" s="124"/>
      <c r="T183" s="124"/>
      <c r="U183" s="124"/>
      <c r="V183" s="124" t="s">
        <v>262</v>
      </c>
      <c r="W183" s="124">
        <v>0</v>
      </c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4"/>
      <c r="BF183" s="124"/>
      <c r="BG183" s="124"/>
      <c r="BH183" s="124"/>
    </row>
    <row r="184" spans="1:60" outlineLevel="1" x14ac:dyDescent="0.2">
      <c r="A184" s="141">
        <v>73</v>
      </c>
      <c r="B184" s="142" t="s">
        <v>743</v>
      </c>
      <c r="C184" s="155" t="s">
        <v>744</v>
      </c>
      <c r="D184" s="143" t="s">
        <v>259</v>
      </c>
      <c r="E184" s="144">
        <v>1358</v>
      </c>
      <c r="F184" s="145"/>
      <c r="G184" s="190">
        <f>ROUND(E184*F184,2)</f>
        <v>0</v>
      </c>
      <c r="H184" s="193" t="s">
        <v>260</v>
      </c>
      <c r="I184" s="146" t="s">
        <v>260</v>
      </c>
      <c r="J184" s="133">
        <v>0.45200000000000001</v>
      </c>
      <c r="K184" s="133" t="e">
        <f>ROUND(#REF!*J184,2)</f>
        <v>#REF!</v>
      </c>
      <c r="L184" s="133"/>
      <c r="M184" s="133" t="s">
        <v>220</v>
      </c>
      <c r="N184" s="133" t="s">
        <v>221</v>
      </c>
      <c r="O184" s="124"/>
      <c r="P184" s="124"/>
      <c r="Q184" s="124"/>
      <c r="R184" s="124"/>
      <c r="S184" s="124"/>
      <c r="T184" s="124"/>
      <c r="U184" s="124"/>
      <c r="V184" s="124" t="s">
        <v>222</v>
      </c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  <c r="AL184" s="124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4"/>
      <c r="BF184" s="124"/>
      <c r="BG184" s="124"/>
      <c r="BH184" s="124"/>
    </row>
    <row r="185" spans="1:60" outlineLevel="2" x14ac:dyDescent="0.2">
      <c r="A185" s="131"/>
      <c r="B185" s="132"/>
      <c r="C185" s="272" t="s">
        <v>745</v>
      </c>
      <c r="D185" s="273"/>
      <c r="E185" s="273"/>
      <c r="F185" s="273"/>
      <c r="G185" s="273"/>
      <c r="H185" s="133"/>
      <c r="I185" s="133"/>
      <c r="J185" s="133"/>
      <c r="K185" s="133"/>
      <c r="L185" s="133"/>
      <c r="M185" s="133"/>
      <c r="N185" s="133"/>
      <c r="O185" s="124"/>
      <c r="P185" s="124"/>
      <c r="Q185" s="124"/>
      <c r="R185" s="124"/>
      <c r="S185" s="124"/>
      <c r="T185" s="124"/>
      <c r="U185" s="124"/>
      <c r="V185" s="124" t="s">
        <v>224</v>
      </c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4"/>
      <c r="BF185" s="124"/>
      <c r="BG185" s="124"/>
      <c r="BH185" s="124"/>
    </row>
    <row r="186" spans="1:60" ht="22.5" outlineLevel="2" x14ac:dyDescent="0.2">
      <c r="A186" s="131"/>
      <c r="B186" s="132"/>
      <c r="C186" s="161" t="s">
        <v>746</v>
      </c>
      <c r="D186" s="159"/>
      <c r="E186" s="160">
        <v>1214</v>
      </c>
      <c r="F186" s="133"/>
      <c r="G186" s="133"/>
      <c r="H186" s="133"/>
      <c r="I186" s="133"/>
      <c r="J186" s="133"/>
      <c r="K186" s="133"/>
      <c r="L186" s="133"/>
      <c r="M186" s="133"/>
      <c r="N186" s="133"/>
      <c r="O186" s="124"/>
      <c r="P186" s="124"/>
      <c r="Q186" s="124"/>
      <c r="R186" s="124"/>
      <c r="S186" s="124"/>
      <c r="T186" s="124"/>
      <c r="U186" s="124"/>
      <c r="V186" s="124" t="s">
        <v>262</v>
      </c>
      <c r="W186" s="124">
        <v>0</v>
      </c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4"/>
      <c r="BF186" s="124"/>
      <c r="BG186" s="124"/>
      <c r="BH186" s="124"/>
    </row>
    <row r="187" spans="1:60" outlineLevel="3" x14ac:dyDescent="0.2">
      <c r="A187" s="131"/>
      <c r="B187" s="132"/>
      <c r="C187" s="161" t="s">
        <v>747</v>
      </c>
      <c r="D187" s="159"/>
      <c r="E187" s="160">
        <v>-8</v>
      </c>
      <c r="F187" s="133"/>
      <c r="G187" s="133"/>
      <c r="H187" s="133"/>
      <c r="I187" s="133"/>
      <c r="J187" s="133"/>
      <c r="K187" s="133"/>
      <c r="L187" s="133"/>
      <c r="M187" s="133"/>
      <c r="N187" s="133"/>
      <c r="O187" s="124"/>
      <c r="P187" s="124"/>
      <c r="Q187" s="124"/>
      <c r="R187" s="124"/>
      <c r="S187" s="124"/>
      <c r="T187" s="124"/>
      <c r="U187" s="124"/>
      <c r="V187" s="124" t="s">
        <v>262</v>
      </c>
      <c r="W187" s="124">
        <v>0</v>
      </c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4"/>
      <c r="BF187" s="124"/>
      <c r="BG187" s="124"/>
      <c r="BH187" s="124"/>
    </row>
    <row r="188" spans="1:60" outlineLevel="3" x14ac:dyDescent="0.2">
      <c r="A188" s="131"/>
      <c r="B188" s="132"/>
      <c r="C188" s="161" t="s">
        <v>748</v>
      </c>
      <c r="D188" s="159"/>
      <c r="E188" s="160">
        <v>103</v>
      </c>
      <c r="F188" s="133"/>
      <c r="G188" s="133"/>
      <c r="H188" s="133"/>
      <c r="I188" s="133"/>
      <c r="J188" s="133"/>
      <c r="K188" s="133"/>
      <c r="L188" s="133"/>
      <c r="M188" s="133"/>
      <c r="N188" s="133"/>
      <c r="O188" s="124"/>
      <c r="P188" s="124"/>
      <c r="Q188" s="124"/>
      <c r="R188" s="124"/>
      <c r="S188" s="124"/>
      <c r="T188" s="124"/>
      <c r="U188" s="124"/>
      <c r="V188" s="124" t="s">
        <v>262</v>
      </c>
      <c r="W188" s="124">
        <v>0</v>
      </c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4"/>
      <c r="BF188" s="124"/>
      <c r="BG188" s="124"/>
      <c r="BH188" s="124"/>
    </row>
    <row r="189" spans="1:60" outlineLevel="3" x14ac:dyDescent="0.2">
      <c r="A189" s="131"/>
      <c r="B189" s="132"/>
      <c r="C189" s="161" t="s">
        <v>749</v>
      </c>
      <c r="D189" s="159"/>
      <c r="E189" s="160">
        <v>49</v>
      </c>
      <c r="F189" s="133"/>
      <c r="G189" s="133"/>
      <c r="H189" s="133"/>
      <c r="I189" s="133"/>
      <c r="J189" s="133"/>
      <c r="K189" s="133"/>
      <c r="L189" s="133"/>
      <c r="M189" s="133"/>
      <c r="N189" s="133"/>
      <c r="O189" s="124"/>
      <c r="P189" s="124"/>
      <c r="Q189" s="124"/>
      <c r="R189" s="124"/>
      <c r="S189" s="124"/>
      <c r="T189" s="124"/>
      <c r="U189" s="124"/>
      <c r="V189" s="124" t="s">
        <v>262</v>
      </c>
      <c r="W189" s="124">
        <v>0</v>
      </c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  <c r="AJ189" s="124"/>
      <c r="AK189" s="124"/>
      <c r="AL189" s="124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4"/>
      <c r="BF189" s="124"/>
      <c r="BG189" s="124"/>
      <c r="BH189" s="124"/>
    </row>
    <row r="190" spans="1:60" outlineLevel="1" x14ac:dyDescent="0.2">
      <c r="A190" s="141">
        <v>74</v>
      </c>
      <c r="B190" s="142" t="s">
        <v>750</v>
      </c>
      <c r="C190" s="155" t="s">
        <v>751</v>
      </c>
      <c r="D190" s="143" t="s">
        <v>259</v>
      </c>
      <c r="E190" s="144">
        <v>332</v>
      </c>
      <c r="F190" s="145"/>
      <c r="G190" s="190">
        <f>ROUND(E190*F190,2)</f>
        <v>0</v>
      </c>
      <c r="H190" s="193" t="s">
        <v>260</v>
      </c>
      <c r="I190" s="146" t="s">
        <v>260</v>
      </c>
      <c r="J190" s="133">
        <v>0.47799999999999998</v>
      </c>
      <c r="K190" s="133" t="e">
        <f>ROUND(#REF!*J190,2)</f>
        <v>#REF!</v>
      </c>
      <c r="L190" s="133"/>
      <c r="M190" s="133" t="s">
        <v>220</v>
      </c>
      <c r="N190" s="133" t="s">
        <v>221</v>
      </c>
      <c r="O190" s="124"/>
      <c r="P190" s="124"/>
      <c r="Q190" s="124"/>
      <c r="R190" s="124"/>
      <c r="S190" s="124"/>
      <c r="T190" s="124"/>
      <c r="U190" s="124"/>
      <c r="V190" s="124" t="s">
        <v>222</v>
      </c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4"/>
      <c r="BF190" s="124"/>
      <c r="BG190" s="124"/>
      <c r="BH190" s="124"/>
    </row>
    <row r="191" spans="1:60" outlineLevel="2" x14ac:dyDescent="0.2">
      <c r="A191" s="131"/>
      <c r="B191" s="132"/>
      <c r="C191" s="272" t="s">
        <v>745</v>
      </c>
      <c r="D191" s="273"/>
      <c r="E191" s="273"/>
      <c r="F191" s="273"/>
      <c r="G191" s="273"/>
      <c r="H191" s="133"/>
      <c r="I191" s="133"/>
      <c r="J191" s="133"/>
      <c r="K191" s="133"/>
      <c r="L191" s="133"/>
      <c r="M191" s="133"/>
      <c r="N191" s="133"/>
      <c r="O191" s="124"/>
      <c r="P191" s="124"/>
      <c r="Q191" s="124"/>
      <c r="R191" s="124"/>
      <c r="S191" s="124"/>
      <c r="T191" s="124"/>
      <c r="U191" s="124"/>
      <c r="V191" s="124" t="s">
        <v>224</v>
      </c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4"/>
      <c r="BF191" s="124"/>
      <c r="BG191" s="124"/>
      <c r="BH191" s="124"/>
    </row>
    <row r="192" spans="1:60" outlineLevel="2" x14ac:dyDescent="0.2">
      <c r="A192" s="131"/>
      <c r="B192" s="132"/>
      <c r="C192" s="161" t="s">
        <v>752</v>
      </c>
      <c r="D192" s="159"/>
      <c r="E192" s="160">
        <v>323.5</v>
      </c>
      <c r="F192" s="133"/>
      <c r="G192" s="133"/>
      <c r="H192" s="133"/>
      <c r="I192" s="133"/>
      <c r="J192" s="133"/>
      <c r="K192" s="133"/>
      <c r="L192" s="133"/>
      <c r="M192" s="133"/>
      <c r="N192" s="133"/>
      <c r="O192" s="124"/>
      <c r="P192" s="124"/>
      <c r="Q192" s="124"/>
      <c r="R192" s="124"/>
      <c r="S192" s="124"/>
      <c r="T192" s="124"/>
      <c r="U192" s="124"/>
      <c r="V192" s="124" t="s">
        <v>262</v>
      </c>
      <c r="W192" s="124">
        <v>0</v>
      </c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4"/>
      <c r="BF192" s="124"/>
      <c r="BG192" s="124"/>
      <c r="BH192" s="124"/>
    </row>
    <row r="193" spans="1:60" outlineLevel="3" x14ac:dyDescent="0.2">
      <c r="A193" s="131"/>
      <c r="B193" s="132"/>
      <c r="C193" s="161" t="s">
        <v>753</v>
      </c>
      <c r="D193" s="159"/>
      <c r="E193" s="160">
        <v>8.5</v>
      </c>
      <c r="F193" s="133"/>
      <c r="G193" s="133"/>
      <c r="H193" s="133"/>
      <c r="I193" s="133"/>
      <c r="J193" s="133"/>
      <c r="K193" s="133"/>
      <c r="L193" s="133"/>
      <c r="M193" s="133"/>
      <c r="N193" s="133"/>
      <c r="O193" s="124"/>
      <c r="P193" s="124"/>
      <c r="Q193" s="124"/>
      <c r="R193" s="124"/>
      <c r="S193" s="124"/>
      <c r="T193" s="124"/>
      <c r="U193" s="124"/>
      <c r="V193" s="124" t="s">
        <v>262</v>
      </c>
      <c r="W193" s="124">
        <v>0</v>
      </c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4"/>
      <c r="BF193" s="124"/>
      <c r="BG193" s="124"/>
      <c r="BH193" s="124"/>
    </row>
    <row r="194" spans="1:60" outlineLevel="1" x14ac:dyDescent="0.2">
      <c r="A194" s="141">
        <v>75</v>
      </c>
      <c r="B194" s="142" t="s">
        <v>754</v>
      </c>
      <c r="C194" s="155" t="s">
        <v>755</v>
      </c>
      <c r="D194" s="143" t="s">
        <v>287</v>
      </c>
      <c r="E194" s="144">
        <v>271.60000000000002</v>
      </c>
      <c r="F194" s="145"/>
      <c r="G194" s="190">
        <f>ROUND(E194*F194,2)</f>
        <v>0</v>
      </c>
      <c r="H194" s="193" t="s">
        <v>260</v>
      </c>
      <c r="I194" s="146" t="s">
        <v>260</v>
      </c>
      <c r="J194" s="133">
        <v>0.41</v>
      </c>
      <c r="K194" s="133" t="e">
        <f>ROUND(#REF!*J194,2)</f>
        <v>#REF!</v>
      </c>
      <c r="L194" s="133"/>
      <c r="M194" s="133" t="s">
        <v>220</v>
      </c>
      <c r="N194" s="133" t="s">
        <v>221</v>
      </c>
      <c r="O194" s="124"/>
      <c r="P194" s="124"/>
      <c r="Q194" s="124"/>
      <c r="R194" s="124"/>
      <c r="S194" s="124"/>
      <c r="T194" s="124"/>
      <c r="U194" s="124"/>
      <c r="V194" s="124" t="s">
        <v>222</v>
      </c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4"/>
      <c r="BF194" s="124"/>
      <c r="BG194" s="124"/>
      <c r="BH194" s="124"/>
    </row>
    <row r="195" spans="1:60" outlineLevel="2" x14ac:dyDescent="0.2">
      <c r="A195" s="131"/>
      <c r="B195" s="132"/>
      <c r="C195" s="161" t="s">
        <v>756</v>
      </c>
      <c r="D195" s="159"/>
      <c r="E195" s="160">
        <v>271.60000000000002</v>
      </c>
      <c r="F195" s="133"/>
      <c r="G195" s="133"/>
      <c r="H195" s="133"/>
      <c r="I195" s="133"/>
      <c r="J195" s="133"/>
      <c r="K195" s="133"/>
      <c r="L195" s="133"/>
      <c r="M195" s="133"/>
      <c r="N195" s="133"/>
      <c r="O195" s="124"/>
      <c r="P195" s="124"/>
      <c r="Q195" s="124"/>
      <c r="R195" s="124"/>
      <c r="S195" s="124"/>
      <c r="T195" s="124"/>
      <c r="U195" s="124"/>
      <c r="V195" s="124" t="s">
        <v>262</v>
      </c>
      <c r="W195" s="124">
        <v>0</v>
      </c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4"/>
      <c r="BF195" s="124"/>
      <c r="BG195" s="124"/>
      <c r="BH195" s="124"/>
    </row>
    <row r="196" spans="1:60" outlineLevel="1" x14ac:dyDescent="0.2">
      <c r="A196" s="141">
        <v>76</v>
      </c>
      <c r="B196" s="142" t="s">
        <v>757</v>
      </c>
      <c r="C196" s="155" t="s">
        <v>758</v>
      </c>
      <c r="D196" s="143" t="s">
        <v>287</v>
      </c>
      <c r="E196" s="144">
        <v>66.400000000000006</v>
      </c>
      <c r="F196" s="145"/>
      <c r="G196" s="190">
        <f>ROUND(E196*F196,2)</f>
        <v>0</v>
      </c>
      <c r="H196" s="193" t="s">
        <v>260</v>
      </c>
      <c r="I196" s="146" t="s">
        <v>260</v>
      </c>
      <c r="J196" s="133">
        <v>0.43</v>
      </c>
      <c r="K196" s="133" t="e">
        <f>ROUND(#REF!*J196,2)</f>
        <v>#REF!</v>
      </c>
      <c r="L196" s="133"/>
      <c r="M196" s="133" t="s">
        <v>220</v>
      </c>
      <c r="N196" s="133" t="s">
        <v>221</v>
      </c>
      <c r="O196" s="124"/>
      <c r="P196" s="124"/>
      <c r="Q196" s="124"/>
      <c r="R196" s="124"/>
      <c r="S196" s="124"/>
      <c r="T196" s="124"/>
      <c r="U196" s="124"/>
      <c r="V196" s="124" t="s">
        <v>222</v>
      </c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4"/>
      <c r="BF196" s="124"/>
      <c r="BG196" s="124"/>
      <c r="BH196" s="124"/>
    </row>
    <row r="197" spans="1:60" outlineLevel="2" x14ac:dyDescent="0.2">
      <c r="A197" s="131"/>
      <c r="B197" s="132"/>
      <c r="C197" s="161" t="s">
        <v>759</v>
      </c>
      <c r="D197" s="159"/>
      <c r="E197" s="160">
        <v>66.400000000000006</v>
      </c>
      <c r="F197" s="133"/>
      <c r="G197" s="133"/>
      <c r="H197" s="133"/>
      <c r="I197" s="133"/>
      <c r="J197" s="133"/>
      <c r="K197" s="133"/>
      <c r="L197" s="133"/>
      <c r="M197" s="133"/>
      <c r="N197" s="133"/>
      <c r="O197" s="124"/>
      <c r="P197" s="124"/>
      <c r="Q197" s="124"/>
      <c r="R197" s="124"/>
      <c r="S197" s="124"/>
      <c r="T197" s="124"/>
      <c r="U197" s="124"/>
      <c r="V197" s="124" t="s">
        <v>262</v>
      </c>
      <c r="W197" s="124">
        <v>0</v>
      </c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  <c r="AJ197" s="124"/>
      <c r="AK197" s="124"/>
      <c r="AL197" s="124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4"/>
      <c r="BF197" s="124"/>
      <c r="BG197" s="124"/>
      <c r="BH197" s="124"/>
    </row>
    <row r="198" spans="1:60" outlineLevel="1" x14ac:dyDescent="0.2">
      <c r="A198" s="141">
        <v>77</v>
      </c>
      <c r="B198" s="142" t="s">
        <v>436</v>
      </c>
      <c r="C198" s="155" t="s">
        <v>437</v>
      </c>
      <c r="D198" s="143" t="s">
        <v>287</v>
      </c>
      <c r="E198" s="144">
        <v>9</v>
      </c>
      <c r="F198" s="145"/>
      <c r="G198" s="190">
        <f>ROUND(E198*F198,2)</f>
        <v>0</v>
      </c>
      <c r="H198" s="193" t="s">
        <v>260</v>
      </c>
      <c r="I198" s="146" t="s">
        <v>260</v>
      </c>
      <c r="J198" s="133">
        <v>4.5999999999999999E-2</v>
      </c>
      <c r="K198" s="133" t="e">
        <f>ROUND(#REF!*J198,2)</f>
        <v>#REF!</v>
      </c>
      <c r="L198" s="133"/>
      <c r="M198" s="133" t="s">
        <v>220</v>
      </c>
      <c r="N198" s="133" t="s">
        <v>221</v>
      </c>
      <c r="O198" s="124"/>
      <c r="P198" s="124"/>
      <c r="Q198" s="124"/>
      <c r="R198" s="124"/>
      <c r="S198" s="124"/>
      <c r="T198" s="124"/>
      <c r="U198" s="124"/>
      <c r="V198" s="124" t="s">
        <v>222</v>
      </c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  <c r="AJ198" s="124"/>
      <c r="AK198" s="124"/>
      <c r="AL198" s="124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4"/>
      <c r="BF198" s="124"/>
      <c r="BG198" s="124"/>
      <c r="BH198" s="124"/>
    </row>
    <row r="199" spans="1:60" outlineLevel="2" x14ac:dyDescent="0.2">
      <c r="A199" s="131"/>
      <c r="B199" s="132"/>
      <c r="C199" s="272" t="s">
        <v>438</v>
      </c>
      <c r="D199" s="273"/>
      <c r="E199" s="273"/>
      <c r="F199" s="273"/>
      <c r="G199" s="273"/>
      <c r="H199" s="133"/>
      <c r="I199" s="133"/>
      <c r="J199" s="133"/>
      <c r="K199" s="133"/>
      <c r="L199" s="133"/>
      <c r="M199" s="133"/>
      <c r="N199" s="133"/>
      <c r="O199" s="124"/>
      <c r="P199" s="124"/>
      <c r="Q199" s="124"/>
      <c r="R199" s="124"/>
      <c r="S199" s="124"/>
      <c r="T199" s="124"/>
      <c r="U199" s="124"/>
      <c r="V199" s="124" t="s">
        <v>224</v>
      </c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4"/>
      <c r="BF199" s="124"/>
      <c r="BG199" s="124"/>
      <c r="BH199" s="124"/>
    </row>
    <row r="200" spans="1:60" outlineLevel="2" x14ac:dyDescent="0.2">
      <c r="A200" s="131"/>
      <c r="B200" s="132"/>
      <c r="C200" s="161" t="s">
        <v>738</v>
      </c>
      <c r="D200" s="159"/>
      <c r="E200" s="160">
        <v>9</v>
      </c>
      <c r="F200" s="133"/>
      <c r="G200" s="133"/>
      <c r="H200" s="133"/>
      <c r="I200" s="133"/>
      <c r="J200" s="133"/>
      <c r="K200" s="133"/>
      <c r="L200" s="133"/>
      <c r="M200" s="133"/>
      <c r="N200" s="133"/>
      <c r="O200" s="124"/>
      <c r="P200" s="124"/>
      <c r="Q200" s="124"/>
      <c r="R200" s="124"/>
      <c r="S200" s="124"/>
      <c r="T200" s="124"/>
      <c r="U200" s="124"/>
      <c r="V200" s="124" t="s">
        <v>262</v>
      </c>
      <c r="W200" s="124">
        <v>0</v>
      </c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4"/>
      <c r="BF200" s="124"/>
      <c r="BG200" s="124"/>
      <c r="BH200" s="124"/>
    </row>
    <row r="201" spans="1:60" outlineLevel="1" x14ac:dyDescent="0.2">
      <c r="A201" s="141">
        <v>78</v>
      </c>
      <c r="B201" s="142" t="s">
        <v>760</v>
      </c>
      <c r="C201" s="155" t="s">
        <v>761</v>
      </c>
      <c r="D201" s="143" t="s">
        <v>259</v>
      </c>
      <c r="E201" s="144">
        <v>1336</v>
      </c>
      <c r="F201" s="145"/>
      <c r="G201" s="190">
        <f>ROUND(E201*F201,2)</f>
        <v>0</v>
      </c>
      <c r="H201" s="193" t="s">
        <v>218</v>
      </c>
      <c r="I201" s="146" t="s">
        <v>219</v>
      </c>
      <c r="J201" s="133">
        <v>0</v>
      </c>
      <c r="K201" s="133" t="e">
        <f>ROUND(#REF!*J201,2)</f>
        <v>#REF!</v>
      </c>
      <c r="L201" s="133"/>
      <c r="M201" s="133" t="s">
        <v>220</v>
      </c>
      <c r="N201" s="133" t="s">
        <v>221</v>
      </c>
      <c r="O201" s="124"/>
      <c r="P201" s="124"/>
      <c r="Q201" s="124"/>
      <c r="R201" s="124"/>
      <c r="S201" s="124"/>
      <c r="T201" s="124"/>
      <c r="U201" s="124"/>
      <c r="V201" s="124" t="s">
        <v>222</v>
      </c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4"/>
      <c r="BF201" s="124"/>
      <c r="BG201" s="124"/>
      <c r="BH201" s="124"/>
    </row>
    <row r="202" spans="1:60" outlineLevel="2" x14ac:dyDescent="0.2">
      <c r="A202" s="131"/>
      <c r="B202" s="132"/>
      <c r="C202" s="161" t="s">
        <v>762</v>
      </c>
      <c r="D202" s="159"/>
      <c r="E202" s="160">
        <v>1335.18</v>
      </c>
      <c r="F202" s="133"/>
      <c r="G202" s="133"/>
      <c r="H202" s="133"/>
      <c r="I202" s="133"/>
      <c r="J202" s="133"/>
      <c r="K202" s="133"/>
      <c r="L202" s="133"/>
      <c r="M202" s="133"/>
      <c r="N202" s="133"/>
      <c r="O202" s="124"/>
      <c r="P202" s="124"/>
      <c r="Q202" s="124"/>
      <c r="R202" s="124"/>
      <c r="S202" s="124"/>
      <c r="T202" s="124"/>
      <c r="U202" s="124"/>
      <c r="V202" s="124" t="s">
        <v>262</v>
      </c>
      <c r="W202" s="124">
        <v>0</v>
      </c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4"/>
      <c r="BF202" s="124"/>
      <c r="BG202" s="124"/>
      <c r="BH202" s="124"/>
    </row>
    <row r="203" spans="1:60" outlineLevel="3" x14ac:dyDescent="0.2">
      <c r="A203" s="131"/>
      <c r="B203" s="132"/>
      <c r="C203" s="161" t="s">
        <v>763</v>
      </c>
      <c r="D203" s="159"/>
      <c r="E203" s="160">
        <v>0.82</v>
      </c>
      <c r="F203" s="133"/>
      <c r="G203" s="133"/>
      <c r="H203" s="133"/>
      <c r="I203" s="133"/>
      <c r="J203" s="133"/>
      <c r="K203" s="133"/>
      <c r="L203" s="133"/>
      <c r="M203" s="133"/>
      <c r="N203" s="133"/>
      <c r="O203" s="124"/>
      <c r="P203" s="124"/>
      <c r="Q203" s="124"/>
      <c r="R203" s="124"/>
      <c r="S203" s="124"/>
      <c r="T203" s="124"/>
      <c r="U203" s="124"/>
      <c r="V203" s="124" t="s">
        <v>262</v>
      </c>
      <c r="W203" s="124">
        <v>0</v>
      </c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4"/>
      <c r="BF203" s="124"/>
      <c r="BG203" s="124"/>
      <c r="BH203" s="124"/>
    </row>
    <row r="204" spans="1:60" ht="22.5" outlineLevel="1" x14ac:dyDescent="0.2">
      <c r="A204" s="141">
        <v>79</v>
      </c>
      <c r="B204" s="142" t="s">
        <v>1004</v>
      </c>
      <c r="C204" s="155" t="s">
        <v>1007</v>
      </c>
      <c r="D204" s="143" t="s">
        <v>259</v>
      </c>
      <c r="E204" s="144">
        <v>50</v>
      </c>
      <c r="F204" s="145"/>
      <c r="G204" s="190">
        <f>ROUND(E204*F204,2)</f>
        <v>0</v>
      </c>
      <c r="H204" s="193" t="s">
        <v>260</v>
      </c>
      <c r="I204" s="146" t="s">
        <v>260</v>
      </c>
      <c r="J204" s="133">
        <v>0</v>
      </c>
      <c r="K204" s="133" t="e">
        <f>ROUND(#REF!*J204,2)</f>
        <v>#REF!</v>
      </c>
      <c r="L204" s="133"/>
      <c r="M204" s="133" t="s">
        <v>220</v>
      </c>
      <c r="N204" s="133" t="s">
        <v>221</v>
      </c>
      <c r="O204" s="124"/>
      <c r="P204" s="124"/>
      <c r="Q204" s="124"/>
      <c r="R204" s="124"/>
      <c r="S204" s="124"/>
      <c r="T204" s="124"/>
      <c r="U204" s="124"/>
      <c r="V204" s="124" t="s">
        <v>222</v>
      </c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  <c r="AJ204" s="124"/>
      <c r="AK204" s="124"/>
      <c r="AL204" s="124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4"/>
      <c r="BF204" s="124"/>
      <c r="BG204" s="124"/>
      <c r="BH204" s="124"/>
    </row>
    <row r="205" spans="1:60" outlineLevel="2" x14ac:dyDescent="0.2">
      <c r="A205" s="131"/>
      <c r="B205" s="132"/>
      <c r="C205" s="161" t="s">
        <v>764</v>
      </c>
      <c r="D205" s="159"/>
      <c r="E205" s="160">
        <v>49.98</v>
      </c>
      <c r="F205" s="133"/>
      <c r="G205" s="133"/>
      <c r="H205" s="133"/>
      <c r="I205" s="133"/>
      <c r="J205" s="133"/>
      <c r="K205" s="133"/>
      <c r="L205" s="133"/>
      <c r="M205" s="133"/>
      <c r="N205" s="133"/>
      <c r="O205" s="124"/>
      <c r="P205" s="124"/>
      <c r="Q205" s="124"/>
      <c r="R205" s="124"/>
      <c r="S205" s="124"/>
      <c r="T205" s="124"/>
      <c r="U205" s="124"/>
      <c r="V205" s="124" t="s">
        <v>262</v>
      </c>
      <c r="W205" s="124">
        <v>0</v>
      </c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I205" s="124"/>
      <c r="AJ205" s="124"/>
      <c r="AK205" s="124"/>
      <c r="AL205" s="124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4"/>
      <c r="BF205" s="124"/>
      <c r="BG205" s="124"/>
      <c r="BH205" s="124"/>
    </row>
    <row r="206" spans="1:60" outlineLevel="3" x14ac:dyDescent="0.2">
      <c r="A206" s="131"/>
      <c r="B206" s="132"/>
      <c r="C206" s="161" t="s">
        <v>765</v>
      </c>
      <c r="D206" s="159"/>
      <c r="E206" s="160">
        <v>0.02</v>
      </c>
      <c r="F206" s="133"/>
      <c r="G206" s="133"/>
      <c r="H206" s="133"/>
      <c r="I206" s="133"/>
      <c r="J206" s="133"/>
      <c r="K206" s="133"/>
      <c r="L206" s="133"/>
      <c r="M206" s="133"/>
      <c r="N206" s="133"/>
      <c r="O206" s="124"/>
      <c r="P206" s="124"/>
      <c r="Q206" s="124"/>
      <c r="R206" s="124"/>
      <c r="S206" s="124"/>
      <c r="T206" s="124"/>
      <c r="U206" s="124"/>
      <c r="V206" s="124" t="s">
        <v>262</v>
      </c>
      <c r="W206" s="124">
        <v>0</v>
      </c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  <c r="AJ206" s="124"/>
      <c r="AK206" s="124"/>
      <c r="AL206" s="124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4"/>
      <c r="BF206" s="124"/>
      <c r="BG206" s="124"/>
      <c r="BH206" s="124"/>
    </row>
    <row r="207" spans="1:60" outlineLevel="1" x14ac:dyDescent="0.2">
      <c r="A207" s="141">
        <v>80</v>
      </c>
      <c r="B207" s="142" t="s">
        <v>766</v>
      </c>
      <c r="C207" s="155" t="s">
        <v>767</v>
      </c>
      <c r="D207" s="143" t="s">
        <v>259</v>
      </c>
      <c r="E207" s="144">
        <v>330</v>
      </c>
      <c r="F207" s="145"/>
      <c r="G207" s="190">
        <f>ROUND(E207*F207,2)</f>
        <v>0</v>
      </c>
      <c r="H207" s="193" t="s">
        <v>218</v>
      </c>
      <c r="I207" s="146" t="s">
        <v>219</v>
      </c>
      <c r="J207" s="133">
        <v>0</v>
      </c>
      <c r="K207" s="133" t="e">
        <f>ROUND(#REF!*J207,2)</f>
        <v>#REF!</v>
      </c>
      <c r="L207" s="133"/>
      <c r="M207" s="133" t="s">
        <v>220</v>
      </c>
      <c r="N207" s="133" t="s">
        <v>221</v>
      </c>
      <c r="O207" s="124"/>
      <c r="P207" s="124"/>
      <c r="Q207" s="124"/>
      <c r="R207" s="124"/>
      <c r="S207" s="124"/>
      <c r="T207" s="124"/>
      <c r="U207" s="124"/>
      <c r="V207" s="124" t="s">
        <v>222</v>
      </c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4"/>
      <c r="BF207" s="124"/>
      <c r="BG207" s="124"/>
      <c r="BH207" s="124"/>
    </row>
    <row r="208" spans="1:60" outlineLevel="2" x14ac:dyDescent="0.2">
      <c r="A208" s="131"/>
      <c r="B208" s="132"/>
      <c r="C208" s="161" t="s">
        <v>768</v>
      </c>
      <c r="D208" s="159"/>
      <c r="E208" s="160">
        <v>329.97</v>
      </c>
      <c r="F208" s="133"/>
      <c r="G208" s="133"/>
      <c r="H208" s="133"/>
      <c r="I208" s="133"/>
      <c r="J208" s="133"/>
      <c r="K208" s="133"/>
      <c r="L208" s="133"/>
      <c r="M208" s="133"/>
      <c r="N208" s="133"/>
      <c r="O208" s="124"/>
      <c r="P208" s="124"/>
      <c r="Q208" s="124"/>
      <c r="R208" s="124"/>
      <c r="S208" s="124"/>
      <c r="T208" s="124"/>
      <c r="U208" s="124"/>
      <c r="V208" s="124" t="s">
        <v>262</v>
      </c>
      <c r="W208" s="124">
        <v>0</v>
      </c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4"/>
      <c r="BF208" s="124"/>
      <c r="BG208" s="124"/>
      <c r="BH208" s="124"/>
    </row>
    <row r="209" spans="1:60" outlineLevel="3" x14ac:dyDescent="0.2">
      <c r="A209" s="131"/>
      <c r="B209" s="132"/>
      <c r="C209" s="161" t="s">
        <v>769</v>
      </c>
      <c r="D209" s="159"/>
      <c r="E209" s="160">
        <v>0.03</v>
      </c>
      <c r="F209" s="133"/>
      <c r="G209" s="133"/>
      <c r="H209" s="133"/>
      <c r="I209" s="133"/>
      <c r="J209" s="133"/>
      <c r="K209" s="133"/>
      <c r="L209" s="133"/>
      <c r="M209" s="133"/>
      <c r="N209" s="133"/>
      <c r="O209" s="124"/>
      <c r="P209" s="124"/>
      <c r="Q209" s="124"/>
      <c r="R209" s="124"/>
      <c r="S209" s="124"/>
      <c r="T209" s="124"/>
      <c r="U209" s="124"/>
      <c r="V209" s="124" t="s">
        <v>262</v>
      </c>
      <c r="W209" s="124">
        <v>0</v>
      </c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I209" s="124"/>
      <c r="AJ209" s="124"/>
      <c r="AK209" s="124"/>
      <c r="AL209" s="124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4"/>
      <c r="BF209" s="124"/>
      <c r="BG209" s="124"/>
      <c r="BH209" s="124"/>
    </row>
    <row r="210" spans="1:60" ht="22.5" outlineLevel="1" x14ac:dyDescent="0.2">
      <c r="A210" s="141">
        <v>81</v>
      </c>
      <c r="B210" s="142" t="s">
        <v>1005</v>
      </c>
      <c r="C210" s="155" t="s">
        <v>1006</v>
      </c>
      <c r="D210" s="143" t="s">
        <v>259</v>
      </c>
      <c r="E210" s="144">
        <v>9</v>
      </c>
      <c r="F210" s="145"/>
      <c r="G210" s="190">
        <f>ROUND(E210*F210,2)</f>
        <v>0</v>
      </c>
      <c r="H210" s="193" t="s">
        <v>260</v>
      </c>
      <c r="I210" s="146" t="s">
        <v>260</v>
      </c>
      <c r="J210" s="133">
        <v>0</v>
      </c>
      <c r="K210" s="133" t="e">
        <f>ROUND(#REF!*J210,2)</f>
        <v>#REF!</v>
      </c>
      <c r="L210" s="133"/>
      <c r="M210" s="133" t="s">
        <v>220</v>
      </c>
      <c r="N210" s="133" t="s">
        <v>221</v>
      </c>
      <c r="O210" s="124"/>
      <c r="P210" s="124"/>
      <c r="Q210" s="124"/>
      <c r="R210" s="124"/>
      <c r="S210" s="124"/>
      <c r="T210" s="124"/>
      <c r="U210" s="124"/>
      <c r="V210" s="124" t="s">
        <v>222</v>
      </c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  <c r="AJ210" s="124"/>
      <c r="AK210" s="124"/>
      <c r="AL210" s="124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4"/>
      <c r="BF210" s="124"/>
      <c r="BG210" s="124"/>
      <c r="BH210" s="124"/>
    </row>
    <row r="211" spans="1:60" outlineLevel="2" x14ac:dyDescent="0.2">
      <c r="A211" s="131"/>
      <c r="B211" s="132"/>
      <c r="C211" s="161" t="s">
        <v>770</v>
      </c>
      <c r="D211" s="159"/>
      <c r="E211" s="160">
        <v>9</v>
      </c>
      <c r="F211" s="133"/>
      <c r="G211" s="133"/>
      <c r="H211" s="133"/>
      <c r="I211" s="133"/>
      <c r="J211" s="133"/>
      <c r="K211" s="133"/>
      <c r="L211" s="133"/>
      <c r="M211" s="133"/>
      <c r="N211" s="133"/>
      <c r="O211" s="124"/>
      <c r="P211" s="124"/>
      <c r="Q211" s="124"/>
      <c r="R211" s="124"/>
      <c r="S211" s="124"/>
      <c r="T211" s="124"/>
      <c r="U211" s="124"/>
      <c r="V211" s="124" t="s">
        <v>262</v>
      </c>
      <c r="W211" s="124">
        <v>0</v>
      </c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  <c r="AJ211" s="124"/>
      <c r="AK211" s="124"/>
      <c r="AL211" s="124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4"/>
      <c r="BF211" s="124"/>
      <c r="BG211" s="124"/>
      <c r="BH211" s="124"/>
    </row>
    <row r="212" spans="1:60" outlineLevel="1" x14ac:dyDescent="0.2">
      <c r="A212" s="141">
        <v>82</v>
      </c>
      <c r="B212" s="142" t="s">
        <v>406</v>
      </c>
      <c r="C212" s="155" t="s">
        <v>407</v>
      </c>
      <c r="D212" s="143" t="s">
        <v>259</v>
      </c>
      <c r="E212" s="144">
        <v>1859</v>
      </c>
      <c r="F212" s="145"/>
      <c r="G212" s="190">
        <f>ROUND(E212*F212,2)</f>
        <v>0</v>
      </c>
      <c r="H212" s="193" t="s">
        <v>260</v>
      </c>
      <c r="I212" s="146" t="s">
        <v>260</v>
      </c>
      <c r="J212" s="133">
        <v>0</v>
      </c>
      <c r="K212" s="133" t="e">
        <f>ROUND(#REF!*J212,2)</f>
        <v>#REF!</v>
      </c>
      <c r="L212" s="133"/>
      <c r="M212" s="133" t="s">
        <v>243</v>
      </c>
      <c r="N212" s="133" t="s">
        <v>221</v>
      </c>
      <c r="O212" s="124"/>
      <c r="P212" s="124"/>
      <c r="Q212" s="124"/>
      <c r="R212" s="124"/>
      <c r="S212" s="124"/>
      <c r="T212" s="124"/>
      <c r="U212" s="124"/>
      <c r="V212" s="124" t="s">
        <v>244</v>
      </c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  <c r="AJ212" s="124"/>
      <c r="AK212" s="124"/>
      <c r="AL212" s="124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4"/>
      <c r="BF212" s="124"/>
      <c r="BG212" s="124"/>
      <c r="BH212" s="124"/>
    </row>
    <row r="213" spans="1:60" outlineLevel="2" x14ac:dyDescent="0.2">
      <c r="A213" s="131"/>
      <c r="B213" s="132"/>
      <c r="C213" s="161" t="s">
        <v>771</v>
      </c>
      <c r="D213" s="159"/>
      <c r="E213" s="160">
        <v>1859</v>
      </c>
      <c r="F213" s="133"/>
      <c r="G213" s="133"/>
      <c r="H213" s="133"/>
      <c r="I213" s="133"/>
      <c r="J213" s="133"/>
      <c r="K213" s="133"/>
      <c r="L213" s="133"/>
      <c r="M213" s="133"/>
      <c r="N213" s="133"/>
      <c r="O213" s="124"/>
      <c r="P213" s="124"/>
      <c r="Q213" s="124"/>
      <c r="R213" s="124"/>
      <c r="S213" s="124"/>
      <c r="T213" s="124"/>
      <c r="U213" s="124"/>
      <c r="V213" s="124" t="s">
        <v>262</v>
      </c>
      <c r="W213" s="124">
        <v>0</v>
      </c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  <c r="AJ213" s="124"/>
      <c r="AK213" s="124"/>
      <c r="AL213" s="124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4"/>
      <c r="BF213" s="124"/>
      <c r="BG213" s="124"/>
      <c r="BH213" s="124"/>
    </row>
    <row r="214" spans="1:60" x14ac:dyDescent="0.2">
      <c r="A214" s="135" t="s">
        <v>213</v>
      </c>
      <c r="B214" s="136" t="s">
        <v>183</v>
      </c>
      <c r="C214" s="154" t="s">
        <v>184</v>
      </c>
      <c r="D214" s="137"/>
      <c r="E214" s="138"/>
      <c r="F214" s="139"/>
      <c r="G214" s="139">
        <f>SUMIF(AG215:AG244,"&lt;&gt;NOR",G215:G244)</f>
        <v>0</v>
      </c>
      <c r="H214" s="139"/>
      <c r="I214" s="140"/>
      <c r="J214" s="134"/>
      <c r="K214" s="134" t="e">
        <f>SUM(K215:K244)</f>
        <v>#REF!</v>
      </c>
      <c r="L214" s="134"/>
      <c r="M214" s="134"/>
      <c r="N214" s="134"/>
      <c r="V214" t="s">
        <v>214</v>
      </c>
    </row>
    <row r="215" spans="1:60" outlineLevel="1" x14ac:dyDescent="0.2">
      <c r="A215" s="141">
        <v>83</v>
      </c>
      <c r="B215" s="142" t="s">
        <v>455</v>
      </c>
      <c r="C215" s="155" t="s">
        <v>456</v>
      </c>
      <c r="D215" s="143" t="s">
        <v>446</v>
      </c>
      <c r="E215" s="144">
        <v>2</v>
      </c>
      <c r="F215" s="145"/>
      <c r="G215" s="190">
        <f>ROUND(E215*F215,2)</f>
        <v>0</v>
      </c>
      <c r="H215" s="193" t="s">
        <v>260</v>
      </c>
      <c r="I215" s="146" t="s">
        <v>260</v>
      </c>
      <c r="J215" s="133">
        <v>3.8170000000000002</v>
      </c>
      <c r="K215" s="133" t="e">
        <f>ROUND(#REF!*J215,2)</f>
        <v>#REF!</v>
      </c>
      <c r="L215" s="133"/>
      <c r="M215" s="133" t="s">
        <v>220</v>
      </c>
      <c r="N215" s="133" t="s">
        <v>221</v>
      </c>
      <c r="O215" s="124"/>
      <c r="P215" s="124"/>
      <c r="Q215" s="124"/>
      <c r="R215" s="124"/>
      <c r="S215" s="124"/>
      <c r="T215" s="124"/>
      <c r="U215" s="124"/>
      <c r="V215" s="124" t="s">
        <v>222</v>
      </c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  <c r="AJ215" s="124"/>
      <c r="AK215" s="124"/>
      <c r="AL215" s="124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4"/>
      <c r="BF215" s="124"/>
      <c r="BG215" s="124"/>
      <c r="BH215" s="124"/>
    </row>
    <row r="216" spans="1:60" outlineLevel="2" x14ac:dyDescent="0.2">
      <c r="A216" s="131"/>
      <c r="B216" s="132"/>
      <c r="C216" s="272" t="s">
        <v>457</v>
      </c>
      <c r="D216" s="273"/>
      <c r="E216" s="273"/>
      <c r="F216" s="273"/>
      <c r="G216" s="273"/>
      <c r="H216" s="133"/>
      <c r="I216" s="133"/>
      <c r="J216" s="133"/>
      <c r="K216" s="133"/>
      <c r="L216" s="133"/>
      <c r="M216" s="133"/>
      <c r="N216" s="133"/>
      <c r="O216" s="124"/>
      <c r="P216" s="124"/>
      <c r="Q216" s="124"/>
      <c r="R216" s="124"/>
      <c r="S216" s="124"/>
      <c r="T216" s="124"/>
      <c r="U216" s="124"/>
      <c r="V216" s="124" t="s">
        <v>224</v>
      </c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I216" s="124"/>
      <c r="AJ216" s="124"/>
      <c r="AK216" s="124"/>
      <c r="AL216" s="124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4"/>
      <c r="BF216" s="124"/>
      <c r="BG216" s="124"/>
      <c r="BH216" s="124"/>
    </row>
    <row r="217" spans="1:60" ht="22.5" outlineLevel="3" x14ac:dyDescent="0.2">
      <c r="A217" s="131"/>
      <c r="B217" s="132"/>
      <c r="C217" s="274" t="s">
        <v>458</v>
      </c>
      <c r="D217" s="275"/>
      <c r="E217" s="275"/>
      <c r="F217" s="275"/>
      <c r="G217" s="275"/>
      <c r="H217" s="133"/>
      <c r="I217" s="133"/>
      <c r="J217" s="133"/>
      <c r="K217" s="133"/>
      <c r="L217" s="133"/>
      <c r="M217" s="133"/>
      <c r="N217" s="133"/>
      <c r="O217" s="124"/>
      <c r="P217" s="124"/>
      <c r="Q217" s="124"/>
      <c r="R217" s="124"/>
      <c r="S217" s="124"/>
      <c r="T217" s="124"/>
      <c r="U217" s="124"/>
      <c r="V217" s="124" t="s">
        <v>224</v>
      </c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4"/>
      <c r="AW217" s="124"/>
      <c r="AX217" s="124"/>
      <c r="AY217" s="124"/>
      <c r="AZ217" s="124"/>
      <c r="BA217" s="147" t="str">
        <f>C217</f>
        <v>a) odbourání dosavadního krytu, podkladu, nadezdívky nebo prstence s odklizením vybouraných hmot do 3 m,</v>
      </c>
      <c r="BB217" s="124"/>
      <c r="BC217" s="124"/>
      <c r="BD217" s="124"/>
      <c r="BE217" s="124"/>
      <c r="BF217" s="124"/>
      <c r="BG217" s="124"/>
      <c r="BH217" s="124"/>
    </row>
    <row r="218" spans="1:60" outlineLevel="3" x14ac:dyDescent="0.2">
      <c r="A218" s="131"/>
      <c r="B218" s="132"/>
      <c r="C218" s="274" t="s">
        <v>459</v>
      </c>
      <c r="D218" s="275"/>
      <c r="E218" s="275"/>
      <c r="F218" s="275"/>
      <c r="G218" s="275"/>
      <c r="H218" s="133"/>
      <c r="I218" s="133"/>
      <c r="J218" s="133"/>
      <c r="K218" s="133"/>
      <c r="L218" s="133"/>
      <c r="M218" s="133"/>
      <c r="N218" s="133"/>
      <c r="O218" s="124"/>
      <c r="P218" s="124"/>
      <c r="Q218" s="124"/>
      <c r="R218" s="124"/>
      <c r="S218" s="124"/>
      <c r="T218" s="124"/>
      <c r="U218" s="124"/>
      <c r="V218" s="124" t="s">
        <v>224</v>
      </c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4"/>
      <c r="BF218" s="124"/>
      <c r="BG218" s="124"/>
      <c r="BH218" s="124"/>
    </row>
    <row r="219" spans="1:60" outlineLevel="3" x14ac:dyDescent="0.2">
      <c r="A219" s="131"/>
      <c r="B219" s="132"/>
      <c r="C219" s="274" t="s">
        <v>460</v>
      </c>
      <c r="D219" s="275"/>
      <c r="E219" s="275"/>
      <c r="F219" s="275"/>
      <c r="G219" s="275"/>
      <c r="H219" s="133"/>
      <c r="I219" s="133"/>
      <c r="J219" s="133"/>
      <c r="K219" s="133"/>
      <c r="L219" s="133"/>
      <c r="M219" s="133"/>
      <c r="N219" s="133"/>
      <c r="O219" s="124"/>
      <c r="P219" s="124"/>
      <c r="Q219" s="124"/>
      <c r="R219" s="124"/>
      <c r="S219" s="124"/>
      <c r="T219" s="124"/>
      <c r="U219" s="124"/>
      <c r="V219" s="124" t="s">
        <v>224</v>
      </c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  <c r="AJ219" s="124"/>
      <c r="AK219" s="124"/>
      <c r="AL219" s="124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4"/>
      <c r="BF219" s="124"/>
      <c r="BG219" s="124"/>
      <c r="BH219" s="124"/>
    </row>
    <row r="220" spans="1:60" outlineLevel="3" x14ac:dyDescent="0.2">
      <c r="A220" s="131"/>
      <c r="B220" s="132"/>
      <c r="C220" s="274" t="s">
        <v>461</v>
      </c>
      <c r="D220" s="275"/>
      <c r="E220" s="275"/>
      <c r="F220" s="275"/>
      <c r="G220" s="275"/>
      <c r="H220" s="133"/>
      <c r="I220" s="133"/>
      <c r="J220" s="133"/>
      <c r="K220" s="133"/>
      <c r="L220" s="133"/>
      <c r="M220" s="133"/>
      <c r="N220" s="133"/>
      <c r="O220" s="124"/>
      <c r="P220" s="124"/>
      <c r="Q220" s="124"/>
      <c r="R220" s="124"/>
      <c r="S220" s="124"/>
      <c r="T220" s="124"/>
      <c r="U220" s="124"/>
      <c r="V220" s="124" t="s">
        <v>224</v>
      </c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24"/>
      <c r="BG220" s="124"/>
      <c r="BH220" s="124"/>
    </row>
    <row r="221" spans="1:60" outlineLevel="3" x14ac:dyDescent="0.2">
      <c r="A221" s="131"/>
      <c r="B221" s="132"/>
      <c r="C221" s="274" t="s">
        <v>462</v>
      </c>
      <c r="D221" s="275"/>
      <c r="E221" s="275"/>
      <c r="F221" s="275"/>
      <c r="G221" s="275"/>
      <c r="H221" s="133"/>
      <c r="I221" s="133"/>
      <c r="J221" s="133"/>
      <c r="K221" s="133"/>
      <c r="L221" s="133"/>
      <c r="M221" s="133"/>
      <c r="N221" s="133"/>
      <c r="O221" s="124"/>
      <c r="P221" s="124"/>
      <c r="Q221" s="124"/>
      <c r="R221" s="124"/>
      <c r="S221" s="124"/>
      <c r="T221" s="124"/>
      <c r="U221" s="124"/>
      <c r="V221" s="124" t="s">
        <v>224</v>
      </c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24"/>
      <c r="BG221" s="124"/>
      <c r="BH221" s="124"/>
    </row>
    <row r="222" spans="1:60" outlineLevel="2" x14ac:dyDescent="0.2">
      <c r="A222" s="131"/>
      <c r="B222" s="132"/>
      <c r="C222" s="161" t="s">
        <v>175</v>
      </c>
      <c r="D222" s="159"/>
      <c r="E222" s="160">
        <v>2</v>
      </c>
      <c r="F222" s="133"/>
      <c r="G222" s="133"/>
      <c r="H222" s="133"/>
      <c r="I222" s="133"/>
      <c r="J222" s="133"/>
      <c r="K222" s="133"/>
      <c r="L222" s="133"/>
      <c r="M222" s="133"/>
      <c r="N222" s="133"/>
      <c r="O222" s="124"/>
      <c r="P222" s="124"/>
      <c r="Q222" s="124"/>
      <c r="R222" s="124"/>
      <c r="S222" s="124"/>
      <c r="T222" s="124"/>
      <c r="U222" s="124"/>
      <c r="V222" s="124" t="s">
        <v>262</v>
      </c>
      <c r="W222" s="124">
        <v>0</v>
      </c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I222" s="124"/>
      <c r="AJ222" s="124"/>
      <c r="AK222" s="124"/>
      <c r="AL222" s="124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4"/>
      <c r="BF222" s="124"/>
      <c r="BG222" s="124"/>
      <c r="BH222" s="124"/>
    </row>
    <row r="223" spans="1:60" outlineLevel="1" x14ac:dyDescent="0.2">
      <c r="A223" s="141">
        <v>84</v>
      </c>
      <c r="B223" s="142" t="s">
        <v>464</v>
      </c>
      <c r="C223" s="155" t="s">
        <v>465</v>
      </c>
      <c r="D223" s="143" t="s">
        <v>446</v>
      </c>
      <c r="E223" s="144">
        <v>2</v>
      </c>
      <c r="F223" s="145"/>
      <c r="G223" s="190">
        <f>ROUND(E223*F223,2)</f>
        <v>0</v>
      </c>
      <c r="H223" s="193" t="s">
        <v>260</v>
      </c>
      <c r="I223" s="146" t="s">
        <v>260</v>
      </c>
      <c r="J223" s="133">
        <v>1.5509999999999999</v>
      </c>
      <c r="K223" s="133" t="e">
        <f>ROUND(#REF!*J223,2)</f>
        <v>#REF!</v>
      </c>
      <c r="L223" s="133"/>
      <c r="M223" s="133" t="s">
        <v>220</v>
      </c>
      <c r="N223" s="133" t="s">
        <v>221</v>
      </c>
      <c r="O223" s="124"/>
      <c r="P223" s="124"/>
      <c r="Q223" s="124"/>
      <c r="R223" s="124"/>
      <c r="S223" s="124"/>
      <c r="T223" s="124"/>
      <c r="U223" s="124"/>
      <c r="V223" s="124" t="s">
        <v>222</v>
      </c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I223" s="124"/>
      <c r="AJ223" s="124"/>
      <c r="AK223" s="124"/>
      <c r="AL223" s="124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4"/>
      <c r="BF223" s="124"/>
      <c r="BG223" s="124"/>
      <c r="BH223" s="124"/>
    </row>
    <row r="224" spans="1:60" outlineLevel="2" x14ac:dyDescent="0.2">
      <c r="A224" s="131"/>
      <c r="B224" s="132"/>
      <c r="C224" s="272" t="s">
        <v>457</v>
      </c>
      <c r="D224" s="273"/>
      <c r="E224" s="273"/>
      <c r="F224" s="273"/>
      <c r="G224" s="273"/>
      <c r="H224" s="133"/>
      <c r="I224" s="133"/>
      <c r="J224" s="133"/>
      <c r="K224" s="133"/>
      <c r="L224" s="133"/>
      <c r="M224" s="133"/>
      <c r="N224" s="133"/>
      <c r="O224" s="124"/>
      <c r="P224" s="124"/>
      <c r="Q224" s="124"/>
      <c r="R224" s="124"/>
      <c r="S224" s="124"/>
      <c r="T224" s="124"/>
      <c r="U224" s="124"/>
      <c r="V224" s="124" t="s">
        <v>224</v>
      </c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  <c r="AJ224" s="124"/>
      <c r="AK224" s="124"/>
      <c r="AL224" s="124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4"/>
      <c r="BF224" s="124"/>
      <c r="BG224" s="124"/>
      <c r="BH224" s="124"/>
    </row>
    <row r="225" spans="1:60" ht="22.5" outlineLevel="3" x14ac:dyDescent="0.2">
      <c r="A225" s="131"/>
      <c r="B225" s="132"/>
      <c r="C225" s="274" t="s">
        <v>458</v>
      </c>
      <c r="D225" s="275"/>
      <c r="E225" s="275"/>
      <c r="F225" s="275"/>
      <c r="G225" s="275"/>
      <c r="H225" s="133"/>
      <c r="I225" s="133"/>
      <c r="J225" s="133"/>
      <c r="K225" s="133"/>
      <c r="L225" s="133"/>
      <c r="M225" s="133"/>
      <c r="N225" s="133"/>
      <c r="O225" s="124"/>
      <c r="P225" s="124"/>
      <c r="Q225" s="124"/>
      <c r="R225" s="124"/>
      <c r="S225" s="124"/>
      <c r="T225" s="124"/>
      <c r="U225" s="124"/>
      <c r="V225" s="124" t="s">
        <v>224</v>
      </c>
      <c r="W225" s="124"/>
      <c r="X225" s="124"/>
      <c r="Y225" s="124"/>
      <c r="Z225" s="124"/>
      <c r="AA225" s="124"/>
      <c r="AB225" s="124"/>
      <c r="AC225" s="124"/>
      <c r="AD225" s="124"/>
      <c r="AE225" s="124"/>
      <c r="AF225" s="124"/>
      <c r="AG225" s="124"/>
      <c r="AH225" s="124"/>
      <c r="AI225" s="124"/>
      <c r="AJ225" s="124"/>
      <c r="AK225" s="124"/>
      <c r="AL225" s="124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4"/>
      <c r="AW225" s="124"/>
      <c r="AX225" s="124"/>
      <c r="AY225" s="124"/>
      <c r="AZ225" s="124"/>
      <c r="BA225" s="147" t="str">
        <f>C225</f>
        <v>a) odbourání dosavadního krytu, podkladu, nadezdívky nebo prstence s odklizením vybouraných hmot do 3 m,</v>
      </c>
      <c r="BB225" s="124"/>
      <c r="BC225" s="124"/>
      <c r="BD225" s="124"/>
      <c r="BE225" s="124"/>
      <c r="BF225" s="124"/>
      <c r="BG225" s="124"/>
      <c r="BH225" s="124"/>
    </row>
    <row r="226" spans="1:60" outlineLevel="3" x14ac:dyDescent="0.2">
      <c r="A226" s="131"/>
      <c r="B226" s="132"/>
      <c r="C226" s="274" t="s">
        <v>459</v>
      </c>
      <c r="D226" s="275"/>
      <c r="E226" s="275"/>
      <c r="F226" s="275"/>
      <c r="G226" s="275"/>
      <c r="H226" s="133"/>
      <c r="I226" s="133"/>
      <c r="J226" s="133"/>
      <c r="K226" s="133"/>
      <c r="L226" s="133"/>
      <c r="M226" s="133"/>
      <c r="N226" s="133"/>
      <c r="O226" s="124"/>
      <c r="P226" s="124"/>
      <c r="Q226" s="124"/>
      <c r="R226" s="124"/>
      <c r="S226" s="124"/>
      <c r="T226" s="124"/>
      <c r="U226" s="124"/>
      <c r="V226" s="124" t="s">
        <v>224</v>
      </c>
      <c r="W226" s="124"/>
      <c r="X226" s="124"/>
      <c r="Y226" s="124"/>
      <c r="Z226" s="124"/>
      <c r="AA226" s="124"/>
      <c r="AB226" s="124"/>
      <c r="AC226" s="124"/>
      <c r="AD226" s="124"/>
      <c r="AE226" s="124"/>
      <c r="AF226" s="124"/>
      <c r="AG226" s="124"/>
      <c r="AH226" s="124"/>
      <c r="AI226" s="124"/>
      <c r="AJ226" s="124"/>
      <c r="AK226" s="124"/>
      <c r="AL226" s="124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4"/>
      <c r="BF226" s="124"/>
      <c r="BG226" s="124"/>
      <c r="BH226" s="124"/>
    </row>
    <row r="227" spans="1:60" outlineLevel="3" x14ac:dyDescent="0.2">
      <c r="A227" s="131"/>
      <c r="B227" s="132"/>
      <c r="C227" s="274" t="s">
        <v>460</v>
      </c>
      <c r="D227" s="275"/>
      <c r="E227" s="275"/>
      <c r="F227" s="275"/>
      <c r="G227" s="275"/>
      <c r="H227" s="133"/>
      <c r="I227" s="133"/>
      <c r="J227" s="133"/>
      <c r="K227" s="133"/>
      <c r="L227" s="133"/>
      <c r="M227" s="133"/>
      <c r="N227" s="133"/>
      <c r="O227" s="124"/>
      <c r="P227" s="124"/>
      <c r="Q227" s="124"/>
      <c r="R227" s="124"/>
      <c r="S227" s="124"/>
      <c r="T227" s="124"/>
      <c r="U227" s="124"/>
      <c r="V227" s="124" t="s">
        <v>224</v>
      </c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4"/>
      <c r="AJ227" s="124"/>
      <c r="AK227" s="124"/>
      <c r="AL227" s="124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4"/>
      <c r="BF227" s="124"/>
      <c r="BG227" s="124"/>
      <c r="BH227" s="124"/>
    </row>
    <row r="228" spans="1:60" outlineLevel="3" x14ac:dyDescent="0.2">
      <c r="A228" s="131"/>
      <c r="B228" s="132"/>
      <c r="C228" s="274" t="s">
        <v>461</v>
      </c>
      <c r="D228" s="275"/>
      <c r="E228" s="275"/>
      <c r="F228" s="275"/>
      <c r="G228" s="275"/>
      <c r="H228" s="133"/>
      <c r="I228" s="133"/>
      <c r="J228" s="133"/>
      <c r="K228" s="133"/>
      <c r="L228" s="133"/>
      <c r="M228" s="133"/>
      <c r="N228" s="133"/>
      <c r="O228" s="124"/>
      <c r="P228" s="124"/>
      <c r="Q228" s="124"/>
      <c r="R228" s="124"/>
      <c r="S228" s="124"/>
      <c r="T228" s="124"/>
      <c r="U228" s="124"/>
      <c r="V228" s="124" t="s">
        <v>224</v>
      </c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124"/>
      <c r="AG228" s="124"/>
      <c r="AH228" s="124"/>
      <c r="AI228" s="124"/>
      <c r="AJ228" s="124"/>
      <c r="AK228" s="124"/>
      <c r="AL228" s="124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4"/>
      <c r="BF228" s="124"/>
      <c r="BG228" s="124"/>
      <c r="BH228" s="124"/>
    </row>
    <row r="229" spans="1:60" outlineLevel="3" x14ac:dyDescent="0.2">
      <c r="A229" s="131"/>
      <c r="B229" s="132"/>
      <c r="C229" s="274" t="s">
        <v>462</v>
      </c>
      <c r="D229" s="275"/>
      <c r="E229" s="275"/>
      <c r="F229" s="275"/>
      <c r="G229" s="275"/>
      <c r="H229" s="133"/>
      <c r="I229" s="133"/>
      <c r="J229" s="133"/>
      <c r="K229" s="133"/>
      <c r="L229" s="133"/>
      <c r="M229" s="133"/>
      <c r="N229" s="133"/>
      <c r="O229" s="124"/>
      <c r="P229" s="124"/>
      <c r="Q229" s="124"/>
      <c r="R229" s="124"/>
      <c r="S229" s="124"/>
      <c r="T229" s="124"/>
      <c r="U229" s="124"/>
      <c r="V229" s="124" t="s">
        <v>224</v>
      </c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I229" s="124"/>
      <c r="AJ229" s="124"/>
      <c r="AK229" s="124"/>
      <c r="AL229" s="124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4"/>
      <c r="BF229" s="124"/>
      <c r="BG229" s="124"/>
      <c r="BH229" s="124"/>
    </row>
    <row r="230" spans="1:60" outlineLevel="2" x14ac:dyDescent="0.2">
      <c r="A230" s="131"/>
      <c r="B230" s="132"/>
      <c r="C230" s="161" t="s">
        <v>175</v>
      </c>
      <c r="D230" s="159"/>
      <c r="E230" s="160">
        <v>2</v>
      </c>
      <c r="F230" s="133"/>
      <c r="G230" s="133"/>
      <c r="H230" s="133"/>
      <c r="I230" s="133"/>
      <c r="J230" s="133"/>
      <c r="K230" s="133"/>
      <c r="L230" s="133"/>
      <c r="M230" s="133"/>
      <c r="N230" s="133"/>
      <c r="O230" s="124"/>
      <c r="P230" s="124"/>
      <c r="Q230" s="124"/>
      <c r="R230" s="124"/>
      <c r="S230" s="124"/>
      <c r="T230" s="124"/>
      <c r="U230" s="124"/>
      <c r="V230" s="124" t="s">
        <v>262</v>
      </c>
      <c r="W230" s="124">
        <v>0</v>
      </c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24"/>
      <c r="AH230" s="124"/>
      <c r="AI230" s="124"/>
      <c r="AJ230" s="124"/>
      <c r="AK230" s="124"/>
      <c r="AL230" s="124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4"/>
      <c r="BF230" s="124"/>
      <c r="BG230" s="124"/>
      <c r="BH230" s="124"/>
    </row>
    <row r="231" spans="1:60" ht="22.5" outlineLevel="1" x14ac:dyDescent="0.2">
      <c r="A231" s="141">
        <v>85</v>
      </c>
      <c r="B231" s="142" t="s">
        <v>467</v>
      </c>
      <c r="C231" s="155" t="s">
        <v>772</v>
      </c>
      <c r="D231" s="143" t="s">
        <v>446</v>
      </c>
      <c r="E231" s="144">
        <v>9</v>
      </c>
      <c r="F231" s="145"/>
      <c r="G231" s="190">
        <f>ROUND(E231*F231,2)</f>
        <v>0</v>
      </c>
      <c r="H231" s="193" t="s">
        <v>218</v>
      </c>
      <c r="I231" s="146" t="s">
        <v>219</v>
      </c>
      <c r="J231" s="133">
        <v>0</v>
      </c>
      <c r="K231" s="133" t="e">
        <f>ROUND(#REF!*J231,2)</f>
        <v>#REF!</v>
      </c>
      <c r="L231" s="133"/>
      <c r="M231" s="133" t="s">
        <v>220</v>
      </c>
      <c r="N231" s="133" t="s">
        <v>221</v>
      </c>
      <c r="O231" s="124"/>
      <c r="P231" s="124"/>
      <c r="Q231" s="124"/>
      <c r="R231" s="124"/>
      <c r="S231" s="124"/>
      <c r="T231" s="124"/>
      <c r="U231" s="124"/>
      <c r="V231" s="124" t="s">
        <v>222</v>
      </c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  <c r="AJ231" s="124"/>
      <c r="AK231" s="124"/>
      <c r="AL231" s="124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4"/>
      <c r="BF231" s="124"/>
      <c r="BG231" s="124"/>
      <c r="BH231" s="124"/>
    </row>
    <row r="232" spans="1:60" outlineLevel="2" x14ac:dyDescent="0.2">
      <c r="A232" s="131"/>
      <c r="B232" s="132"/>
      <c r="C232" s="161" t="s">
        <v>773</v>
      </c>
      <c r="D232" s="159"/>
      <c r="E232" s="160"/>
      <c r="F232" s="133"/>
      <c r="G232" s="133"/>
      <c r="H232" s="133"/>
      <c r="I232" s="133"/>
      <c r="J232" s="133"/>
      <c r="K232" s="133"/>
      <c r="L232" s="133"/>
      <c r="M232" s="133"/>
      <c r="N232" s="133"/>
      <c r="O232" s="124"/>
      <c r="P232" s="124"/>
      <c r="Q232" s="124"/>
      <c r="R232" s="124"/>
      <c r="S232" s="124"/>
      <c r="T232" s="124"/>
      <c r="U232" s="124"/>
      <c r="V232" s="124" t="s">
        <v>262</v>
      </c>
      <c r="W232" s="124">
        <v>0</v>
      </c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124"/>
      <c r="AH232" s="124"/>
      <c r="AI232" s="124"/>
      <c r="AJ232" s="124"/>
      <c r="AK232" s="124"/>
      <c r="AL232" s="124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4"/>
      <c r="BF232" s="124"/>
      <c r="BG232" s="124"/>
      <c r="BH232" s="124"/>
    </row>
    <row r="233" spans="1:60" outlineLevel="3" x14ac:dyDescent="0.2">
      <c r="A233" s="131"/>
      <c r="B233" s="132"/>
      <c r="C233" s="161" t="s">
        <v>774</v>
      </c>
      <c r="D233" s="159"/>
      <c r="E233" s="160">
        <v>1</v>
      </c>
      <c r="F233" s="133"/>
      <c r="G233" s="133"/>
      <c r="H233" s="133"/>
      <c r="I233" s="133"/>
      <c r="J233" s="133"/>
      <c r="K233" s="133"/>
      <c r="L233" s="133"/>
      <c r="M233" s="133"/>
      <c r="N233" s="133"/>
      <c r="O233" s="124"/>
      <c r="P233" s="124"/>
      <c r="Q233" s="124"/>
      <c r="R233" s="124"/>
      <c r="S233" s="124"/>
      <c r="T233" s="124"/>
      <c r="U233" s="124"/>
      <c r="V233" s="124" t="s">
        <v>262</v>
      </c>
      <c r="W233" s="124">
        <v>0</v>
      </c>
      <c r="X233" s="124"/>
      <c r="Y233" s="124"/>
      <c r="Z233" s="124"/>
      <c r="AA233" s="124"/>
      <c r="AB233" s="124"/>
      <c r="AC233" s="124"/>
      <c r="AD233" s="124"/>
      <c r="AE233" s="124"/>
      <c r="AF233" s="124"/>
      <c r="AG233" s="124"/>
      <c r="AH233" s="124"/>
      <c r="AI233" s="124"/>
      <c r="AJ233" s="124"/>
      <c r="AK233" s="124"/>
      <c r="AL233" s="124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4"/>
      <c r="BF233" s="124"/>
      <c r="BG233" s="124"/>
      <c r="BH233" s="124"/>
    </row>
    <row r="234" spans="1:60" outlineLevel="3" x14ac:dyDescent="0.2">
      <c r="A234" s="131"/>
      <c r="B234" s="132"/>
      <c r="C234" s="161" t="s">
        <v>775</v>
      </c>
      <c r="D234" s="159"/>
      <c r="E234" s="160">
        <v>2</v>
      </c>
      <c r="F234" s="133"/>
      <c r="G234" s="133"/>
      <c r="H234" s="133"/>
      <c r="I234" s="133"/>
      <c r="J234" s="133"/>
      <c r="K234" s="133"/>
      <c r="L234" s="133"/>
      <c r="M234" s="133"/>
      <c r="N234" s="133"/>
      <c r="O234" s="124"/>
      <c r="P234" s="124"/>
      <c r="Q234" s="124"/>
      <c r="R234" s="124"/>
      <c r="S234" s="124"/>
      <c r="T234" s="124"/>
      <c r="U234" s="124"/>
      <c r="V234" s="124" t="s">
        <v>262</v>
      </c>
      <c r="W234" s="124">
        <v>0</v>
      </c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I234" s="124"/>
      <c r="AJ234" s="124"/>
      <c r="AK234" s="124"/>
      <c r="AL234" s="124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4"/>
      <c r="BF234" s="124"/>
      <c r="BG234" s="124"/>
      <c r="BH234" s="124"/>
    </row>
    <row r="235" spans="1:60" outlineLevel="3" x14ac:dyDescent="0.2">
      <c r="A235" s="131"/>
      <c r="B235" s="132"/>
      <c r="C235" s="161" t="s">
        <v>776</v>
      </c>
      <c r="D235" s="159"/>
      <c r="E235" s="160">
        <v>2</v>
      </c>
      <c r="F235" s="133"/>
      <c r="G235" s="133"/>
      <c r="H235" s="133"/>
      <c r="I235" s="133"/>
      <c r="J235" s="133"/>
      <c r="K235" s="133"/>
      <c r="L235" s="133"/>
      <c r="M235" s="133"/>
      <c r="N235" s="133"/>
      <c r="O235" s="124"/>
      <c r="P235" s="124"/>
      <c r="Q235" s="124"/>
      <c r="R235" s="124"/>
      <c r="S235" s="124"/>
      <c r="T235" s="124"/>
      <c r="U235" s="124"/>
      <c r="V235" s="124" t="s">
        <v>262</v>
      </c>
      <c r="W235" s="124">
        <v>0</v>
      </c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I235" s="124"/>
      <c r="AJ235" s="124"/>
      <c r="AK235" s="124"/>
      <c r="AL235" s="124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4"/>
      <c r="BF235" s="124"/>
      <c r="BG235" s="124"/>
      <c r="BH235" s="124"/>
    </row>
    <row r="236" spans="1:60" outlineLevel="3" x14ac:dyDescent="0.2">
      <c r="A236" s="131"/>
      <c r="B236" s="132"/>
      <c r="C236" s="161" t="s">
        <v>777</v>
      </c>
      <c r="D236" s="159"/>
      <c r="E236" s="160"/>
      <c r="F236" s="133"/>
      <c r="G236" s="133"/>
      <c r="H236" s="133"/>
      <c r="I236" s="133"/>
      <c r="J236" s="133"/>
      <c r="K236" s="133"/>
      <c r="L236" s="133"/>
      <c r="M236" s="133"/>
      <c r="N236" s="133"/>
      <c r="O236" s="124"/>
      <c r="P236" s="124"/>
      <c r="Q236" s="124"/>
      <c r="R236" s="124"/>
      <c r="S236" s="124"/>
      <c r="T236" s="124"/>
      <c r="U236" s="124"/>
      <c r="V236" s="124" t="s">
        <v>262</v>
      </c>
      <c r="W236" s="124">
        <v>0</v>
      </c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  <c r="AJ236" s="124"/>
      <c r="AK236" s="124"/>
      <c r="AL236" s="124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4"/>
      <c r="BF236" s="124"/>
      <c r="BG236" s="124"/>
      <c r="BH236" s="124"/>
    </row>
    <row r="237" spans="1:60" outlineLevel="3" x14ac:dyDescent="0.2">
      <c r="A237" s="131"/>
      <c r="B237" s="132"/>
      <c r="C237" s="161" t="s">
        <v>778</v>
      </c>
      <c r="D237" s="159"/>
      <c r="E237" s="160">
        <v>1</v>
      </c>
      <c r="F237" s="133"/>
      <c r="G237" s="133"/>
      <c r="H237" s="133"/>
      <c r="I237" s="133"/>
      <c r="J237" s="133"/>
      <c r="K237" s="133"/>
      <c r="L237" s="133"/>
      <c r="M237" s="133"/>
      <c r="N237" s="133"/>
      <c r="O237" s="124"/>
      <c r="P237" s="124"/>
      <c r="Q237" s="124"/>
      <c r="R237" s="124"/>
      <c r="S237" s="124"/>
      <c r="T237" s="124"/>
      <c r="U237" s="124"/>
      <c r="V237" s="124" t="s">
        <v>262</v>
      </c>
      <c r="W237" s="124">
        <v>0</v>
      </c>
      <c r="X237" s="124"/>
      <c r="Y237" s="124"/>
      <c r="Z237" s="124"/>
      <c r="AA237" s="124"/>
      <c r="AB237" s="124"/>
      <c r="AC237" s="124"/>
      <c r="AD237" s="124"/>
      <c r="AE237" s="124"/>
      <c r="AF237" s="124"/>
      <c r="AG237" s="124"/>
      <c r="AH237" s="124"/>
      <c r="AI237" s="124"/>
      <c r="AJ237" s="124"/>
      <c r="AK237" s="124"/>
      <c r="AL237" s="124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4"/>
      <c r="BF237" s="124"/>
      <c r="BG237" s="124"/>
      <c r="BH237" s="124"/>
    </row>
    <row r="238" spans="1:60" outlineLevel="3" x14ac:dyDescent="0.2">
      <c r="A238" s="131"/>
      <c r="B238" s="132"/>
      <c r="C238" s="161" t="s">
        <v>779</v>
      </c>
      <c r="D238" s="159"/>
      <c r="E238" s="160"/>
      <c r="F238" s="133"/>
      <c r="G238" s="133"/>
      <c r="H238" s="133"/>
      <c r="I238" s="133"/>
      <c r="J238" s="133"/>
      <c r="K238" s="133"/>
      <c r="L238" s="133"/>
      <c r="M238" s="133"/>
      <c r="N238" s="133"/>
      <c r="O238" s="124"/>
      <c r="P238" s="124"/>
      <c r="Q238" s="124"/>
      <c r="R238" s="124"/>
      <c r="S238" s="124"/>
      <c r="T238" s="124"/>
      <c r="U238" s="124"/>
      <c r="V238" s="124" t="s">
        <v>262</v>
      </c>
      <c r="W238" s="124">
        <v>0</v>
      </c>
      <c r="X238" s="124"/>
      <c r="Y238" s="124"/>
      <c r="Z238" s="124"/>
      <c r="AA238" s="124"/>
      <c r="AB238" s="124"/>
      <c r="AC238" s="124"/>
      <c r="AD238" s="124"/>
      <c r="AE238" s="124"/>
      <c r="AF238" s="124"/>
      <c r="AG238" s="124"/>
      <c r="AH238" s="124"/>
      <c r="AI238" s="124"/>
      <c r="AJ238" s="124"/>
      <c r="AK238" s="124"/>
      <c r="AL238" s="124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4"/>
      <c r="BF238" s="124"/>
      <c r="BG238" s="124"/>
      <c r="BH238" s="124"/>
    </row>
    <row r="239" spans="1:60" outlineLevel="3" x14ac:dyDescent="0.2">
      <c r="A239" s="131"/>
      <c r="B239" s="132"/>
      <c r="C239" s="161" t="s">
        <v>780</v>
      </c>
      <c r="D239" s="159"/>
      <c r="E239" s="160">
        <v>1</v>
      </c>
      <c r="F239" s="133"/>
      <c r="G239" s="133"/>
      <c r="H239" s="133"/>
      <c r="I239" s="133"/>
      <c r="J239" s="133"/>
      <c r="K239" s="133"/>
      <c r="L239" s="133"/>
      <c r="M239" s="133"/>
      <c r="N239" s="133"/>
      <c r="O239" s="124"/>
      <c r="P239" s="124"/>
      <c r="Q239" s="124"/>
      <c r="R239" s="124"/>
      <c r="S239" s="124"/>
      <c r="T239" s="124"/>
      <c r="U239" s="124"/>
      <c r="V239" s="124" t="s">
        <v>262</v>
      </c>
      <c r="W239" s="124">
        <v>0</v>
      </c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4"/>
      <c r="BF239" s="124"/>
      <c r="BG239" s="124"/>
      <c r="BH239" s="124"/>
    </row>
    <row r="240" spans="1:60" outlineLevel="3" x14ac:dyDescent="0.2">
      <c r="A240" s="131"/>
      <c r="B240" s="132"/>
      <c r="C240" s="161" t="s">
        <v>781</v>
      </c>
      <c r="D240" s="159"/>
      <c r="E240" s="160">
        <v>2</v>
      </c>
      <c r="F240" s="133"/>
      <c r="G240" s="133"/>
      <c r="H240" s="133"/>
      <c r="I240" s="133"/>
      <c r="J240" s="133"/>
      <c r="K240" s="133"/>
      <c r="L240" s="133"/>
      <c r="M240" s="133"/>
      <c r="N240" s="133"/>
      <c r="O240" s="124"/>
      <c r="P240" s="124"/>
      <c r="Q240" s="124"/>
      <c r="R240" s="124"/>
      <c r="S240" s="124"/>
      <c r="T240" s="124"/>
      <c r="U240" s="124"/>
      <c r="V240" s="124" t="s">
        <v>262</v>
      </c>
      <c r="W240" s="124">
        <v>0</v>
      </c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I240" s="124"/>
      <c r="AJ240" s="124"/>
      <c r="AK240" s="124"/>
      <c r="AL240" s="124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4"/>
      <c r="BF240" s="124"/>
      <c r="BG240" s="124"/>
      <c r="BH240" s="124"/>
    </row>
    <row r="241" spans="1:60" ht="22.5" outlineLevel="1" x14ac:dyDescent="0.2">
      <c r="A241" s="141">
        <v>86</v>
      </c>
      <c r="B241" s="142" t="s">
        <v>469</v>
      </c>
      <c r="C241" s="155" t="s">
        <v>782</v>
      </c>
      <c r="D241" s="143" t="s">
        <v>446</v>
      </c>
      <c r="E241" s="144">
        <v>48</v>
      </c>
      <c r="F241" s="145"/>
      <c r="G241" s="190">
        <f>ROUND(E241*F241,2)</f>
        <v>0</v>
      </c>
      <c r="H241" s="193" t="s">
        <v>218</v>
      </c>
      <c r="I241" s="146" t="s">
        <v>219</v>
      </c>
      <c r="J241" s="133">
        <v>0</v>
      </c>
      <c r="K241" s="133" t="e">
        <f>ROUND(#REF!*J241,2)</f>
        <v>#REF!</v>
      </c>
      <c r="L241" s="133"/>
      <c r="M241" s="133" t="s">
        <v>220</v>
      </c>
      <c r="N241" s="133" t="s">
        <v>221</v>
      </c>
      <c r="O241" s="124"/>
      <c r="P241" s="124"/>
      <c r="Q241" s="124"/>
      <c r="R241" s="124"/>
      <c r="S241" s="124"/>
      <c r="T241" s="124"/>
      <c r="U241" s="124"/>
      <c r="V241" s="124" t="s">
        <v>222</v>
      </c>
      <c r="W241" s="124"/>
      <c r="X241" s="124"/>
      <c r="Y241" s="124"/>
      <c r="Z241" s="124"/>
      <c r="AA241" s="124"/>
      <c r="AB241" s="124"/>
      <c r="AC241" s="124"/>
      <c r="AD241" s="124"/>
      <c r="AE241" s="124"/>
      <c r="AF241" s="124"/>
      <c r="AG241" s="124"/>
      <c r="AH241" s="124"/>
      <c r="AI241" s="124"/>
      <c r="AJ241" s="124"/>
      <c r="AK241" s="124"/>
      <c r="AL241" s="124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4"/>
      <c r="BF241" s="124"/>
      <c r="BG241" s="124"/>
      <c r="BH241" s="124"/>
    </row>
    <row r="242" spans="1:60" outlineLevel="2" x14ac:dyDescent="0.2">
      <c r="A242" s="131"/>
      <c r="B242" s="132"/>
      <c r="C242" s="161" t="s">
        <v>783</v>
      </c>
      <c r="D242" s="159"/>
      <c r="E242" s="160">
        <v>48</v>
      </c>
      <c r="F242" s="133"/>
      <c r="G242" s="133"/>
      <c r="H242" s="133"/>
      <c r="I242" s="133"/>
      <c r="J242" s="133"/>
      <c r="K242" s="133"/>
      <c r="L242" s="133"/>
      <c r="M242" s="133"/>
      <c r="N242" s="133"/>
      <c r="O242" s="124"/>
      <c r="P242" s="124"/>
      <c r="Q242" s="124"/>
      <c r="R242" s="124"/>
      <c r="S242" s="124"/>
      <c r="T242" s="124"/>
      <c r="U242" s="124"/>
      <c r="V242" s="124" t="s">
        <v>262</v>
      </c>
      <c r="W242" s="124">
        <v>0</v>
      </c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I242" s="124"/>
      <c r="AJ242" s="124"/>
      <c r="AK242" s="124"/>
      <c r="AL242" s="124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4"/>
      <c r="BF242" s="124"/>
      <c r="BG242" s="124"/>
      <c r="BH242" s="124"/>
    </row>
    <row r="243" spans="1:60" ht="22.5" outlineLevel="1" x14ac:dyDescent="0.2">
      <c r="A243" s="141">
        <v>87</v>
      </c>
      <c r="B243" s="142" t="s">
        <v>784</v>
      </c>
      <c r="C243" s="155" t="s">
        <v>785</v>
      </c>
      <c r="D243" s="143" t="s">
        <v>259</v>
      </c>
      <c r="E243" s="144">
        <v>18</v>
      </c>
      <c r="F243" s="145"/>
      <c r="G243" s="190">
        <f>ROUND(E243*F243,2)</f>
        <v>0</v>
      </c>
      <c r="H243" s="193" t="s">
        <v>218</v>
      </c>
      <c r="I243" s="146" t="s">
        <v>219</v>
      </c>
      <c r="J243" s="133">
        <v>0</v>
      </c>
      <c r="K243" s="133" t="e">
        <f>ROUND(#REF!*J243,2)</f>
        <v>#REF!</v>
      </c>
      <c r="L243" s="133"/>
      <c r="M243" s="133" t="s">
        <v>220</v>
      </c>
      <c r="N243" s="133" t="s">
        <v>221</v>
      </c>
      <c r="O243" s="124"/>
      <c r="P243" s="124"/>
      <c r="Q243" s="124"/>
      <c r="R243" s="124"/>
      <c r="S243" s="124"/>
      <c r="T243" s="124"/>
      <c r="U243" s="124"/>
      <c r="V243" s="124" t="s">
        <v>222</v>
      </c>
      <c r="W243" s="124"/>
      <c r="X243" s="124"/>
      <c r="Y243" s="124"/>
      <c r="Z243" s="124"/>
      <c r="AA243" s="124"/>
      <c r="AB243" s="124"/>
      <c r="AC243" s="124"/>
      <c r="AD243" s="124"/>
      <c r="AE243" s="124"/>
      <c r="AF243" s="124"/>
      <c r="AG243" s="124"/>
      <c r="AH243" s="124"/>
      <c r="AI243" s="124"/>
      <c r="AJ243" s="124"/>
      <c r="AK243" s="124"/>
      <c r="AL243" s="124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4"/>
      <c r="BF243" s="124"/>
      <c r="BG243" s="124"/>
      <c r="BH243" s="124"/>
    </row>
    <row r="244" spans="1:60" outlineLevel="2" x14ac:dyDescent="0.2">
      <c r="A244" s="131"/>
      <c r="B244" s="132"/>
      <c r="C244" s="161" t="s">
        <v>786</v>
      </c>
      <c r="D244" s="159"/>
      <c r="E244" s="160">
        <v>18</v>
      </c>
      <c r="F244" s="133"/>
      <c r="G244" s="133"/>
      <c r="H244" s="133"/>
      <c r="I244" s="133"/>
      <c r="J244" s="133"/>
      <c r="K244" s="133"/>
      <c r="L244" s="133"/>
      <c r="M244" s="133"/>
      <c r="N244" s="133"/>
      <c r="O244" s="124"/>
      <c r="P244" s="124"/>
      <c r="Q244" s="124"/>
      <c r="R244" s="124"/>
      <c r="S244" s="124"/>
      <c r="T244" s="124"/>
      <c r="U244" s="124"/>
      <c r="V244" s="124" t="s">
        <v>262</v>
      </c>
      <c r="W244" s="124">
        <v>0</v>
      </c>
      <c r="X244" s="124"/>
      <c r="Y244" s="124"/>
      <c r="Z244" s="124"/>
      <c r="AA244" s="124"/>
      <c r="AB244" s="124"/>
      <c r="AC244" s="124"/>
      <c r="AD244" s="124"/>
      <c r="AE244" s="124"/>
      <c r="AF244" s="124"/>
      <c r="AG244" s="124"/>
      <c r="AH244" s="124"/>
      <c r="AI244" s="124"/>
      <c r="AJ244" s="124"/>
      <c r="AK244" s="124"/>
      <c r="AL244" s="124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4"/>
      <c r="BF244" s="124"/>
      <c r="BG244" s="124"/>
      <c r="BH244" s="124"/>
    </row>
    <row r="245" spans="1:60" x14ac:dyDescent="0.2">
      <c r="A245" s="135" t="s">
        <v>213</v>
      </c>
      <c r="B245" s="136" t="s">
        <v>185</v>
      </c>
      <c r="C245" s="154" t="s">
        <v>186</v>
      </c>
      <c r="D245" s="137"/>
      <c r="E245" s="138"/>
      <c r="F245" s="139"/>
      <c r="G245" s="139">
        <f>SUMIF(AG246:AG263,"&lt;&gt;NOR",G246:G263)</f>
        <v>0</v>
      </c>
      <c r="H245" s="139"/>
      <c r="I245" s="140"/>
      <c r="J245" s="134"/>
      <c r="K245" s="134" t="e">
        <f>SUM(K246:K263)</f>
        <v>#REF!</v>
      </c>
      <c r="L245" s="134"/>
      <c r="M245" s="134"/>
      <c r="N245" s="134"/>
      <c r="V245" t="s">
        <v>214</v>
      </c>
    </row>
    <row r="246" spans="1:60" outlineLevel="1" x14ac:dyDescent="0.2">
      <c r="A246" s="141">
        <v>88</v>
      </c>
      <c r="B246" s="142" t="s">
        <v>787</v>
      </c>
      <c r="C246" s="155" t="s">
        <v>788</v>
      </c>
      <c r="D246" s="143" t="s">
        <v>287</v>
      </c>
      <c r="E246" s="144">
        <v>706</v>
      </c>
      <c r="F246" s="145"/>
      <c r="G246" s="190">
        <f>ROUND(E246*F246,2)</f>
        <v>0</v>
      </c>
      <c r="H246" s="193" t="s">
        <v>260</v>
      </c>
      <c r="I246" s="146" t="s">
        <v>260</v>
      </c>
      <c r="J246" s="133">
        <v>0.16200000000000001</v>
      </c>
      <c r="K246" s="133" t="e">
        <f>ROUND(#REF!*J246,2)</f>
        <v>#REF!</v>
      </c>
      <c r="L246" s="133"/>
      <c r="M246" s="133" t="s">
        <v>220</v>
      </c>
      <c r="N246" s="133" t="s">
        <v>221</v>
      </c>
      <c r="O246" s="124"/>
      <c r="P246" s="124"/>
      <c r="Q246" s="124"/>
      <c r="R246" s="124"/>
      <c r="S246" s="124"/>
      <c r="T246" s="124"/>
      <c r="U246" s="124"/>
      <c r="V246" s="124" t="s">
        <v>222</v>
      </c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I246" s="124"/>
      <c r="AJ246" s="124"/>
      <c r="AK246" s="124"/>
      <c r="AL246" s="124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4"/>
      <c r="BF246" s="124"/>
      <c r="BG246" s="124"/>
      <c r="BH246" s="124"/>
    </row>
    <row r="247" spans="1:60" ht="22.5" outlineLevel="2" x14ac:dyDescent="0.2">
      <c r="A247" s="131"/>
      <c r="B247" s="132"/>
      <c r="C247" s="161" t="s">
        <v>789</v>
      </c>
      <c r="D247" s="159"/>
      <c r="E247" s="160">
        <v>229</v>
      </c>
      <c r="F247" s="133"/>
      <c r="G247" s="133"/>
      <c r="H247" s="133"/>
      <c r="I247" s="133"/>
      <c r="J247" s="133"/>
      <c r="K247" s="133"/>
      <c r="L247" s="133"/>
      <c r="M247" s="133"/>
      <c r="N247" s="133"/>
      <c r="O247" s="124"/>
      <c r="P247" s="124"/>
      <c r="Q247" s="124"/>
      <c r="R247" s="124"/>
      <c r="S247" s="124"/>
      <c r="T247" s="124"/>
      <c r="U247" s="124"/>
      <c r="V247" s="124" t="s">
        <v>262</v>
      </c>
      <c r="W247" s="124">
        <v>0</v>
      </c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I247" s="124"/>
      <c r="AJ247" s="124"/>
      <c r="AK247" s="124"/>
      <c r="AL247" s="124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4"/>
      <c r="BF247" s="124"/>
      <c r="BG247" s="124"/>
      <c r="BH247" s="124"/>
    </row>
    <row r="248" spans="1:60" ht="22.5" outlineLevel="3" x14ac:dyDescent="0.2">
      <c r="A248" s="131"/>
      <c r="B248" s="132"/>
      <c r="C248" s="161" t="s">
        <v>790</v>
      </c>
      <c r="D248" s="159"/>
      <c r="E248" s="160">
        <v>308</v>
      </c>
      <c r="F248" s="133"/>
      <c r="G248" s="133"/>
      <c r="H248" s="133"/>
      <c r="I248" s="133"/>
      <c r="J248" s="133"/>
      <c r="K248" s="133"/>
      <c r="L248" s="133"/>
      <c r="M248" s="133"/>
      <c r="N248" s="133"/>
      <c r="O248" s="124"/>
      <c r="P248" s="124"/>
      <c r="Q248" s="124"/>
      <c r="R248" s="124"/>
      <c r="S248" s="124"/>
      <c r="T248" s="124"/>
      <c r="U248" s="124"/>
      <c r="V248" s="124" t="s">
        <v>262</v>
      </c>
      <c r="W248" s="124">
        <v>0</v>
      </c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I248" s="124"/>
      <c r="AJ248" s="124"/>
      <c r="AK248" s="124"/>
      <c r="AL248" s="124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4"/>
      <c r="BF248" s="124"/>
      <c r="BG248" s="124"/>
      <c r="BH248" s="124"/>
    </row>
    <row r="249" spans="1:60" outlineLevel="3" x14ac:dyDescent="0.2">
      <c r="A249" s="131"/>
      <c r="B249" s="132"/>
      <c r="C249" s="161" t="s">
        <v>791</v>
      </c>
      <c r="D249" s="159"/>
      <c r="E249" s="160">
        <v>169</v>
      </c>
      <c r="F249" s="133"/>
      <c r="G249" s="133"/>
      <c r="H249" s="133"/>
      <c r="I249" s="133"/>
      <c r="J249" s="133"/>
      <c r="K249" s="133"/>
      <c r="L249" s="133"/>
      <c r="M249" s="133"/>
      <c r="N249" s="133"/>
      <c r="O249" s="124"/>
      <c r="P249" s="124"/>
      <c r="Q249" s="124"/>
      <c r="R249" s="124"/>
      <c r="S249" s="124"/>
      <c r="T249" s="124"/>
      <c r="U249" s="124"/>
      <c r="V249" s="124" t="s">
        <v>262</v>
      </c>
      <c r="W249" s="124">
        <v>0</v>
      </c>
      <c r="X249" s="124"/>
      <c r="Y249" s="124"/>
      <c r="Z249" s="124"/>
      <c r="AA249" s="124"/>
      <c r="AB249" s="124"/>
      <c r="AC249" s="124"/>
      <c r="AD249" s="124"/>
      <c r="AE249" s="124"/>
      <c r="AF249" s="124"/>
      <c r="AG249" s="124"/>
      <c r="AH249" s="124"/>
      <c r="AI249" s="124"/>
      <c r="AJ249" s="124"/>
      <c r="AK249" s="124"/>
      <c r="AL249" s="124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4"/>
      <c r="BF249" s="124"/>
      <c r="BG249" s="124"/>
      <c r="BH249" s="124"/>
    </row>
    <row r="250" spans="1:60" outlineLevel="1" x14ac:dyDescent="0.2">
      <c r="A250" s="141">
        <v>89</v>
      </c>
      <c r="B250" s="142" t="s">
        <v>490</v>
      </c>
      <c r="C250" s="155" t="s">
        <v>491</v>
      </c>
      <c r="D250" s="143" t="s">
        <v>287</v>
      </c>
      <c r="E250" s="144">
        <v>9</v>
      </c>
      <c r="F250" s="145"/>
      <c r="G250" s="190">
        <f>ROUND(E250*F250,2)</f>
        <v>0</v>
      </c>
      <c r="H250" s="193" t="s">
        <v>260</v>
      </c>
      <c r="I250" s="146" t="s">
        <v>260</v>
      </c>
      <c r="J250" s="133">
        <v>0.27200000000000002</v>
      </c>
      <c r="K250" s="133" t="e">
        <f>ROUND(#REF!*J250,2)</f>
        <v>#REF!</v>
      </c>
      <c r="L250" s="133"/>
      <c r="M250" s="133" t="s">
        <v>220</v>
      </c>
      <c r="N250" s="133" t="s">
        <v>221</v>
      </c>
      <c r="O250" s="124"/>
      <c r="P250" s="124"/>
      <c r="Q250" s="124"/>
      <c r="R250" s="124"/>
      <c r="S250" s="124"/>
      <c r="T250" s="124"/>
      <c r="U250" s="124"/>
      <c r="V250" s="124" t="s">
        <v>222</v>
      </c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  <c r="AJ250" s="124"/>
      <c r="AK250" s="124"/>
      <c r="AL250" s="124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4"/>
      <c r="BF250" s="124"/>
      <c r="BG250" s="124"/>
      <c r="BH250" s="124"/>
    </row>
    <row r="251" spans="1:60" outlineLevel="2" x14ac:dyDescent="0.2">
      <c r="A251" s="131"/>
      <c r="B251" s="132"/>
      <c r="C251" s="272" t="s">
        <v>492</v>
      </c>
      <c r="D251" s="273"/>
      <c r="E251" s="273"/>
      <c r="F251" s="273"/>
      <c r="G251" s="273"/>
      <c r="H251" s="133"/>
      <c r="I251" s="133"/>
      <c r="J251" s="133"/>
      <c r="K251" s="133"/>
      <c r="L251" s="133"/>
      <c r="M251" s="133"/>
      <c r="N251" s="133"/>
      <c r="O251" s="124"/>
      <c r="P251" s="124"/>
      <c r="Q251" s="124"/>
      <c r="R251" s="124"/>
      <c r="S251" s="124"/>
      <c r="T251" s="124"/>
      <c r="U251" s="124"/>
      <c r="V251" s="124" t="s">
        <v>224</v>
      </c>
      <c r="W251" s="124"/>
      <c r="X251" s="124"/>
      <c r="Y251" s="124"/>
      <c r="Z251" s="124"/>
      <c r="AA251" s="124"/>
      <c r="AB251" s="124"/>
      <c r="AC251" s="124"/>
      <c r="AD251" s="124"/>
      <c r="AE251" s="124"/>
      <c r="AF251" s="124"/>
      <c r="AG251" s="124"/>
      <c r="AH251" s="124"/>
      <c r="AI251" s="124"/>
      <c r="AJ251" s="124"/>
      <c r="AK251" s="124"/>
      <c r="AL251" s="124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4"/>
      <c r="BF251" s="124"/>
      <c r="BG251" s="124"/>
      <c r="BH251" s="124"/>
    </row>
    <row r="252" spans="1:60" outlineLevel="2" x14ac:dyDescent="0.2">
      <c r="A252" s="131"/>
      <c r="B252" s="132"/>
      <c r="C252" s="161" t="s">
        <v>792</v>
      </c>
      <c r="D252" s="159"/>
      <c r="E252" s="160">
        <v>9</v>
      </c>
      <c r="F252" s="133"/>
      <c r="G252" s="133"/>
      <c r="H252" s="133"/>
      <c r="I252" s="133"/>
      <c r="J252" s="133"/>
      <c r="K252" s="133"/>
      <c r="L252" s="133"/>
      <c r="M252" s="133"/>
      <c r="N252" s="133"/>
      <c r="O252" s="124"/>
      <c r="P252" s="124"/>
      <c r="Q252" s="124"/>
      <c r="R252" s="124"/>
      <c r="S252" s="124"/>
      <c r="T252" s="124"/>
      <c r="U252" s="124"/>
      <c r="V252" s="124" t="s">
        <v>262</v>
      </c>
      <c r="W252" s="124">
        <v>0</v>
      </c>
      <c r="X252" s="124"/>
      <c r="Y252" s="124"/>
      <c r="Z252" s="124"/>
      <c r="AA252" s="124"/>
      <c r="AB252" s="124"/>
      <c r="AC252" s="124"/>
      <c r="AD252" s="124"/>
      <c r="AE252" s="124"/>
      <c r="AF252" s="124"/>
      <c r="AG252" s="124"/>
      <c r="AH252" s="124"/>
      <c r="AI252" s="124"/>
      <c r="AJ252" s="124"/>
      <c r="AK252" s="124"/>
      <c r="AL252" s="124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4"/>
      <c r="BF252" s="124"/>
      <c r="BG252" s="124"/>
      <c r="BH252" s="124"/>
    </row>
    <row r="253" spans="1:60" outlineLevel="1" x14ac:dyDescent="0.2">
      <c r="A253" s="141">
        <v>90</v>
      </c>
      <c r="B253" s="142" t="s">
        <v>497</v>
      </c>
      <c r="C253" s="155" t="s">
        <v>498</v>
      </c>
      <c r="D253" s="143" t="s">
        <v>294</v>
      </c>
      <c r="E253" s="144">
        <v>19.385000000000002</v>
      </c>
      <c r="F253" s="145"/>
      <c r="G253" s="190">
        <f>ROUND(E253*F253,2)</f>
        <v>0</v>
      </c>
      <c r="H253" s="193" t="s">
        <v>260</v>
      </c>
      <c r="I253" s="146" t="s">
        <v>260</v>
      </c>
      <c r="J253" s="133">
        <v>1.4419999999999999</v>
      </c>
      <c r="K253" s="133" t="e">
        <f>ROUND(#REF!*J253,2)</f>
        <v>#REF!</v>
      </c>
      <c r="L253" s="133"/>
      <c r="M253" s="133" t="s">
        <v>220</v>
      </c>
      <c r="N253" s="133" t="s">
        <v>221</v>
      </c>
      <c r="O253" s="124"/>
      <c r="P253" s="124"/>
      <c r="Q253" s="124"/>
      <c r="R253" s="124"/>
      <c r="S253" s="124"/>
      <c r="T253" s="124"/>
      <c r="U253" s="124"/>
      <c r="V253" s="124" t="s">
        <v>222</v>
      </c>
      <c r="W253" s="124"/>
      <c r="X253" s="124"/>
      <c r="Y253" s="124"/>
      <c r="Z253" s="124"/>
      <c r="AA253" s="124"/>
      <c r="AB253" s="124"/>
      <c r="AC253" s="124"/>
      <c r="AD253" s="124"/>
      <c r="AE253" s="124"/>
      <c r="AF253" s="124"/>
      <c r="AG253" s="124"/>
      <c r="AH253" s="124"/>
      <c r="AI253" s="124"/>
      <c r="AJ253" s="124"/>
      <c r="AK253" s="124"/>
      <c r="AL253" s="124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4"/>
      <c r="BF253" s="124"/>
      <c r="BG253" s="124"/>
      <c r="BH253" s="124"/>
    </row>
    <row r="254" spans="1:60" outlineLevel="2" x14ac:dyDescent="0.2">
      <c r="A254" s="131"/>
      <c r="B254" s="132"/>
      <c r="C254" s="161" t="s">
        <v>793</v>
      </c>
      <c r="D254" s="159"/>
      <c r="E254" s="160">
        <v>5.04</v>
      </c>
      <c r="F254" s="133"/>
      <c r="G254" s="133"/>
      <c r="H254" s="133"/>
      <c r="I254" s="133"/>
      <c r="J254" s="133"/>
      <c r="K254" s="133"/>
      <c r="L254" s="133"/>
      <c r="M254" s="133"/>
      <c r="N254" s="133"/>
      <c r="O254" s="124"/>
      <c r="P254" s="124"/>
      <c r="Q254" s="124"/>
      <c r="R254" s="124"/>
      <c r="S254" s="124"/>
      <c r="T254" s="124"/>
      <c r="U254" s="124"/>
      <c r="V254" s="124" t="s">
        <v>262</v>
      </c>
      <c r="W254" s="124">
        <v>0</v>
      </c>
      <c r="X254" s="124"/>
      <c r="Y254" s="124"/>
      <c r="Z254" s="124"/>
      <c r="AA254" s="124"/>
      <c r="AB254" s="124"/>
      <c r="AC254" s="124"/>
      <c r="AD254" s="124"/>
      <c r="AE254" s="124"/>
      <c r="AF254" s="124"/>
      <c r="AG254" s="124"/>
      <c r="AH254" s="124"/>
      <c r="AI254" s="124"/>
      <c r="AJ254" s="124"/>
      <c r="AK254" s="124"/>
      <c r="AL254" s="124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4"/>
      <c r="BF254" s="124"/>
      <c r="BG254" s="124"/>
      <c r="BH254" s="124"/>
    </row>
    <row r="255" spans="1:60" outlineLevel="3" x14ac:dyDescent="0.2">
      <c r="A255" s="131"/>
      <c r="B255" s="132"/>
      <c r="C255" s="161" t="s">
        <v>794</v>
      </c>
      <c r="D255" s="159"/>
      <c r="E255" s="160">
        <v>14.35</v>
      </c>
      <c r="F255" s="133"/>
      <c r="G255" s="133"/>
      <c r="H255" s="133"/>
      <c r="I255" s="133"/>
      <c r="J255" s="133"/>
      <c r="K255" s="133"/>
      <c r="L255" s="133"/>
      <c r="M255" s="133"/>
      <c r="N255" s="133"/>
      <c r="O255" s="124"/>
      <c r="P255" s="124"/>
      <c r="Q255" s="124"/>
      <c r="R255" s="124"/>
      <c r="S255" s="124"/>
      <c r="T255" s="124"/>
      <c r="U255" s="124"/>
      <c r="V255" s="124" t="s">
        <v>262</v>
      </c>
      <c r="W255" s="124">
        <v>0</v>
      </c>
      <c r="X255" s="124"/>
      <c r="Y255" s="124"/>
      <c r="Z255" s="124"/>
      <c r="AA255" s="124"/>
      <c r="AB255" s="124"/>
      <c r="AC255" s="124"/>
      <c r="AD255" s="124"/>
      <c r="AE255" s="124"/>
      <c r="AF255" s="124"/>
      <c r="AG255" s="124"/>
      <c r="AH255" s="124"/>
      <c r="AI255" s="124"/>
      <c r="AJ255" s="124"/>
      <c r="AK255" s="124"/>
      <c r="AL255" s="124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4"/>
      <c r="BF255" s="124"/>
      <c r="BG255" s="124"/>
      <c r="BH255" s="124"/>
    </row>
    <row r="256" spans="1:60" outlineLevel="1" x14ac:dyDescent="0.2">
      <c r="A256" s="141">
        <v>91</v>
      </c>
      <c r="B256" s="142" t="s">
        <v>500</v>
      </c>
      <c r="C256" s="155" t="s">
        <v>501</v>
      </c>
      <c r="D256" s="143" t="s">
        <v>287</v>
      </c>
      <c r="E256" s="144">
        <v>9</v>
      </c>
      <c r="F256" s="145"/>
      <c r="G256" s="190">
        <f>ROUND(E256*F256,2)</f>
        <v>0</v>
      </c>
      <c r="H256" s="193" t="s">
        <v>260</v>
      </c>
      <c r="I256" s="146" t="s">
        <v>260</v>
      </c>
      <c r="J256" s="133">
        <v>9.2999999999999999E-2</v>
      </c>
      <c r="K256" s="133" t="e">
        <f>ROUND(#REF!*J256,2)</f>
        <v>#REF!</v>
      </c>
      <c r="L256" s="133"/>
      <c r="M256" s="133" t="s">
        <v>220</v>
      </c>
      <c r="N256" s="133" t="s">
        <v>221</v>
      </c>
      <c r="O256" s="124"/>
      <c r="P256" s="124"/>
      <c r="Q256" s="124"/>
      <c r="R256" s="124"/>
      <c r="S256" s="124"/>
      <c r="T256" s="124"/>
      <c r="U256" s="124"/>
      <c r="V256" s="124" t="s">
        <v>222</v>
      </c>
      <c r="W256" s="124"/>
      <c r="X256" s="124"/>
      <c r="Y256" s="124"/>
      <c r="Z256" s="124"/>
      <c r="AA256" s="124"/>
      <c r="AB256" s="124"/>
      <c r="AC256" s="124"/>
      <c r="AD256" s="124"/>
      <c r="AE256" s="124"/>
      <c r="AF256" s="124"/>
      <c r="AG256" s="124"/>
      <c r="AH256" s="124"/>
      <c r="AI256" s="124"/>
      <c r="AJ256" s="124"/>
      <c r="AK256" s="124"/>
      <c r="AL256" s="124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4"/>
      <c r="BF256" s="124"/>
      <c r="BG256" s="124"/>
      <c r="BH256" s="124"/>
    </row>
    <row r="257" spans="1:60" outlineLevel="2" x14ac:dyDescent="0.2">
      <c r="A257" s="131"/>
      <c r="B257" s="132"/>
      <c r="C257" s="161" t="s">
        <v>738</v>
      </c>
      <c r="D257" s="159"/>
      <c r="E257" s="160">
        <v>9</v>
      </c>
      <c r="F257" s="133"/>
      <c r="G257" s="133"/>
      <c r="H257" s="133"/>
      <c r="I257" s="133"/>
      <c r="J257" s="133"/>
      <c r="K257" s="133"/>
      <c r="L257" s="133"/>
      <c r="M257" s="133"/>
      <c r="N257" s="133"/>
      <c r="O257" s="124"/>
      <c r="P257" s="124"/>
      <c r="Q257" s="124"/>
      <c r="R257" s="124"/>
      <c r="S257" s="124"/>
      <c r="T257" s="124"/>
      <c r="U257" s="124"/>
      <c r="V257" s="124" t="s">
        <v>262</v>
      </c>
      <c r="W257" s="124">
        <v>0</v>
      </c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  <c r="AH257" s="124"/>
      <c r="AI257" s="124"/>
      <c r="AJ257" s="124"/>
      <c r="AK257" s="124"/>
      <c r="AL257" s="124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4"/>
      <c r="BF257" s="124"/>
      <c r="BG257" s="124"/>
      <c r="BH257" s="124"/>
    </row>
    <row r="258" spans="1:60" outlineLevel="1" x14ac:dyDescent="0.2">
      <c r="A258" s="141">
        <v>92</v>
      </c>
      <c r="B258" s="142" t="s">
        <v>502</v>
      </c>
      <c r="C258" s="155" t="s">
        <v>503</v>
      </c>
      <c r="D258" s="143" t="s">
        <v>287</v>
      </c>
      <c r="E258" s="144">
        <v>9</v>
      </c>
      <c r="F258" s="145"/>
      <c r="G258" s="190">
        <f>ROUND(E258*F258,2)</f>
        <v>0</v>
      </c>
      <c r="H258" s="193" t="s">
        <v>260</v>
      </c>
      <c r="I258" s="146" t="s">
        <v>260</v>
      </c>
      <c r="J258" s="133">
        <v>5.5E-2</v>
      </c>
      <c r="K258" s="133" t="e">
        <f>ROUND(#REF!*J258,2)</f>
        <v>#REF!</v>
      </c>
      <c r="L258" s="133"/>
      <c r="M258" s="133" t="s">
        <v>220</v>
      </c>
      <c r="N258" s="133" t="s">
        <v>221</v>
      </c>
      <c r="O258" s="124"/>
      <c r="P258" s="124"/>
      <c r="Q258" s="124"/>
      <c r="R258" s="124"/>
      <c r="S258" s="124"/>
      <c r="T258" s="124"/>
      <c r="U258" s="124"/>
      <c r="V258" s="124" t="s">
        <v>222</v>
      </c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  <c r="AH258" s="124"/>
      <c r="AI258" s="124"/>
      <c r="AJ258" s="124"/>
      <c r="AK258" s="124"/>
      <c r="AL258" s="124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4"/>
      <c r="BF258" s="124"/>
      <c r="BG258" s="124"/>
      <c r="BH258" s="124"/>
    </row>
    <row r="259" spans="1:60" outlineLevel="2" x14ac:dyDescent="0.2">
      <c r="A259" s="131"/>
      <c r="B259" s="132"/>
      <c r="C259" s="161" t="s">
        <v>738</v>
      </c>
      <c r="D259" s="159"/>
      <c r="E259" s="160">
        <v>9</v>
      </c>
      <c r="F259" s="133"/>
      <c r="G259" s="133"/>
      <c r="H259" s="133"/>
      <c r="I259" s="133"/>
      <c r="J259" s="133"/>
      <c r="K259" s="133"/>
      <c r="L259" s="133"/>
      <c r="M259" s="133"/>
      <c r="N259" s="133"/>
      <c r="O259" s="124"/>
      <c r="P259" s="124"/>
      <c r="Q259" s="124"/>
      <c r="R259" s="124"/>
      <c r="S259" s="124"/>
      <c r="T259" s="124"/>
      <c r="U259" s="124"/>
      <c r="V259" s="124" t="s">
        <v>262</v>
      </c>
      <c r="W259" s="124">
        <v>0</v>
      </c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  <c r="AH259" s="124"/>
      <c r="AI259" s="124"/>
      <c r="AJ259" s="124"/>
      <c r="AK259" s="124"/>
      <c r="AL259" s="124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4"/>
      <c r="BF259" s="124"/>
      <c r="BG259" s="124"/>
      <c r="BH259" s="124"/>
    </row>
    <row r="260" spans="1:60" ht="22.5" outlineLevel="1" x14ac:dyDescent="0.2">
      <c r="A260" s="141">
        <v>93</v>
      </c>
      <c r="B260" s="142" t="s">
        <v>528</v>
      </c>
      <c r="C260" s="155" t="s">
        <v>529</v>
      </c>
      <c r="D260" s="143" t="s">
        <v>446</v>
      </c>
      <c r="E260" s="144">
        <v>10</v>
      </c>
      <c r="F260" s="145"/>
      <c r="G260" s="190">
        <f>ROUND(E260*F260,2)</f>
        <v>0</v>
      </c>
      <c r="H260" s="193" t="s">
        <v>260</v>
      </c>
      <c r="I260" s="146" t="s">
        <v>260</v>
      </c>
      <c r="J260" s="133">
        <v>0</v>
      </c>
      <c r="K260" s="133" t="e">
        <f>ROUND(#REF!*J260,2)</f>
        <v>#REF!</v>
      </c>
      <c r="L260" s="133"/>
      <c r="M260" s="133" t="s">
        <v>243</v>
      </c>
      <c r="N260" s="133" t="s">
        <v>221</v>
      </c>
      <c r="O260" s="124"/>
      <c r="P260" s="124"/>
      <c r="Q260" s="124"/>
      <c r="R260" s="124"/>
      <c r="S260" s="124"/>
      <c r="T260" s="124"/>
      <c r="U260" s="124"/>
      <c r="V260" s="124" t="s">
        <v>244</v>
      </c>
      <c r="W260" s="124"/>
      <c r="X260" s="124"/>
      <c r="Y260" s="124"/>
      <c r="Z260" s="124"/>
      <c r="AA260" s="124"/>
      <c r="AB260" s="124"/>
      <c r="AC260" s="124"/>
      <c r="AD260" s="124"/>
      <c r="AE260" s="124"/>
      <c r="AF260" s="124"/>
      <c r="AG260" s="124"/>
      <c r="AH260" s="124"/>
      <c r="AI260" s="124"/>
      <c r="AJ260" s="124"/>
      <c r="AK260" s="124"/>
      <c r="AL260" s="124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4"/>
      <c r="BF260" s="124"/>
      <c r="BG260" s="124"/>
      <c r="BH260" s="124"/>
    </row>
    <row r="261" spans="1:60" outlineLevel="2" x14ac:dyDescent="0.2">
      <c r="A261" s="131"/>
      <c r="B261" s="132"/>
      <c r="C261" s="161" t="s">
        <v>795</v>
      </c>
      <c r="D261" s="159"/>
      <c r="E261" s="160">
        <v>10</v>
      </c>
      <c r="F261" s="133"/>
      <c r="G261" s="133"/>
      <c r="H261" s="133"/>
      <c r="I261" s="133"/>
      <c r="J261" s="133"/>
      <c r="K261" s="133"/>
      <c r="L261" s="133"/>
      <c r="M261" s="133"/>
      <c r="N261" s="133"/>
      <c r="O261" s="124"/>
      <c r="P261" s="124"/>
      <c r="Q261" s="124"/>
      <c r="R261" s="124"/>
      <c r="S261" s="124"/>
      <c r="T261" s="124"/>
      <c r="U261" s="124"/>
      <c r="V261" s="124" t="s">
        <v>262</v>
      </c>
      <c r="W261" s="124">
        <v>0</v>
      </c>
      <c r="X261" s="124"/>
      <c r="Y261" s="124"/>
      <c r="Z261" s="124"/>
      <c r="AA261" s="124"/>
      <c r="AB261" s="124"/>
      <c r="AC261" s="124"/>
      <c r="AD261" s="124"/>
      <c r="AE261" s="124"/>
      <c r="AF261" s="124"/>
      <c r="AG261" s="124"/>
      <c r="AH261" s="124"/>
      <c r="AI261" s="124"/>
      <c r="AJ261" s="124"/>
      <c r="AK261" s="124"/>
      <c r="AL261" s="124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4"/>
      <c r="BF261" s="124"/>
      <c r="BG261" s="124"/>
      <c r="BH261" s="124"/>
    </row>
    <row r="262" spans="1:60" outlineLevel="1" x14ac:dyDescent="0.2">
      <c r="A262" s="141">
        <v>94</v>
      </c>
      <c r="B262" s="142" t="s">
        <v>796</v>
      </c>
      <c r="C262" s="155" t="s">
        <v>797</v>
      </c>
      <c r="D262" s="143" t="s">
        <v>446</v>
      </c>
      <c r="E262" s="144">
        <v>742</v>
      </c>
      <c r="F262" s="145"/>
      <c r="G262" s="190">
        <f>ROUND(E262*F262,2)</f>
        <v>0</v>
      </c>
      <c r="H262" s="193" t="s">
        <v>260</v>
      </c>
      <c r="I262" s="146" t="s">
        <v>260</v>
      </c>
      <c r="J262" s="133">
        <v>0</v>
      </c>
      <c r="K262" s="133" t="e">
        <f>ROUND(#REF!*J262,2)</f>
        <v>#REF!</v>
      </c>
      <c r="L262" s="133"/>
      <c r="M262" s="133" t="s">
        <v>243</v>
      </c>
      <c r="N262" s="133" t="s">
        <v>221</v>
      </c>
      <c r="O262" s="124"/>
      <c r="P262" s="124"/>
      <c r="Q262" s="124"/>
      <c r="R262" s="124"/>
      <c r="S262" s="124"/>
      <c r="T262" s="124"/>
      <c r="U262" s="124"/>
      <c r="V262" s="124" t="s">
        <v>244</v>
      </c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4"/>
      <c r="BF262" s="124"/>
      <c r="BG262" s="124"/>
      <c r="BH262" s="124"/>
    </row>
    <row r="263" spans="1:60" outlineLevel="2" x14ac:dyDescent="0.2">
      <c r="A263" s="131"/>
      <c r="B263" s="132"/>
      <c r="C263" s="161" t="s">
        <v>798</v>
      </c>
      <c r="D263" s="159"/>
      <c r="E263" s="160">
        <v>742</v>
      </c>
      <c r="F263" s="133"/>
      <c r="G263" s="133"/>
      <c r="H263" s="133"/>
      <c r="I263" s="133"/>
      <c r="J263" s="133"/>
      <c r="K263" s="133"/>
      <c r="L263" s="133"/>
      <c r="M263" s="133"/>
      <c r="N263" s="133"/>
      <c r="O263" s="124"/>
      <c r="P263" s="124"/>
      <c r="Q263" s="124"/>
      <c r="R263" s="124"/>
      <c r="S263" s="124"/>
      <c r="T263" s="124"/>
      <c r="U263" s="124"/>
      <c r="V263" s="124" t="s">
        <v>262</v>
      </c>
      <c r="W263" s="124">
        <v>0</v>
      </c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I263" s="124"/>
      <c r="AJ263" s="124"/>
      <c r="AK263" s="124"/>
      <c r="AL263" s="124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4"/>
      <c r="BF263" s="124"/>
      <c r="BG263" s="124"/>
      <c r="BH263" s="124"/>
    </row>
    <row r="264" spans="1:60" x14ac:dyDescent="0.2">
      <c r="A264" s="135" t="s">
        <v>213</v>
      </c>
      <c r="B264" s="136" t="s">
        <v>187</v>
      </c>
      <c r="C264" s="154" t="s">
        <v>188</v>
      </c>
      <c r="D264" s="137"/>
      <c r="E264" s="138"/>
      <c r="F264" s="139"/>
      <c r="G264" s="139">
        <f>SUMIF(AG265:AG274,"&lt;&gt;NOR",G265:G274)</f>
        <v>0</v>
      </c>
      <c r="H264" s="139"/>
      <c r="I264" s="140"/>
      <c r="J264" s="134"/>
      <c r="K264" s="134" t="e">
        <f>SUM(K265:K274)</f>
        <v>#REF!</v>
      </c>
      <c r="L264" s="134"/>
      <c r="M264" s="134"/>
      <c r="N264" s="134"/>
      <c r="V264" t="s">
        <v>214</v>
      </c>
    </row>
    <row r="265" spans="1:60" outlineLevel="1" x14ac:dyDescent="0.2">
      <c r="A265" s="141">
        <v>95</v>
      </c>
      <c r="B265" s="142" t="s">
        <v>537</v>
      </c>
      <c r="C265" s="155" t="s">
        <v>538</v>
      </c>
      <c r="D265" s="143" t="s">
        <v>294</v>
      </c>
      <c r="E265" s="144">
        <v>2.75</v>
      </c>
      <c r="F265" s="145"/>
      <c r="G265" s="190">
        <f>ROUND(E265*F265,2)</f>
        <v>0</v>
      </c>
      <c r="H265" s="193" t="s">
        <v>260</v>
      </c>
      <c r="I265" s="146" t="s">
        <v>260</v>
      </c>
      <c r="J265" s="133">
        <v>9.07</v>
      </c>
      <c r="K265" s="133" t="e">
        <f>ROUND(#REF!*J265,2)</f>
        <v>#REF!</v>
      </c>
      <c r="L265" s="133"/>
      <c r="M265" s="133" t="s">
        <v>220</v>
      </c>
      <c r="N265" s="133" t="s">
        <v>221</v>
      </c>
      <c r="O265" s="124"/>
      <c r="P265" s="124"/>
      <c r="Q265" s="124"/>
      <c r="R265" s="124"/>
      <c r="S265" s="124"/>
      <c r="T265" s="124"/>
      <c r="U265" s="124"/>
      <c r="V265" s="124" t="s">
        <v>222</v>
      </c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I265" s="124"/>
      <c r="AJ265" s="124"/>
      <c r="AK265" s="124"/>
      <c r="AL265" s="124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4"/>
      <c r="BF265" s="124"/>
      <c r="BG265" s="124"/>
      <c r="BH265" s="124"/>
    </row>
    <row r="266" spans="1:60" outlineLevel="2" x14ac:dyDescent="0.2">
      <c r="A266" s="131"/>
      <c r="B266" s="132"/>
      <c r="C266" s="161" t="s">
        <v>799</v>
      </c>
      <c r="D266" s="159"/>
      <c r="E266" s="160">
        <v>2.75</v>
      </c>
      <c r="F266" s="133"/>
      <c r="G266" s="133"/>
      <c r="H266" s="133"/>
      <c r="I266" s="133"/>
      <c r="J266" s="133"/>
      <c r="K266" s="133"/>
      <c r="L266" s="133"/>
      <c r="M266" s="133"/>
      <c r="N266" s="133"/>
      <c r="O266" s="124"/>
      <c r="P266" s="124"/>
      <c r="Q266" s="124"/>
      <c r="R266" s="124"/>
      <c r="S266" s="124"/>
      <c r="T266" s="124"/>
      <c r="U266" s="124"/>
      <c r="V266" s="124" t="s">
        <v>262</v>
      </c>
      <c r="W266" s="124">
        <v>0</v>
      </c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  <c r="AJ266" s="124"/>
      <c r="AK266" s="124"/>
      <c r="AL266" s="124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4"/>
      <c r="BF266" s="124"/>
      <c r="BG266" s="124"/>
      <c r="BH266" s="124"/>
    </row>
    <row r="267" spans="1:60" outlineLevel="1" x14ac:dyDescent="0.2">
      <c r="A267" s="141">
        <v>96</v>
      </c>
      <c r="B267" s="142" t="s">
        <v>540</v>
      </c>
      <c r="C267" s="155" t="s">
        <v>541</v>
      </c>
      <c r="D267" s="143" t="s">
        <v>294</v>
      </c>
      <c r="E267" s="144">
        <v>5</v>
      </c>
      <c r="F267" s="145"/>
      <c r="G267" s="190">
        <f>ROUND(E267*F267,2)</f>
        <v>0</v>
      </c>
      <c r="H267" s="193" t="s">
        <v>260</v>
      </c>
      <c r="I267" s="146" t="s">
        <v>260</v>
      </c>
      <c r="J267" s="133">
        <v>5.867</v>
      </c>
      <c r="K267" s="133" t="e">
        <f>ROUND(#REF!*J267,2)</f>
        <v>#REF!</v>
      </c>
      <c r="L267" s="133"/>
      <c r="M267" s="133" t="s">
        <v>220</v>
      </c>
      <c r="N267" s="133" t="s">
        <v>221</v>
      </c>
      <c r="O267" s="124"/>
      <c r="P267" s="124"/>
      <c r="Q267" s="124"/>
      <c r="R267" s="124"/>
      <c r="S267" s="124"/>
      <c r="T267" s="124"/>
      <c r="U267" s="124"/>
      <c r="V267" s="124" t="s">
        <v>222</v>
      </c>
      <c r="W267" s="124"/>
      <c r="X267" s="124"/>
      <c r="Y267" s="124"/>
      <c r="Z267" s="124"/>
      <c r="AA267" s="124"/>
      <c r="AB267" s="124"/>
      <c r="AC267" s="124"/>
      <c r="AD267" s="124"/>
      <c r="AE267" s="124"/>
      <c r="AF267" s="124"/>
      <c r="AG267" s="124"/>
      <c r="AH267" s="124"/>
      <c r="AI267" s="124"/>
      <c r="AJ267" s="124"/>
      <c r="AK267" s="124"/>
      <c r="AL267" s="124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4"/>
      <c r="BF267" s="124"/>
      <c r="BG267" s="124"/>
      <c r="BH267" s="124"/>
    </row>
    <row r="268" spans="1:60" outlineLevel="2" x14ac:dyDescent="0.2">
      <c r="A268" s="131"/>
      <c r="B268" s="132"/>
      <c r="C268" s="161" t="s">
        <v>800</v>
      </c>
      <c r="D268" s="159"/>
      <c r="E268" s="160">
        <v>5</v>
      </c>
      <c r="F268" s="133"/>
      <c r="G268" s="133"/>
      <c r="H268" s="133"/>
      <c r="I268" s="133"/>
      <c r="J268" s="133"/>
      <c r="K268" s="133"/>
      <c r="L268" s="133"/>
      <c r="M268" s="133"/>
      <c r="N268" s="133"/>
      <c r="O268" s="124"/>
      <c r="P268" s="124"/>
      <c r="Q268" s="124"/>
      <c r="R268" s="124"/>
      <c r="S268" s="124"/>
      <c r="T268" s="124"/>
      <c r="U268" s="124"/>
      <c r="V268" s="124" t="s">
        <v>262</v>
      </c>
      <c r="W268" s="124">
        <v>0</v>
      </c>
      <c r="X268" s="124"/>
      <c r="Y268" s="124"/>
      <c r="Z268" s="124"/>
      <c r="AA268" s="124"/>
      <c r="AB268" s="124"/>
      <c r="AC268" s="124"/>
      <c r="AD268" s="124"/>
      <c r="AE268" s="124"/>
      <c r="AF268" s="124"/>
      <c r="AG268" s="124"/>
      <c r="AH268" s="124"/>
      <c r="AI268" s="124"/>
      <c r="AJ268" s="124"/>
      <c r="AK268" s="124"/>
      <c r="AL268" s="124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4"/>
      <c r="BF268" s="124"/>
      <c r="BG268" s="124"/>
      <c r="BH268" s="124"/>
    </row>
    <row r="269" spans="1:60" outlineLevel="1" x14ac:dyDescent="0.2">
      <c r="A269" s="148">
        <v>97</v>
      </c>
      <c r="B269" s="149" t="s">
        <v>554</v>
      </c>
      <c r="C269" s="156" t="s">
        <v>555</v>
      </c>
      <c r="D269" s="150" t="s">
        <v>374</v>
      </c>
      <c r="E269" s="151">
        <v>604.54499999999996</v>
      </c>
      <c r="F269" s="152"/>
      <c r="G269" s="191">
        <f t="shared" ref="G269:G274" si="0">ROUND(E269*F269,2)</f>
        <v>0</v>
      </c>
      <c r="H269" s="194" t="s">
        <v>260</v>
      </c>
      <c r="I269" s="153" t="s">
        <v>260</v>
      </c>
      <c r="J269" s="133">
        <v>0.49</v>
      </c>
      <c r="K269" s="133" t="e">
        <f>ROUND(#REF!*J269,2)</f>
        <v>#REF!</v>
      </c>
      <c r="L269" s="133"/>
      <c r="M269" s="133" t="s">
        <v>220</v>
      </c>
      <c r="N269" s="133" t="s">
        <v>221</v>
      </c>
      <c r="O269" s="124"/>
      <c r="P269" s="124"/>
      <c r="Q269" s="124"/>
      <c r="R269" s="124"/>
      <c r="S269" s="124"/>
      <c r="T269" s="124"/>
      <c r="U269" s="124"/>
      <c r="V269" s="124" t="s">
        <v>350</v>
      </c>
      <c r="W269" s="124"/>
      <c r="X269" s="124"/>
      <c r="Y269" s="124"/>
      <c r="Z269" s="124"/>
      <c r="AA269" s="124"/>
      <c r="AB269" s="124"/>
      <c r="AC269" s="124"/>
      <c r="AD269" s="124"/>
      <c r="AE269" s="124"/>
      <c r="AF269" s="124"/>
      <c r="AG269" s="124"/>
      <c r="AH269" s="124"/>
      <c r="AI269" s="124"/>
      <c r="AJ269" s="124"/>
      <c r="AK269" s="124"/>
      <c r="AL269" s="124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4"/>
      <c r="BF269" s="124"/>
      <c r="BG269" s="124"/>
      <c r="BH269" s="124"/>
    </row>
    <row r="270" spans="1:60" outlineLevel="1" x14ac:dyDescent="0.2">
      <c r="A270" s="148">
        <v>98</v>
      </c>
      <c r="B270" s="149" t="s">
        <v>556</v>
      </c>
      <c r="C270" s="156" t="s">
        <v>557</v>
      </c>
      <c r="D270" s="150" t="s">
        <v>374</v>
      </c>
      <c r="E270" s="151">
        <v>11486.355</v>
      </c>
      <c r="F270" s="152"/>
      <c r="G270" s="191">
        <f t="shared" si="0"/>
        <v>0</v>
      </c>
      <c r="H270" s="194" t="s">
        <v>260</v>
      </c>
      <c r="I270" s="153" t="s">
        <v>260</v>
      </c>
      <c r="J270" s="133">
        <v>0</v>
      </c>
      <c r="K270" s="133" t="e">
        <f>ROUND(#REF!*J270,2)</f>
        <v>#REF!</v>
      </c>
      <c r="L270" s="133"/>
      <c r="M270" s="133" t="s">
        <v>220</v>
      </c>
      <c r="N270" s="133" t="s">
        <v>221</v>
      </c>
      <c r="O270" s="124"/>
      <c r="P270" s="124"/>
      <c r="Q270" s="124"/>
      <c r="R270" s="124"/>
      <c r="S270" s="124"/>
      <c r="T270" s="124"/>
      <c r="U270" s="124"/>
      <c r="V270" s="124" t="s">
        <v>350</v>
      </c>
      <c r="W270" s="124"/>
      <c r="X270" s="124"/>
      <c r="Y270" s="124"/>
      <c r="Z270" s="124"/>
      <c r="AA270" s="124"/>
      <c r="AB270" s="124"/>
      <c r="AC270" s="124"/>
      <c r="AD270" s="124"/>
      <c r="AE270" s="124"/>
      <c r="AF270" s="124"/>
      <c r="AG270" s="124"/>
      <c r="AH270" s="124"/>
      <c r="AI270" s="124"/>
      <c r="AJ270" s="124"/>
      <c r="AK270" s="124"/>
      <c r="AL270" s="124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4"/>
      <c r="BF270" s="124"/>
      <c r="BG270" s="124"/>
      <c r="BH270" s="124"/>
    </row>
    <row r="271" spans="1:60" outlineLevel="1" x14ac:dyDescent="0.2">
      <c r="A271" s="148">
        <v>99</v>
      </c>
      <c r="B271" s="149" t="s">
        <v>558</v>
      </c>
      <c r="C271" s="156" t="s">
        <v>559</v>
      </c>
      <c r="D271" s="150" t="s">
        <v>374</v>
      </c>
      <c r="E271" s="151">
        <v>604.54499999999996</v>
      </c>
      <c r="F271" s="152"/>
      <c r="G271" s="191">
        <f t="shared" si="0"/>
        <v>0</v>
      </c>
      <c r="H271" s="194" t="s">
        <v>260</v>
      </c>
      <c r="I271" s="153" t="s">
        <v>260</v>
      </c>
      <c r="J271" s="133">
        <v>9.9000000000000005E-2</v>
      </c>
      <c r="K271" s="133" t="e">
        <f>ROUND(#REF!*J271,2)</f>
        <v>#REF!</v>
      </c>
      <c r="L271" s="133"/>
      <c r="M271" s="133" t="s">
        <v>220</v>
      </c>
      <c r="N271" s="133" t="s">
        <v>221</v>
      </c>
      <c r="O271" s="124"/>
      <c r="P271" s="124"/>
      <c r="Q271" s="124"/>
      <c r="R271" s="124"/>
      <c r="S271" s="124"/>
      <c r="T271" s="124"/>
      <c r="U271" s="124"/>
      <c r="V271" s="124" t="s">
        <v>350</v>
      </c>
      <c r="W271" s="124"/>
      <c r="X271" s="124"/>
      <c r="Y271" s="124"/>
      <c r="Z271" s="124"/>
      <c r="AA271" s="124"/>
      <c r="AB271" s="124"/>
      <c r="AC271" s="124"/>
      <c r="AD271" s="124"/>
      <c r="AE271" s="124"/>
      <c r="AF271" s="124"/>
      <c r="AG271" s="124"/>
      <c r="AH271" s="124"/>
      <c r="AI271" s="124"/>
      <c r="AJ271" s="124"/>
      <c r="AK271" s="124"/>
      <c r="AL271" s="124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4"/>
      <c r="BF271" s="124"/>
      <c r="BG271" s="124"/>
      <c r="BH271" s="124"/>
    </row>
    <row r="272" spans="1:60" outlineLevel="1" x14ac:dyDescent="0.2">
      <c r="A272" s="148">
        <v>100</v>
      </c>
      <c r="B272" s="149" t="s">
        <v>560</v>
      </c>
      <c r="C272" s="156" t="s">
        <v>561</v>
      </c>
      <c r="D272" s="150" t="s">
        <v>374</v>
      </c>
      <c r="E272" s="151">
        <v>604.54499999999996</v>
      </c>
      <c r="F272" s="152"/>
      <c r="G272" s="191">
        <f t="shared" si="0"/>
        <v>0</v>
      </c>
      <c r="H272" s="194" t="s">
        <v>260</v>
      </c>
      <c r="I272" s="153" t="s">
        <v>260</v>
      </c>
      <c r="J272" s="133">
        <v>6.0000000000000001E-3</v>
      </c>
      <c r="K272" s="133" t="e">
        <f>ROUND(#REF!*J272,2)</f>
        <v>#REF!</v>
      </c>
      <c r="L272" s="133"/>
      <c r="M272" s="133" t="s">
        <v>220</v>
      </c>
      <c r="N272" s="133" t="s">
        <v>221</v>
      </c>
      <c r="O272" s="124"/>
      <c r="P272" s="124"/>
      <c r="Q272" s="124"/>
      <c r="R272" s="124"/>
      <c r="S272" s="124"/>
      <c r="T272" s="124"/>
      <c r="U272" s="124"/>
      <c r="V272" s="124" t="s">
        <v>350</v>
      </c>
      <c r="W272" s="124"/>
      <c r="X272" s="124"/>
      <c r="Y272" s="124"/>
      <c r="Z272" s="124"/>
      <c r="AA272" s="124"/>
      <c r="AB272" s="124"/>
      <c r="AC272" s="124"/>
      <c r="AD272" s="124"/>
      <c r="AE272" s="124"/>
      <c r="AF272" s="124"/>
      <c r="AG272" s="124"/>
      <c r="AH272" s="124"/>
      <c r="AI272" s="124"/>
      <c r="AJ272" s="124"/>
      <c r="AK272" s="124"/>
      <c r="AL272" s="124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4"/>
      <c r="BF272" s="124"/>
      <c r="BG272" s="124"/>
      <c r="BH272" s="124"/>
    </row>
    <row r="273" spans="1:60" ht="22.5" outlineLevel="1" x14ac:dyDescent="0.2">
      <c r="A273" s="148">
        <v>101</v>
      </c>
      <c r="B273" s="149" t="s">
        <v>562</v>
      </c>
      <c r="C273" s="156" t="s">
        <v>563</v>
      </c>
      <c r="D273" s="150" t="s">
        <v>374</v>
      </c>
      <c r="E273" s="151">
        <v>492.70418000000001</v>
      </c>
      <c r="F273" s="152"/>
      <c r="G273" s="191">
        <f t="shared" si="0"/>
        <v>0</v>
      </c>
      <c r="H273" s="194" t="s">
        <v>260</v>
      </c>
      <c r="I273" s="153" t="s">
        <v>219</v>
      </c>
      <c r="J273" s="133">
        <v>0</v>
      </c>
      <c r="K273" s="133" t="e">
        <f>ROUND(#REF!*J273,2)</f>
        <v>#REF!</v>
      </c>
      <c r="L273" s="133"/>
      <c r="M273" s="133" t="s">
        <v>220</v>
      </c>
      <c r="N273" s="133" t="s">
        <v>221</v>
      </c>
      <c r="O273" s="124"/>
      <c r="P273" s="124"/>
      <c r="Q273" s="124"/>
      <c r="R273" s="124"/>
      <c r="S273" s="124"/>
      <c r="T273" s="124"/>
      <c r="U273" s="124"/>
      <c r="V273" s="124" t="s">
        <v>350</v>
      </c>
      <c r="W273" s="124"/>
      <c r="X273" s="124"/>
      <c r="Y273" s="124"/>
      <c r="Z273" s="124"/>
      <c r="AA273" s="124"/>
      <c r="AB273" s="124"/>
      <c r="AC273" s="124"/>
      <c r="AD273" s="124"/>
      <c r="AE273" s="124"/>
      <c r="AF273" s="124"/>
      <c r="AG273" s="124"/>
      <c r="AH273" s="124"/>
      <c r="AI273" s="124"/>
      <c r="AJ273" s="124"/>
      <c r="AK273" s="124"/>
      <c r="AL273" s="124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4"/>
      <c r="BF273" s="124"/>
      <c r="BG273" s="124"/>
      <c r="BH273" s="124"/>
    </row>
    <row r="274" spans="1:60" ht="22.5" outlineLevel="1" x14ac:dyDescent="0.2">
      <c r="A274" s="148">
        <v>102</v>
      </c>
      <c r="B274" s="149" t="s">
        <v>564</v>
      </c>
      <c r="C274" s="156" t="s">
        <v>565</v>
      </c>
      <c r="D274" s="150" t="s">
        <v>374</v>
      </c>
      <c r="E274" s="151">
        <v>111.84081999999999</v>
      </c>
      <c r="F274" s="152"/>
      <c r="G274" s="191">
        <f t="shared" si="0"/>
        <v>0</v>
      </c>
      <c r="H274" s="194" t="s">
        <v>260</v>
      </c>
      <c r="I274" s="153" t="s">
        <v>260</v>
      </c>
      <c r="J274" s="133">
        <v>0</v>
      </c>
      <c r="K274" s="133" t="e">
        <f>ROUND(#REF!*J274,2)</f>
        <v>#REF!</v>
      </c>
      <c r="L274" s="133"/>
      <c r="M274" s="133" t="s">
        <v>220</v>
      </c>
      <c r="N274" s="133" t="s">
        <v>221</v>
      </c>
      <c r="O274" s="124"/>
      <c r="P274" s="124"/>
      <c r="Q274" s="124"/>
      <c r="R274" s="124"/>
      <c r="S274" s="124"/>
      <c r="T274" s="124"/>
      <c r="U274" s="124"/>
      <c r="V274" s="124" t="s">
        <v>350</v>
      </c>
      <c r="W274" s="124"/>
      <c r="X274" s="124"/>
      <c r="Y274" s="124"/>
      <c r="Z274" s="124"/>
      <c r="AA274" s="124"/>
      <c r="AB274" s="124"/>
      <c r="AC274" s="124"/>
      <c r="AD274" s="124"/>
      <c r="AE274" s="124"/>
      <c r="AF274" s="124"/>
      <c r="AG274" s="124"/>
      <c r="AH274" s="124"/>
      <c r="AI274" s="124"/>
      <c r="AJ274" s="124"/>
      <c r="AK274" s="124"/>
      <c r="AL274" s="124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4"/>
      <c r="BF274" s="124"/>
      <c r="BG274" s="124"/>
      <c r="BH274" s="124"/>
    </row>
    <row r="275" spans="1:60" x14ac:dyDescent="0.2">
      <c r="A275" s="135" t="s">
        <v>213</v>
      </c>
      <c r="B275" s="136" t="s">
        <v>189</v>
      </c>
      <c r="C275" s="154" t="s">
        <v>190</v>
      </c>
      <c r="D275" s="137"/>
      <c r="E275" s="138"/>
      <c r="F275" s="139"/>
      <c r="G275" s="139">
        <f>SUMIF(AG276:AG276,"&lt;&gt;NOR",G276:G276)</f>
        <v>0</v>
      </c>
      <c r="H275" s="139"/>
      <c r="I275" s="140"/>
      <c r="J275" s="134"/>
      <c r="K275" s="134" t="e">
        <f>SUM(K276:K276)</f>
        <v>#REF!</v>
      </c>
      <c r="L275" s="134"/>
      <c r="M275" s="134"/>
      <c r="N275" s="134"/>
      <c r="V275" t="s">
        <v>214</v>
      </c>
    </row>
    <row r="276" spans="1:60" outlineLevel="1" x14ac:dyDescent="0.2">
      <c r="A276" s="141">
        <v>103</v>
      </c>
      <c r="B276" s="142" t="s">
        <v>566</v>
      </c>
      <c r="C276" s="155" t="s">
        <v>567</v>
      </c>
      <c r="D276" s="143" t="s">
        <v>374</v>
      </c>
      <c r="E276" s="144">
        <v>2552.95838</v>
      </c>
      <c r="F276" s="145"/>
      <c r="G276" s="190">
        <f>ROUND(E276*F276,2)</f>
        <v>0</v>
      </c>
      <c r="H276" s="193" t="s">
        <v>260</v>
      </c>
      <c r="I276" s="146" t="s">
        <v>260</v>
      </c>
      <c r="J276" s="133">
        <v>0.39</v>
      </c>
      <c r="K276" s="133" t="e">
        <f>ROUND(#REF!*J276,2)</f>
        <v>#REF!</v>
      </c>
      <c r="L276" s="133"/>
      <c r="M276" s="133" t="s">
        <v>568</v>
      </c>
      <c r="N276" s="133" t="s">
        <v>221</v>
      </c>
      <c r="O276" s="124"/>
      <c r="P276" s="124"/>
      <c r="Q276" s="124"/>
      <c r="R276" s="124"/>
      <c r="S276" s="124"/>
      <c r="T276" s="124"/>
      <c r="U276" s="124"/>
      <c r="V276" s="124" t="s">
        <v>569</v>
      </c>
      <c r="W276" s="124"/>
      <c r="X276" s="124"/>
      <c r="Y276" s="124"/>
      <c r="Z276" s="124"/>
      <c r="AA276" s="124"/>
      <c r="AB276" s="124"/>
      <c r="AC276" s="124"/>
      <c r="AD276" s="124"/>
      <c r="AE276" s="124"/>
      <c r="AF276" s="124"/>
      <c r="AG276" s="124"/>
      <c r="AH276" s="124"/>
      <c r="AI276" s="124"/>
      <c r="AJ276" s="124"/>
      <c r="AK276" s="124"/>
      <c r="AL276" s="124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4"/>
      <c r="BF276" s="124"/>
      <c r="BG276" s="124"/>
      <c r="BH276" s="124"/>
    </row>
    <row r="277" spans="1:60" x14ac:dyDescent="0.2">
      <c r="A277" s="135" t="s">
        <v>213</v>
      </c>
      <c r="B277" s="136" t="s">
        <v>61</v>
      </c>
      <c r="C277" s="154" t="s">
        <v>62</v>
      </c>
      <c r="D277" s="137"/>
      <c r="E277" s="138"/>
      <c r="F277" s="139"/>
      <c r="G277" s="139">
        <f>G278+G279+G280+G281+G282+G283</f>
        <v>0</v>
      </c>
      <c r="H277" s="139"/>
      <c r="I277" s="140"/>
      <c r="J277" s="134"/>
      <c r="K277" s="134">
        <f>SUM(K278:K278)</f>
        <v>0</v>
      </c>
      <c r="L277" s="134"/>
      <c r="M277" s="134"/>
      <c r="N277" s="134"/>
      <c r="V277" t="s">
        <v>214</v>
      </c>
    </row>
    <row r="278" spans="1:60" ht="22.5" outlineLevel="1" x14ac:dyDescent="0.2">
      <c r="A278" s="141">
        <v>104</v>
      </c>
      <c r="B278" s="199" t="s">
        <v>87</v>
      </c>
      <c r="C278" s="200" t="s">
        <v>86</v>
      </c>
      <c r="D278" s="143" t="s">
        <v>73</v>
      </c>
      <c r="E278" s="144">
        <v>0.05</v>
      </c>
      <c r="F278" s="145"/>
      <c r="G278" s="190">
        <f t="shared" ref="G278:G283" si="1">ROUND(E278*F278,2)</f>
        <v>0</v>
      </c>
      <c r="H278" s="193" t="s">
        <v>260</v>
      </c>
      <c r="I278" s="146" t="s">
        <v>260</v>
      </c>
      <c r="J278" s="133"/>
      <c r="K278" s="133"/>
      <c r="L278" s="133"/>
      <c r="M278" s="133"/>
      <c r="N278" s="133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4"/>
      <c r="AC278" s="124"/>
      <c r="AD278" s="124"/>
      <c r="AE278" s="124"/>
      <c r="AF278" s="124"/>
      <c r="AG278" s="124"/>
      <c r="AH278" s="124"/>
      <c r="AI278" s="124"/>
      <c r="AJ278" s="124"/>
      <c r="AK278" s="124"/>
      <c r="AL278" s="124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4"/>
      <c r="BF278" s="124"/>
      <c r="BG278" s="124"/>
      <c r="BH278" s="124"/>
    </row>
    <row r="279" spans="1:60" ht="22.5" outlineLevel="1" x14ac:dyDescent="0.2">
      <c r="A279" s="141">
        <v>105</v>
      </c>
      <c r="B279" s="199" t="s">
        <v>74</v>
      </c>
      <c r="C279" s="200" t="s">
        <v>75</v>
      </c>
      <c r="D279" s="143" t="s">
        <v>287</v>
      </c>
      <c r="E279" s="144">
        <v>150</v>
      </c>
      <c r="F279" s="145"/>
      <c r="G279" s="190">
        <f t="shared" si="1"/>
        <v>0</v>
      </c>
      <c r="H279" s="193" t="s">
        <v>260</v>
      </c>
      <c r="I279" s="146" t="s">
        <v>260</v>
      </c>
      <c r="J279" s="133"/>
      <c r="K279" s="133"/>
      <c r="L279" s="133"/>
      <c r="M279" s="133"/>
      <c r="N279" s="133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4"/>
      <c r="AC279" s="124"/>
      <c r="AD279" s="124"/>
      <c r="AE279" s="124"/>
      <c r="AF279" s="124"/>
      <c r="AG279" s="124"/>
      <c r="AH279" s="124"/>
      <c r="AI279" s="124"/>
      <c r="AJ279" s="124"/>
      <c r="AK279" s="124"/>
      <c r="AL279" s="124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4"/>
      <c r="BF279" s="124"/>
      <c r="BG279" s="124"/>
      <c r="BH279" s="124"/>
    </row>
    <row r="280" spans="1:60" ht="22.5" outlineLevel="1" x14ac:dyDescent="0.2">
      <c r="A280" s="141">
        <v>106</v>
      </c>
      <c r="B280" s="199" t="s">
        <v>76</v>
      </c>
      <c r="C280" s="200" t="s">
        <v>77</v>
      </c>
      <c r="D280" s="143" t="s">
        <v>287</v>
      </c>
      <c r="E280" s="144">
        <v>150</v>
      </c>
      <c r="F280" s="145"/>
      <c r="G280" s="190">
        <f t="shared" si="1"/>
        <v>0</v>
      </c>
      <c r="H280" s="193" t="s">
        <v>260</v>
      </c>
      <c r="I280" s="146" t="s">
        <v>260</v>
      </c>
      <c r="J280" s="133"/>
      <c r="K280" s="133"/>
      <c r="L280" s="133"/>
      <c r="M280" s="133"/>
      <c r="N280" s="133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4"/>
      <c r="AC280" s="124"/>
      <c r="AD280" s="124"/>
      <c r="AE280" s="124"/>
      <c r="AF280" s="124"/>
      <c r="AG280" s="124"/>
      <c r="AH280" s="124"/>
      <c r="AI280" s="124"/>
      <c r="AJ280" s="124"/>
      <c r="AK280" s="124"/>
      <c r="AL280" s="124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4"/>
      <c r="BF280" s="124"/>
      <c r="BG280" s="124"/>
      <c r="BH280" s="124"/>
    </row>
    <row r="281" spans="1:60" ht="22.5" outlineLevel="1" x14ac:dyDescent="0.2">
      <c r="A281" s="141">
        <v>107</v>
      </c>
      <c r="B281" s="199" t="s">
        <v>80</v>
      </c>
      <c r="C281" s="200" t="s">
        <v>81</v>
      </c>
      <c r="D281" s="143" t="s">
        <v>287</v>
      </c>
      <c r="E281" s="144">
        <v>150</v>
      </c>
      <c r="F281" s="145"/>
      <c r="G281" s="190">
        <f t="shared" si="1"/>
        <v>0</v>
      </c>
      <c r="H281" s="193" t="s">
        <v>260</v>
      </c>
      <c r="I281" s="146" t="s">
        <v>260</v>
      </c>
      <c r="J281" s="133"/>
      <c r="K281" s="133"/>
      <c r="L281" s="133"/>
      <c r="M281" s="133"/>
      <c r="N281" s="133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4"/>
      <c r="AC281" s="124"/>
      <c r="AD281" s="124"/>
      <c r="AE281" s="124"/>
      <c r="AF281" s="124"/>
      <c r="AG281" s="124"/>
      <c r="AH281" s="124"/>
      <c r="AI281" s="124"/>
      <c r="AJ281" s="124"/>
      <c r="AK281" s="124"/>
      <c r="AL281" s="124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4"/>
      <c r="BF281" s="124"/>
      <c r="BG281" s="124"/>
      <c r="BH281" s="124"/>
    </row>
    <row r="282" spans="1:60" ht="22.5" outlineLevel="1" x14ac:dyDescent="0.2">
      <c r="A282" s="206">
        <v>108</v>
      </c>
      <c r="B282" s="201" t="s">
        <v>78</v>
      </c>
      <c r="C282" s="202" t="s">
        <v>79</v>
      </c>
      <c r="D282" s="207" t="s">
        <v>287</v>
      </c>
      <c r="E282" s="208">
        <v>150</v>
      </c>
      <c r="F282" s="209"/>
      <c r="G282" s="210">
        <f t="shared" si="1"/>
        <v>0</v>
      </c>
      <c r="H282" s="193" t="s">
        <v>260</v>
      </c>
      <c r="I282" s="146" t="s">
        <v>260</v>
      </c>
      <c r="J282" s="133"/>
      <c r="K282" s="133"/>
      <c r="L282" s="133"/>
      <c r="M282" s="133"/>
      <c r="N282" s="133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4"/>
      <c r="AC282" s="124"/>
      <c r="AD282" s="124"/>
      <c r="AE282" s="124"/>
      <c r="AF282" s="124"/>
      <c r="AG282" s="124"/>
      <c r="AH282" s="124"/>
      <c r="AI282" s="124"/>
      <c r="AJ282" s="124"/>
      <c r="AK282" s="124"/>
      <c r="AL282" s="124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4"/>
      <c r="BF282" s="124"/>
      <c r="BG282" s="124"/>
      <c r="BH282" s="124"/>
    </row>
    <row r="283" spans="1:60" outlineLevel="1" x14ac:dyDescent="0.2">
      <c r="A283" s="211">
        <v>109</v>
      </c>
      <c r="B283" s="201" t="s">
        <v>82</v>
      </c>
      <c r="C283" s="202" t="s">
        <v>83</v>
      </c>
      <c r="D283" s="212" t="s">
        <v>287</v>
      </c>
      <c r="E283" s="208">
        <v>150</v>
      </c>
      <c r="F283" s="209"/>
      <c r="G283" s="210">
        <f t="shared" si="1"/>
        <v>0</v>
      </c>
      <c r="H283" s="193" t="s">
        <v>260</v>
      </c>
      <c r="I283" s="146" t="s">
        <v>260</v>
      </c>
      <c r="J283" s="133"/>
      <c r="K283" s="133"/>
      <c r="L283" s="133"/>
      <c r="M283" s="133"/>
      <c r="N283" s="133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4"/>
      <c r="AC283" s="124"/>
      <c r="AD283" s="124"/>
      <c r="AE283" s="124"/>
      <c r="AF283" s="124"/>
      <c r="AG283" s="124"/>
      <c r="AH283" s="124"/>
      <c r="AI283" s="124"/>
      <c r="AJ283" s="124"/>
      <c r="AK283" s="124"/>
      <c r="AL283" s="124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4"/>
      <c r="BF283" s="124"/>
      <c r="BG283" s="124"/>
      <c r="BH283" s="124"/>
    </row>
    <row r="284" spans="1:60" outlineLevel="1" x14ac:dyDescent="0.2">
      <c r="A284" s="131"/>
      <c r="B284" s="132"/>
      <c r="C284" s="196"/>
      <c r="D284" s="197"/>
      <c r="E284" s="198"/>
      <c r="F284" s="203"/>
      <c r="G284" s="133"/>
      <c r="H284" s="133"/>
      <c r="I284" s="133"/>
      <c r="J284" s="133"/>
      <c r="K284" s="133"/>
      <c r="L284" s="133"/>
      <c r="M284" s="133"/>
      <c r="N284" s="133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4"/>
      <c r="AC284" s="124"/>
      <c r="AD284" s="124"/>
      <c r="AE284" s="124"/>
      <c r="AF284" s="124"/>
      <c r="AG284" s="124"/>
      <c r="AH284" s="124"/>
      <c r="AI284" s="124"/>
      <c r="AJ284" s="124"/>
      <c r="AK284" s="124"/>
      <c r="AL284" s="124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4"/>
      <c r="BF284" s="124"/>
      <c r="BG284" s="124"/>
      <c r="BH284" s="124"/>
    </row>
    <row r="285" spans="1:60" x14ac:dyDescent="0.2">
      <c r="A285" s="3"/>
      <c r="B285" s="4"/>
      <c r="C285" s="157"/>
      <c r="D285" s="6"/>
      <c r="E285" s="3"/>
      <c r="F285" s="3"/>
      <c r="G285" s="3"/>
      <c r="H285" s="3"/>
      <c r="I285" s="3"/>
      <c r="J285" s="3"/>
      <c r="K285" s="3"/>
      <c r="L285" s="3"/>
      <c r="M285" s="3"/>
      <c r="N285" s="3"/>
      <c r="T285">
        <v>12</v>
      </c>
      <c r="U285">
        <v>21</v>
      </c>
      <c r="V285" t="s">
        <v>205</v>
      </c>
    </row>
    <row r="286" spans="1:60" x14ac:dyDescent="0.2">
      <c r="A286" s="127"/>
      <c r="B286" s="128" t="s">
        <v>144</v>
      </c>
      <c r="C286" s="158"/>
      <c r="D286" s="129"/>
      <c r="E286" s="130"/>
      <c r="F286" s="130"/>
      <c r="G286" s="195">
        <f>G8+G157+G163+G214+G245+G264+G275+G277</f>
        <v>0</v>
      </c>
      <c r="H286" s="3"/>
      <c r="I286" s="3"/>
      <c r="J286" s="3"/>
      <c r="K286" s="3"/>
      <c r="L286" s="3"/>
      <c r="M286" s="3"/>
      <c r="N286" s="3"/>
      <c r="T286" t="e">
        <f>SUMIF(A7:A276,T285,#REF!)</f>
        <v>#REF!</v>
      </c>
      <c r="U286" t="e">
        <f>SUMIF(A7:A276,U285,#REF!)</f>
        <v>#REF!</v>
      </c>
      <c r="V286" t="s">
        <v>256</v>
      </c>
    </row>
    <row r="287" spans="1:60" x14ac:dyDescent="0.2">
      <c r="A287" s="3"/>
      <c r="B287" s="4"/>
      <c r="C287" s="157"/>
      <c r="D287" s="6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60" x14ac:dyDescent="0.2">
      <c r="A288" s="3"/>
      <c r="B288" s="4"/>
      <c r="C288" s="157"/>
      <c r="D288" s="6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  <row r="5001" spans="4:4" x14ac:dyDescent="0.2">
      <c r="D5001" s="10"/>
    </row>
    <row r="5002" spans="4:4" x14ac:dyDescent="0.2">
      <c r="D5002" s="10"/>
    </row>
    <row r="5003" spans="4:4" x14ac:dyDescent="0.2">
      <c r="D5003" s="10"/>
    </row>
    <row r="5004" spans="4:4" x14ac:dyDescent="0.2">
      <c r="D5004" s="10"/>
    </row>
    <row r="5005" spans="4:4" x14ac:dyDescent="0.2">
      <c r="D5005" s="10"/>
    </row>
    <row r="5006" spans="4:4" x14ac:dyDescent="0.2">
      <c r="D5006" s="10"/>
    </row>
    <row r="5007" spans="4:4" x14ac:dyDescent="0.2">
      <c r="D5007" s="10"/>
    </row>
    <row r="5008" spans="4:4" x14ac:dyDescent="0.2">
      <c r="D5008" s="10"/>
    </row>
  </sheetData>
  <sheetProtection formatRows="0"/>
  <mergeCells count="21">
    <mergeCell ref="C221:G221"/>
    <mergeCell ref="C216:G216"/>
    <mergeCell ref="C217:G217"/>
    <mergeCell ref="C218:G218"/>
    <mergeCell ref="C220:G220"/>
    <mergeCell ref="C219:G219"/>
    <mergeCell ref="C159:G159"/>
    <mergeCell ref="C191:G191"/>
    <mergeCell ref="C199:G199"/>
    <mergeCell ref="A1:G1"/>
    <mergeCell ref="C2:G2"/>
    <mergeCell ref="C3:G3"/>
    <mergeCell ref="C4:G4"/>
    <mergeCell ref="C185:G185"/>
    <mergeCell ref="C251:G251"/>
    <mergeCell ref="C224:G224"/>
    <mergeCell ref="C225:G225"/>
    <mergeCell ref="C226:G226"/>
    <mergeCell ref="C227:G227"/>
    <mergeCell ref="C228:G228"/>
    <mergeCell ref="C229:G229"/>
  </mergeCells>
  <phoneticPr fontId="16" type="noConversion"/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6"/>
    <outlinePr summaryBelow="0"/>
  </sheetPr>
  <dimension ref="A1:BH5008"/>
  <sheetViews>
    <sheetView workbookViewId="0">
      <pane ySplit="7" topLeftCell="A8" activePane="bottomLeft" state="frozen"/>
      <selection pane="bottomLeft" activeCell="C6" sqref="C6"/>
    </sheetView>
  </sheetViews>
  <sheetFormatPr defaultRowHeight="12.75" outlineLevelRow="3" x14ac:dyDescent="0.2"/>
  <cols>
    <col min="1" max="1" width="3.42578125" customWidth="1"/>
    <col min="2" max="2" width="12.5703125" style="105" customWidth="1"/>
    <col min="3" max="3" width="38.28515625" style="10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10" max="14" width="0" hidden="1" customWidth="1"/>
    <col min="18" max="18" width="0" hidden="1" customWidth="1"/>
    <col min="20" max="30" width="0" hidden="1" customWidth="1"/>
    <col min="37" max="41" width="0" hidden="1" customWidth="1"/>
    <col min="53" max="53" width="73.7109375" customWidth="1"/>
  </cols>
  <sheetData>
    <row r="1" spans="1:60" ht="15.75" customHeight="1" x14ac:dyDescent="0.25">
      <c r="A1" s="276" t="s">
        <v>54</v>
      </c>
      <c r="B1" s="276"/>
      <c r="C1" s="276"/>
      <c r="D1" s="276"/>
      <c r="E1" s="276"/>
      <c r="F1" s="276"/>
      <c r="G1" s="276"/>
      <c r="V1" t="s">
        <v>195</v>
      </c>
    </row>
    <row r="2" spans="1:60" ht="24.95" customHeight="1" x14ac:dyDescent="0.2">
      <c r="A2" s="46" t="s">
        <v>121</v>
      </c>
      <c r="B2" s="45" t="s">
        <v>154</v>
      </c>
      <c r="C2" s="277" t="s">
        <v>155</v>
      </c>
      <c r="D2" s="278"/>
      <c r="E2" s="278"/>
      <c r="F2" s="278"/>
      <c r="G2" s="279"/>
      <c r="V2" t="s">
        <v>196</v>
      </c>
    </row>
    <row r="3" spans="1:60" ht="24.95" customHeight="1" x14ac:dyDescent="0.2">
      <c r="A3" s="46" t="s">
        <v>122</v>
      </c>
      <c r="B3" s="45" t="s">
        <v>163</v>
      </c>
      <c r="C3" s="277" t="s">
        <v>164</v>
      </c>
      <c r="D3" s="278"/>
      <c r="E3" s="278"/>
      <c r="F3" s="278"/>
      <c r="G3" s="279"/>
      <c r="R3" s="105" t="s">
        <v>196</v>
      </c>
      <c r="V3" t="s">
        <v>197</v>
      </c>
    </row>
    <row r="4" spans="1:60" ht="24.95" customHeight="1" x14ac:dyDescent="0.2">
      <c r="A4" s="117" t="s">
        <v>123</v>
      </c>
      <c r="B4" s="118" t="s">
        <v>163</v>
      </c>
      <c r="C4" s="280" t="s">
        <v>164</v>
      </c>
      <c r="D4" s="281"/>
      <c r="E4" s="281"/>
      <c r="F4" s="281"/>
      <c r="G4" s="282"/>
      <c r="V4" t="s">
        <v>198</v>
      </c>
    </row>
    <row r="5" spans="1:60" x14ac:dyDescent="0.2">
      <c r="D5" s="10"/>
    </row>
    <row r="6" spans="1:60" ht="38.25" x14ac:dyDescent="0.2">
      <c r="A6" s="120" t="s">
        <v>199</v>
      </c>
      <c r="B6" s="122" t="s">
        <v>200</v>
      </c>
      <c r="C6" s="122" t="s">
        <v>201</v>
      </c>
      <c r="D6" s="121" t="s">
        <v>202</v>
      </c>
      <c r="E6" s="120" t="s">
        <v>203</v>
      </c>
      <c r="F6" s="119" t="s">
        <v>204</v>
      </c>
      <c r="G6" s="119" t="s">
        <v>144</v>
      </c>
      <c r="H6" s="192" t="s">
        <v>206</v>
      </c>
      <c r="I6" s="123" t="s">
        <v>207</v>
      </c>
      <c r="J6" s="123" t="s">
        <v>208</v>
      </c>
      <c r="K6" s="123" t="s">
        <v>209</v>
      </c>
      <c r="L6" s="123" t="s">
        <v>210</v>
      </c>
      <c r="M6" s="123" t="s">
        <v>211</v>
      </c>
      <c r="N6" s="123" t="s">
        <v>212</v>
      </c>
    </row>
    <row r="7" spans="1:60" hidden="1" x14ac:dyDescent="0.2">
      <c r="A7" s="3"/>
      <c r="B7" s="4"/>
      <c r="C7" s="4"/>
      <c r="D7" s="6"/>
      <c r="E7" s="125"/>
      <c r="F7" s="126"/>
      <c r="G7" s="126"/>
      <c r="H7" s="126"/>
      <c r="I7" s="126"/>
      <c r="J7" s="126"/>
      <c r="K7" s="126"/>
      <c r="L7" s="126"/>
      <c r="M7" s="126"/>
      <c r="N7" s="126"/>
    </row>
    <row r="8" spans="1:60" x14ac:dyDescent="0.2">
      <c r="A8" s="135" t="s">
        <v>213</v>
      </c>
      <c r="B8" s="136" t="s">
        <v>173</v>
      </c>
      <c r="C8" s="154" t="s">
        <v>174</v>
      </c>
      <c r="D8" s="137"/>
      <c r="E8" s="138"/>
      <c r="F8" s="139"/>
      <c r="G8" s="139">
        <f>SUMIF(AG9:AG116,"&lt;&gt;NOR",G9:G116)</f>
        <v>0</v>
      </c>
      <c r="H8" s="139"/>
      <c r="I8" s="140"/>
      <c r="J8" s="134"/>
      <c r="K8" s="134" t="e">
        <f>SUM(K9:K116)</f>
        <v>#REF!</v>
      </c>
      <c r="L8" s="134"/>
      <c r="M8" s="134"/>
      <c r="N8" s="134"/>
      <c r="V8" t="s">
        <v>214</v>
      </c>
    </row>
    <row r="9" spans="1:60" outlineLevel="1" x14ac:dyDescent="0.2">
      <c r="A9" s="141">
        <v>1</v>
      </c>
      <c r="B9" s="142" t="s">
        <v>257</v>
      </c>
      <c r="C9" s="155" t="s">
        <v>258</v>
      </c>
      <c r="D9" s="143" t="s">
        <v>259</v>
      </c>
      <c r="E9" s="144">
        <v>24</v>
      </c>
      <c r="F9" s="145"/>
      <c r="G9" s="190">
        <f>ROUND(E9*F9,2)</f>
        <v>0</v>
      </c>
      <c r="H9" s="193" t="s">
        <v>260</v>
      </c>
      <c r="I9" s="146" t="s">
        <v>260</v>
      </c>
      <c r="J9" s="133">
        <v>0.16</v>
      </c>
      <c r="K9" s="133" t="e">
        <f>ROUND(#REF!*J9,2)</f>
        <v>#REF!</v>
      </c>
      <c r="L9" s="133"/>
      <c r="M9" s="133" t="s">
        <v>220</v>
      </c>
      <c r="N9" s="133" t="s">
        <v>221</v>
      </c>
      <c r="O9" s="124"/>
      <c r="P9" s="124"/>
      <c r="Q9" s="124"/>
      <c r="R9" s="124"/>
      <c r="S9" s="124"/>
      <c r="T9" s="124"/>
      <c r="U9" s="124"/>
      <c r="V9" s="124" t="s">
        <v>222</v>
      </c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</row>
    <row r="10" spans="1:60" outlineLevel="2" x14ac:dyDescent="0.2">
      <c r="A10" s="131"/>
      <c r="B10" s="132"/>
      <c r="C10" s="161" t="s">
        <v>801</v>
      </c>
      <c r="D10" s="159"/>
      <c r="E10" s="160">
        <v>24</v>
      </c>
      <c r="F10" s="133"/>
      <c r="G10" s="133"/>
      <c r="H10" s="133"/>
      <c r="I10" s="133"/>
      <c r="J10" s="133"/>
      <c r="K10" s="133"/>
      <c r="L10" s="133"/>
      <c r="M10" s="133"/>
      <c r="N10" s="133"/>
      <c r="O10" s="124"/>
      <c r="P10" s="124"/>
      <c r="Q10" s="124"/>
      <c r="R10" s="124"/>
      <c r="S10" s="124"/>
      <c r="T10" s="124"/>
      <c r="U10" s="124"/>
      <c r="V10" s="124" t="s">
        <v>262</v>
      </c>
      <c r="W10" s="124">
        <v>0</v>
      </c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</row>
    <row r="11" spans="1:60" outlineLevel="1" x14ac:dyDescent="0.2">
      <c r="A11" s="141">
        <v>2</v>
      </c>
      <c r="B11" s="142" t="s">
        <v>263</v>
      </c>
      <c r="C11" s="155" t="s">
        <v>264</v>
      </c>
      <c r="D11" s="143" t="s">
        <v>259</v>
      </c>
      <c r="E11" s="144">
        <v>68</v>
      </c>
      <c r="F11" s="145"/>
      <c r="G11" s="190">
        <f>ROUND(E11*F11,2)</f>
        <v>0</v>
      </c>
      <c r="H11" s="193" t="s">
        <v>260</v>
      </c>
      <c r="I11" s="146" t="s">
        <v>260</v>
      </c>
      <c r="J11" s="133">
        <v>0.14199999999999999</v>
      </c>
      <c r="K11" s="133" t="e">
        <f>ROUND(#REF!*J11,2)</f>
        <v>#REF!</v>
      </c>
      <c r="L11" s="133"/>
      <c r="M11" s="133" t="s">
        <v>220</v>
      </c>
      <c r="N11" s="133" t="s">
        <v>221</v>
      </c>
      <c r="O11" s="124"/>
      <c r="P11" s="124"/>
      <c r="Q11" s="124"/>
      <c r="R11" s="124"/>
      <c r="S11" s="124"/>
      <c r="T11" s="124"/>
      <c r="U11" s="124"/>
      <c r="V11" s="124" t="s">
        <v>222</v>
      </c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</row>
    <row r="12" spans="1:60" outlineLevel="2" x14ac:dyDescent="0.2">
      <c r="A12" s="131"/>
      <c r="B12" s="132"/>
      <c r="C12" s="161" t="s">
        <v>802</v>
      </c>
      <c r="D12" s="159"/>
      <c r="E12" s="160">
        <v>68</v>
      </c>
      <c r="F12" s="133"/>
      <c r="G12" s="133"/>
      <c r="H12" s="133"/>
      <c r="I12" s="133"/>
      <c r="J12" s="133"/>
      <c r="K12" s="133"/>
      <c r="L12" s="133"/>
      <c r="M12" s="133"/>
      <c r="N12" s="133"/>
      <c r="O12" s="124"/>
      <c r="P12" s="124"/>
      <c r="Q12" s="124"/>
      <c r="R12" s="124"/>
      <c r="S12" s="124"/>
      <c r="T12" s="124"/>
      <c r="U12" s="124"/>
      <c r="V12" s="124" t="s">
        <v>262</v>
      </c>
      <c r="W12" s="124">
        <v>0</v>
      </c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</row>
    <row r="13" spans="1:60" outlineLevel="1" x14ac:dyDescent="0.2">
      <c r="A13" s="141">
        <v>3</v>
      </c>
      <c r="B13" s="142" t="s">
        <v>270</v>
      </c>
      <c r="C13" s="155" t="s">
        <v>271</v>
      </c>
      <c r="D13" s="143" t="s">
        <v>259</v>
      </c>
      <c r="E13" s="144">
        <v>68</v>
      </c>
      <c r="F13" s="145"/>
      <c r="G13" s="190">
        <f>ROUND(E13*F13,2)</f>
        <v>0</v>
      </c>
      <c r="H13" s="193" t="s">
        <v>260</v>
      </c>
      <c r="I13" s="146" t="s">
        <v>260</v>
      </c>
      <c r="J13" s="133">
        <v>2.5899999999999999E-2</v>
      </c>
      <c r="K13" s="133" t="e">
        <f>ROUND(#REF!*J13,2)</f>
        <v>#REF!</v>
      </c>
      <c r="L13" s="133"/>
      <c r="M13" s="133" t="s">
        <v>220</v>
      </c>
      <c r="N13" s="133" t="s">
        <v>221</v>
      </c>
      <c r="O13" s="124"/>
      <c r="P13" s="124"/>
      <c r="Q13" s="124"/>
      <c r="R13" s="124"/>
      <c r="S13" s="124"/>
      <c r="T13" s="124"/>
      <c r="U13" s="124"/>
      <c r="V13" s="124" t="s">
        <v>222</v>
      </c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</row>
    <row r="14" spans="1:60" outlineLevel="2" x14ac:dyDescent="0.2">
      <c r="A14" s="131"/>
      <c r="B14" s="132"/>
      <c r="C14" s="161" t="s">
        <v>802</v>
      </c>
      <c r="D14" s="159"/>
      <c r="E14" s="160">
        <v>68</v>
      </c>
      <c r="F14" s="133"/>
      <c r="G14" s="133"/>
      <c r="H14" s="133"/>
      <c r="I14" s="133"/>
      <c r="J14" s="133"/>
      <c r="K14" s="133"/>
      <c r="L14" s="133"/>
      <c r="M14" s="133"/>
      <c r="N14" s="133"/>
      <c r="O14" s="124"/>
      <c r="P14" s="124"/>
      <c r="Q14" s="124"/>
      <c r="R14" s="124"/>
      <c r="S14" s="124"/>
      <c r="T14" s="124"/>
      <c r="U14" s="124"/>
      <c r="V14" s="124" t="s">
        <v>262</v>
      </c>
      <c r="W14" s="124">
        <v>0</v>
      </c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</row>
    <row r="15" spans="1:60" outlineLevel="1" x14ac:dyDescent="0.2">
      <c r="A15" s="141">
        <v>4</v>
      </c>
      <c r="B15" s="142" t="s">
        <v>276</v>
      </c>
      <c r="C15" s="155" t="s">
        <v>277</v>
      </c>
      <c r="D15" s="143" t="s">
        <v>259</v>
      </c>
      <c r="E15" s="144">
        <v>24</v>
      </c>
      <c r="F15" s="145"/>
      <c r="G15" s="190">
        <f>ROUND(E15*F15,2)</f>
        <v>0</v>
      </c>
      <c r="H15" s="193" t="s">
        <v>260</v>
      </c>
      <c r="I15" s="146" t="s">
        <v>260</v>
      </c>
      <c r="J15" s="133">
        <v>0.80647999999999997</v>
      </c>
      <c r="K15" s="133" t="e">
        <f>ROUND(#REF!*J15,2)</f>
        <v>#REF!</v>
      </c>
      <c r="L15" s="133"/>
      <c r="M15" s="133" t="s">
        <v>220</v>
      </c>
      <c r="N15" s="133" t="s">
        <v>221</v>
      </c>
      <c r="O15" s="124"/>
      <c r="P15" s="124"/>
      <c r="Q15" s="124"/>
      <c r="R15" s="124"/>
      <c r="S15" s="124"/>
      <c r="T15" s="124"/>
      <c r="U15" s="124"/>
      <c r="V15" s="124" t="s">
        <v>222</v>
      </c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</row>
    <row r="16" spans="1:60" outlineLevel="2" x14ac:dyDescent="0.2">
      <c r="A16" s="131"/>
      <c r="B16" s="132"/>
      <c r="C16" s="161" t="s">
        <v>803</v>
      </c>
      <c r="D16" s="159"/>
      <c r="E16" s="160">
        <v>24</v>
      </c>
      <c r="F16" s="133"/>
      <c r="G16" s="133"/>
      <c r="H16" s="133"/>
      <c r="I16" s="133"/>
      <c r="J16" s="133"/>
      <c r="K16" s="133"/>
      <c r="L16" s="133"/>
      <c r="M16" s="133"/>
      <c r="N16" s="133"/>
      <c r="O16" s="124"/>
      <c r="P16" s="124"/>
      <c r="Q16" s="124"/>
      <c r="R16" s="124"/>
      <c r="S16" s="124"/>
      <c r="T16" s="124"/>
      <c r="U16" s="124"/>
      <c r="V16" s="124" t="s">
        <v>262</v>
      </c>
      <c r="W16" s="124">
        <v>0</v>
      </c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</row>
    <row r="17" spans="1:60" outlineLevel="1" x14ac:dyDescent="0.2">
      <c r="A17" s="141">
        <v>5</v>
      </c>
      <c r="B17" s="142" t="s">
        <v>279</v>
      </c>
      <c r="C17" s="155" t="s">
        <v>280</v>
      </c>
      <c r="D17" s="143" t="s">
        <v>259</v>
      </c>
      <c r="E17" s="144">
        <v>848</v>
      </c>
      <c r="F17" s="145"/>
      <c r="G17" s="190">
        <f>ROUND(E17*F17,2)</f>
        <v>0</v>
      </c>
      <c r="H17" s="193" t="s">
        <v>260</v>
      </c>
      <c r="I17" s="146" t="s">
        <v>260</v>
      </c>
      <c r="J17" s="133">
        <v>0.12</v>
      </c>
      <c r="K17" s="133" t="e">
        <f>ROUND(#REF!*J17,2)</f>
        <v>#REF!</v>
      </c>
      <c r="L17" s="133"/>
      <c r="M17" s="133" t="s">
        <v>220</v>
      </c>
      <c r="N17" s="133" t="s">
        <v>221</v>
      </c>
      <c r="O17" s="124"/>
      <c r="P17" s="124"/>
      <c r="Q17" s="124"/>
      <c r="R17" s="124"/>
      <c r="S17" s="124"/>
      <c r="T17" s="124"/>
      <c r="U17" s="124"/>
      <c r="V17" s="124" t="s">
        <v>222</v>
      </c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</row>
    <row r="18" spans="1:60" outlineLevel="2" x14ac:dyDescent="0.2">
      <c r="A18" s="131"/>
      <c r="B18" s="132"/>
      <c r="C18" s="161" t="s">
        <v>804</v>
      </c>
      <c r="D18" s="159"/>
      <c r="E18" s="160">
        <v>848</v>
      </c>
      <c r="F18" s="133"/>
      <c r="G18" s="133"/>
      <c r="H18" s="133"/>
      <c r="I18" s="133"/>
      <c r="J18" s="133"/>
      <c r="K18" s="133"/>
      <c r="L18" s="133"/>
      <c r="M18" s="133"/>
      <c r="N18" s="133"/>
      <c r="O18" s="124"/>
      <c r="P18" s="124"/>
      <c r="Q18" s="124"/>
      <c r="R18" s="124"/>
      <c r="S18" s="124"/>
      <c r="T18" s="124"/>
      <c r="U18" s="124"/>
      <c r="V18" s="124" t="s">
        <v>262</v>
      </c>
      <c r="W18" s="124">
        <v>0</v>
      </c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</row>
    <row r="19" spans="1:60" outlineLevel="1" x14ac:dyDescent="0.2">
      <c r="A19" s="141">
        <v>6</v>
      </c>
      <c r="B19" s="142" t="s">
        <v>282</v>
      </c>
      <c r="C19" s="155" t="s">
        <v>283</v>
      </c>
      <c r="D19" s="143" t="s">
        <v>259</v>
      </c>
      <c r="E19" s="144">
        <v>739</v>
      </c>
      <c r="F19" s="145"/>
      <c r="G19" s="190">
        <f>ROUND(E19*F19,2)</f>
        <v>0</v>
      </c>
      <c r="H19" s="193" t="s">
        <v>260</v>
      </c>
      <c r="I19" s="146" t="s">
        <v>260</v>
      </c>
      <c r="J19" s="133">
        <v>7.0499999999999993E-2</v>
      </c>
      <c r="K19" s="133" t="e">
        <f>ROUND(#REF!*J19,2)</f>
        <v>#REF!</v>
      </c>
      <c r="L19" s="133"/>
      <c r="M19" s="133" t="s">
        <v>220</v>
      </c>
      <c r="N19" s="133" t="s">
        <v>221</v>
      </c>
      <c r="O19" s="124"/>
      <c r="P19" s="124"/>
      <c r="Q19" s="124"/>
      <c r="R19" s="124"/>
      <c r="S19" s="124"/>
      <c r="T19" s="124"/>
      <c r="U19" s="124"/>
      <c r="V19" s="124" t="s">
        <v>222</v>
      </c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</row>
    <row r="20" spans="1:60" outlineLevel="2" x14ac:dyDescent="0.2">
      <c r="A20" s="131"/>
      <c r="B20" s="132"/>
      <c r="C20" s="161" t="s">
        <v>805</v>
      </c>
      <c r="D20" s="159"/>
      <c r="E20" s="160">
        <v>739</v>
      </c>
      <c r="F20" s="133"/>
      <c r="G20" s="133"/>
      <c r="H20" s="133"/>
      <c r="I20" s="133"/>
      <c r="J20" s="133"/>
      <c r="K20" s="133"/>
      <c r="L20" s="133"/>
      <c r="M20" s="133"/>
      <c r="N20" s="133"/>
      <c r="O20" s="124"/>
      <c r="P20" s="124"/>
      <c r="Q20" s="124"/>
      <c r="R20" s="124"/>
      <c r="S20" s="124"/>
      <c r="T20" s="124"/>
      <c r="U20" s="124"/>
      <c r="V20" s="124" t="s">
        <v>262</v>
      </c>
      <c r="W20" s="124">
        <v>0</v>
      </c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</row>
    <row r="21" spans="1:60" ht="22.5" outlineLevel="1" x14ac:dyDescent="0.2">
      <c r="A21" s="141">
        <v>7</v>
      </c>
      <c r="B21" s="142" t="s">
        <v>285</v>
      </c>
      <c r="C21" s="155" t="s">
        <v>286</v>
      </c>
      <c r="D21" s="143" t="s">
        <v>287</v>
      </c>
      <c r="E21" s="144">
        <v>98.5</v>
      </c>
      <c r="F21" s="145"/>
      <c r="G21" s="190">
        <f>ROUND(E21*F21,2)</f>
        <v>0</v>
      </c>
      <c r="H21" s="193" t="s">
        <v>260</v>
      </c>
      <c r="I21" s="146" t="s">
        <v>260</v>
      </c>
      <c r="J21" s="133">
        <v>0.14299999999999999</v>
      </c>
      <c r="K21" s="133" t="e">
        <f>ROUND(#REF!*J21,2)</f>
        <v>#REF!</v>
      </c>
      <c r="L21" s="133"/>
      <c r="M21" s="133" t="s">
        <v>220</v>
      </c>
      <c r="N21" s="133" t="s">
        <v>221</v>
      </c>
      <c r="O21" s="124"/>
      <c r="P21" s="124"/>
      <c r="Q21" s="124"/>
      <c r="R21" s="124"/>
      <c r="S21" s="124"/>
      <c r="T21" s="124"/>
      <c r="U21" s="124"/>
      <c r="V21" s="124" t="s">
        <v>222</v>
      </c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</row>
    <row r="22" spans="1:60" outlineLevel="2" x14ac:dyDescent="0.2">
      <c r="A22" s="131"/>
      <c r="B22" s="132"/>
      <c r="C22" s="161" t="s">
        <v>806</v>
      </c>
      <c r="D22" s="159"/>
      <c r="E22" s="160">
        <v>98.5</v>
      </c>
      <c r="F22" s="133"/>
      <c r="G22" s="133"/>
      <c r="H22" s="133"/>
      <c r="I22" s="133"/>
      <c r="J22" s="133"/>
      <c r="K22" s="133"/>
      <c r="L22" s="133"/>
      <c r="M22" s="133"/>
      <c r="N22" s="133"/>
      <c r="O22" s="124"/>
      <c r="P22" s="124"/>
      <c r="Q22" s="124"/>
      <c r="R22" s="124"/>
      <c r="S22" s="124"/>
      <c r="T22" s="124"/>
      <c r="U22" s="124"/>
      <c r="V22" s="124" t="s">
        <v>262</v>
      </c>
      <c r="W22" s="124">
        <v>0</v>
      </c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</row>
    <row r="23" spans="1:60" ht="22.5" outlineLevel="1" x14ac:dyDescent="0.2">
      <c r="A23" s="141">
        <v>8</v>
      </c>
      <c r="B23" s="142" t="s">
        <v>289</v>
      </c>
      <c r="C23" s="155" t="s">
        <v>290</v>
      </c>
      <c r="D23" s="143" t="s">
        <v>287</v>
      </c>
      <c r="E23" s="144">
        <v>239.5</v>
      </c>
      <c r="F23" s="145"/>
      <c r="G23" s="190">
        <f>ROUND(E23*F23,2)</f>
        <v>0</v>
      </c>
      <c r="H23" s="193" t="s">
        <v>260</v>
      </c>
      <c r="I23" s="146" t="s">
        <v>260</v>
      </c>
      <c r="J23" s="133">
        <v>0.123</v>
      </c>
      <c r="K23" s="133" t="e">
        <f>ROUND(#REF!*J23,2)</f>
        <v>#REF!</v>
      </c>
      <c r="L23" s="133"/>
      <c r="M23" s="133" t="s">
        <v>220</v>
      </c>
      <c r="N23" s="133" t="s">
        <v>221</v>
      </c>
      <c r="O23" s="124"/>
      <c r="P23" s="124"/>
      <c r="Q23" s="124"/>
      <c r="R23" s="124"/>
      <c r="S23" s="124"/>
      <c r="T23" s="124"/>
      <c r="U23" s="124"/>
      <c r="V23" s="124" t="s">
        <v>222</v>
      </c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</row>
    <row r="24" spans="1:60" outlineLevel="2" x14ac:dyDescent="0.2">
      <c r="A24" s="131"/>
      <c r="B24" s="132"/>
      <c r="C24" s="161" t="s">
        <v>807</v>
      </c>
      <c r="D24" s="159"/>
      <c r="E24" s="160">
        <v>239.5</v>
      </c>
      <c r="F24" s="133"/>
      <c r="G24" s="133"/>
      <c r="H24" s="133"/>
      <c r="I24" s="133"/>
      <c r="J24" s="133"/>
      <c r="K24" s="133"/>
      <c r="L24" s="133"/>
      <c r="M24" s="133"/>
      <c r="N24" s="133"/>
      <c r="O24" s="124"/>
      <c r="P24" s="124"/>
      <c r="Q24" s="124"/>
      <c r="R24" s="124"/>
      <c r="S24" s="124"/>
      <c r="T24" s="124"/>
      <c r="U24" s="124"/>
      <c r="V24" s="124" t="s">
        <v>262</v>
      </c>
      <c r="W24" s="124">
        <v>0</v>
      </c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</row>
    <row r="25" spans="1:60" outlineLevel="1" x14ac:dyDescent="0.2">
      <c r="A25" s="141">
        <v>9</v>
      </c>
      <c r="B25" s="142" t="s">
        <v>292</v>
      </c>
      <c r="C25" s="155" t="s">
        <v>293</v>
      </c>
      <c r="D25" s="143" t="s">
        <v>294</v>
      </c>
      <c r="E25" s="144">
        <v>179.05</v>
      </c>
      <c r="F25" s="145"/>
      <c r="G25" s="190">
        <f>ROUND(E25*F25,2)</f>
        <v>0</v>
      </c>
      <c r="H25" s="193" t="s">
        <v>260</v>
      </c>
      <c r="I25" s="146" t="s">
        <v>260</v>
      </c>
      <c r="J25" s="133">
        <v>9.5200000000000007E-2</v>
      </c>
      <c r="K25" s="133" t="e">
        <f>ROUND(#REF!*J25,2)</f>
        <v>#REF!</v>
      </c>
      <c r="L25" s="133"/>
      <c r="M25" s="133" t="s">
        <v>220</v>
      </c>
      <c r="N25" s="133" t="s">
        <v>221</v>
      </c>
      <c r="O25" s="124"/>
      <c r="P25" s="124"/>
      <c r="Q25" s="124"/>
      <c r="R25" s="124"/>
      <c r="S25" s="124"/>
      <c r="T25" s="124"/>
      <c r="U25" s="124"/>
      <c r="V25" s="124" t="s">
        <v>222</v>
      </c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</row>
    <row r="26" spans="1:60" ht="33.75" outlineLevel="2" x14ac:dyDescent="0.2">
      <c r="A26" s="131"/>
      <c r="B26" s="132"/>
      <c r="C26" s="161" t="s">
        <v>808</v>
      </c>
      <c r="D26" s="159"/>
      <c r="E26" s="160">
        <v>179.05</v>
      </c>
      <c r="F26" s="133"/>
      <c r="G26" s="133"/>
      <c r="H26" s="133"/>
      <c r="I26" s="133"/>
      <c r="J26" s="133"/>
      <c r="K26" s="133"/>
      <c r="L26" s="133"/>
      <c r="M26" s="133"/>
      <c r="N26" s="133"/>
      <c r="O26" s="124"/>
      <c r="P26" s="124"/>
      <c r="Q26" s="124"/>
      <c r="R26" s="124"/>
      <c r="S26" s="124"/>
      <c r="T26" s="124"/>
      <c r="U26" s="124"/>
      <c r="V26" s="124" t="s">
        <v>262</v>
      </c>
      <c r="W26" s="124">
        <v>0</v>
      </c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</row>
    <row r="27" spans="1:60" outlineLevel="1" x14ac:dyDescent="0.2">
      <c r="A27" s="141">
        <v>10</v>
      </c>
      <c r="B27" s="142" t="s">
        <v>300</v>
      </c>
      <c r="C27" s="155" t="s">
        <v>301</v>
      </c>
      <c r="D27" s="143" t="s">
        <v>294</v>
      </c>
      <c r="E27" s="144">
        <v>2197.1999999999998</v>
      </c>
      <c r="F27" s="145"/>
      <c r="G27" s="190">
        <f>ROUND(E27*F27,2)</f>
        <v>0</v>
      </c>
      <c r="H27" s="193" t="s">
        <v>260</v>
      </c>
      <c r="I27" s="146" t="s">
        <v>260</v>
      </c>
      <c r="J27" s="133">
        <v>0.223</v>
      </c>
      <c r="K27" s="133" t="e">
        <f>ROUND(#REF!*J27,2)</f>
        <v>#REF!</v>
      </c>
      <c r="L27" s="133"/>
      <c r="M27" s="133" t="s">
        <v>220</v>
      </c>
      <c r="N27" s="133" t="s">
        <v>221</v>
      </c>
      <c r="O27" s="124"/>
      <c r="P27" s="124"/>
      <c r="Q27" s="124"/>
      <c r="R27" s="124"/>
      <c r="S27" s="124"/>
      <c r="T27" s="124"/>
      <c r="U27" s="124"/>
      <c r="V27" s="124" t="s">
        <v>222</v>
      </c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</row>
    <row r="28" spans="1:60" ht="33.75" outlineLevel="2" x14ac:dyDescent="0.2">
      <c r="A28" s="131"/>
      <c r="B28" s="132"/>
      <c r="C28" s="161" t="s">
        <v>809</v>
      </c>
      <c r="D28" s="159"/>
      <c r="E28" s="160">
        <v>509</v>
      </c>
      <c r="F28" s="133"/>
      <c r="G28" s="133"/>
      <c r="H28" s="133"/>
      <c r="I28" s="133"/>
      <c r="J28" s="133"/>
      <c r="K28" s="133"/>
      <c r="L28" s="133"/>
      <c r="M28" s="133"/>
      <c r="N28" s="133"/>
      <c r="O28" s="124"/>
      <c r="P28" s="124"/>
      <c r="Q28" s="124"/>
      <c r="R28" s="124"/>
      <c r="S28" s="124"/>
      <c r="T28" s="124"/>
      <c r="U28" s="124"/>
      <c r="V28" s="124" t="s">
        <v>262</v>
      </c>
      <c r="W28" s="124">
        <v>0</v>
      </c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</row>
    <row r="29" spans="1:60" outlineLevel="3" x14ac:dyDescent="0.2">
      <c r="A29" s="131"/>
      <c r="B29" s="132"/>
      <c r="C29" s="161" t="s">
        <v>810</v>
      </c>
      <c r="D29" s="159"/>
      <c r="E29" s="160">
        <v>462.6</v>
      </c>
      <c r="F29" s="133"/>
      <c r="G29" s="133"/>
      <c r="H29" s="133"/>
      <c r="I29" s="133"/>
      <c r="J29" s="133"/>
      <c r="K29" s="133"/>
      <c r="L29" s="133"/>
      <c r="M29" s="133"/>
      <c r="N29" s="133"/>
      <c r="O29" s="124"/>
      <c r="P29" s="124"/>
      <c r="Q29" s="124"/>
      <c r="R29" s="124"/>
      <c r="S29" s="124"/>
      <c r="T29" s="124"/>
      <c r="U29" s="124"/>
      <c r="V29" s="124" t="s">
        <v>262</v>
      </c>
      <c r="W29" s="124">
        <v>0</v>
      </c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</row>
    <row r="30" spans="1:60" outlineLevel="3" x14ac:dyDescent="0.2">
      <c r="A30" s="131"/>
      <c r="B30" s="132"/>
      <c r="C30" s="161" t="s">
        <v>811</v>
      </c>
      <c r="D30" s="159"/>
      <c r="E30" s="160">
        <v>1225.5999999999999</v>
      </c>
      <c r="F30" s="133"/>
      <c r="G30" s="133"/>
      <c r="H30" s="133"/>
      <c r="I30" s="133"/>
      <c r="J30" s="133"/>
      <c r="K30" s="133"/>
      <c r="L30" s="133"/>
      <c r="M30" s="133"/>
      <c r="N30" s="133"/>
      <c r="O30" s="124"/>
      <c r="P30" s="124"/>
      <c r="Q30" s="124"/>
      <c r="R30" s="124"/>
      <c r="S30" s="124"/>
      <c r="T30" s="124"/>
      <c r="U30" s="124"/>
      <c r="V30" s="124" t="s">
        <v>262</v>
      </c>
      <c r="W30" s="124">
        <v>0</v>
      </c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</row>
    <row r="31" spans="1:60" outlineLevel="1" x14ac:dyDescent="0.2">
      <c r="A31" s="141">
        <v>11</v>
      </c>
      <c r="B31" s="142" t="s">
        <v>303</v>
      </c>
      <c r="C31" s="155" t="s">
        <v>304</v>
      </c>
      <c r="D31" s="143" t="s">
        <v>294</v>
      </c>
      <c r="E31" s="144">
        <v>1098.5999999999999</v>
      </c>
      <c r="F31" s="145"/>
      <c r="G31" s="190">
        <f>ROUND(E31*F31,2)</f>
        <v>0</v>
      </c>
      <c r="H31" s="193" t="s">
        <v>260</v>
      </c>
      <c r="I31" s="146" t="s">
        <v>260</v>
      </c>
      <c r="J31" s="133">
        <v>8.7999999999999995E-2</v>
      </c>
      <c r="K31" s="133" t="e">
        <f>ROUND(#REF!*J31,2)</f>
        <v>#REF!</v>
      </c>
      <c r="L31" s="133"/>
      <c r="M31" s="133" t="s">
        <v>220</v>
      </c>
      <c r="N31" s="133" t="s">
        <v>221</v>
      </c>
      <c r="O31" s="124"/>
      <c r="P31" s="124"/>
      <c r="Q31" s="124"/>
      <c r="R31" s="124"/>
      <c r="S31" s="124"/>
      <c r="T31" s="124"/>
      <c r="U31" s="124"/>
      <c r="V31" s="124" t="s">
        <v>222</v>
      </c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</row>
    <row r="32" spans="1:60" outlineLevel="2" x14ac:dyDescent="0.2">
      <c r="A32" s="131"/>
      <c r="B32" s="132"/>
      <c r="C32" s="161" t="s">
        <v>812</v>
      </c>
      <c r="D32" s="159"/>
      <c r="E32" s="160">
        <v>1098.5999999999999</v>
      </c>
      <c r="F32" s="133"/>
      <c r="G32" s="133"/>
      <c r="H32" s="133"/>
      <c r="I32" s="133"/>
      <c r="J32" s="133"/>
      <c r="K32" s="133"/>
      <c r="L32" s="133"/>
      <c r="M32" s="133"/>
      <c r="N32" s="133"/>
      <c r="O32" s="124"/>
      <c r="P32" s="124"/>
      <c r="Q32" s="124"/>
      <c r="R32" s="124"/>
      <c r="S32" s="124"/>
      <c r="T32" s="124"/>
      <c r="U32" s="124"/>
      <c r="V32" s="124" t="s">
        <v>262</v>
      </c>
      <c r="W32" s="124">
        <v>0</v>
      </c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</row>
    <row r="33" spans="1:60" outlineLevel="1" x14ac:dyDescent="0.2">
      <c r="A33" s="141">
        <v>12</v>
      </c>
      <c r="B33" s="142" t="s">
        <v>306</v>
      </c>
      <c r="C33" s="155" t="s">
        <v>307</v>
      </c>
      <c r="D33" s="143" t="s">
        <v>294</v>
      </c>
      <c r="E33" s="144">
        <v>21.76</v>
      </c>
      <c r="F33" s="145"/>
      <c r="G33" s="190">
        <f>ROUND(E33*F33,2)</f>
        <v>0</v>
      </c>
      <c r="H33" s="193" t="s">
        <v>260</v>
      </c>
      <c r="I33" s="146" t="s">
        <v>260</v>
      </c>
      <c r="J33" s="133">
        <v>0.36499999999999999</v>
      </c>
      <c r="K33" s="133" t="e">
        <f>ROUND(#REF!*J33,2)</f>
        <v>#REF!</v>
      </c>
      <c r="L33" s="133"/>
      <c r="M33" s="133" t="s">
        <v>220</v>
      </c>
      <c r="N33" s="133" t="s">
        <v>221</v>
      </c>
      <c r="O33" s="124"/>
      <c r="P33" s="124"/>
      <c r="Q33" s="124"/>
      <c r="R33" s="124"/>
      <c r="S33" s="124"/>
      <c r="T33" s="124"/>
      <c r="U33" s="124"/>
      <c r="V33" s="124" t="s">
        <v>222</v>
      </c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</row>
    <row r="34" spans="1:60" outlineLevel="2" x14ac:dyDescent="0.2">
      <c r="A34" s="131"/>
      <c r="B34" s="132"/>
      <c r="C34" s="161" t="s">
        <v>813</v>
      </c>
      <c r="D34" s="159"/>
      <c r="E34" s="160">
        <v>21.76</v>
      </c>
      <c r="F34" s="133"/>
      <c r="G34" s="133"/>
      <c r="H34" s="133"/>
      <c r="I34" s="133"/>
      <c r="J34" s="133"/>
      <c r="K34" s="133"/>
      <c r="L34" s="133"/>
      <c r="M34" s="133"/>
      <c r="N34" s="133"/>
      <c r="O34" s="124"/>
      <c r="P34" s="124"/>
      <c r="Q34" s="124"/>
      <c r="R34" s="124"/>
      <c r="S34" s="124"/>
      <c r="T34" s="124"/>
      <c r="U34" s="124"/>
      <c r="V34" s="124" t="s">
        <v>262</v>
      </c>
      <c r="W34" s="124">
        <v>0</v>
      </c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</row>
    <row r="35" spans="1:60" outlineLevel="1" x14ac:dyDescent="0.2">
      <c r="A35" s="141">
        <v>13</v>
      </c>
      <c r="B35" s="142" t="s">
        <v>309</v>
      </c>
      <c r="C35" s="155" t="s">
        <v>310</v>
      </c>
      <c r="D35" s="143" t="s">
        <v>294</v>
      </c>
      <c r="E35" s="144">
        <v>10.88</v>
      </c>
      <c r="F35" s="145"/>
      <c r="G35" s="190">
        <f>ROUND(E35*F35,2)</f>
        <v>0</v>
      </c>
      <c r="H35" s="193" t="s">
        <v>260</v>
      </c>
      <c r="I35" s="146" t="s">
        <v>260</v>
      </c>
      <c r="J35" s="133">
        <v>0.38979999999999998</v>
      </c>
      <c r="K35" s="133" t="e">
        <f>ROUND(#REF!*J35,2)</f>
        <v>#REF!</v>
      </c>
      <c r="L35" s="133"/>
      <c r="M35" s="133" t="s">
        <v>220</v>
      </c>
      <c r="N35" s="133" t="s">
        <v>221</v>
      </c>
      <c r="O35" s="124"/>
      <c r="P35" s="124"/>
      <c r="Q35" s="124"/>
      <c r="R35" s="124"/>
      <c r="S35" s="124"/>
      <c r="T35" s="124"/>
      <c r="U35" s="124"/>
      <c r="V35" s="124" t="s">
        <v>222</v>
      </c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</row>
    <row r="36" spans="1:60" outlineLevel="2" x14ac:dyDescent="0.2">
      <c r="A36" s="131"/>
      <c r="B36" s="132"/>
      <c r="C36" s="161" t="s">
        <v>814</v>
      </c>
      <c r="D36" s="159"/>
      <c r="E36" s="160">
        <v>10.88</v>
      </c>
      <c r="F36" s="133"/>
      <c r="G36" s="133"/>
      <c r="H36" s="133"/>
      <c r="I36" s="133"/>
      <c r="J36" s="133"/>
      <c r="K36" s="133"/>
      <c r="L36" s="133"/>
      <c r="M36" s="133"/>
      <c r="N36" s="133"/>
      <c r="O36" s="124"/>
      <c r="P36" s="124"/>
      <c r="Q36" s="124"/>
      <c r="R36" s="124"/>
      <c r="S36" s="124"/>
      <c r="T36" s="124"/>
      <c r="U36" s="124"/>
      <c r="V36" s="124" t="s">
        <v>262</v>
      </c>
      <c r="W36" s="124">
        <v>0</v>
      </c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</row>
    <row r="37" spans="1:60" outlineLevel="1" x14ac:dyDescent="0.2">
      <c r="A37" s="141">
        <v>14</v>
      </c>
      <c r="B37" s="142" t="s">
        <v>312</v>
      </c>
      <c r="C37" s="155" t="s">
        <v>313</v>
      </c>
      <c r="D37" s="143" t="s">
        <v>294</v>
      </c>
      <c r="E37" s="144">
        <v>40.32</v>
      </c>
      <c r="F37" s="145"/>
      <c r="G37" s="190">
        <f>ROUND(E37*F37,2)</f>
        <v>0</v>
      </c>
      <c r="H37" s="193" t="s">
        <v>260</v>
      </c>
      <c r="I37" s="146" t="s">
        <v>260</v>
      </c>
      <c r="J37" s="133">
        <v>0.36499999999999999</v>
      </c>
      <c r="K37" s="133" t="e">
        <f>ROUND(#REF!*J37,2)</f>
        <v>#REF!</v>
      </c>
      <c r="L37" s="133"/>
      <c r="M37" s="133" t="s">
        <v>220</v>
      </c>
      <c r="N37" s="133" t="s">
        <v>221</v>
      </c>
      <c r="O37" s="124"/>
      <c r="P37" s="124"/>
      <c r="Q37" s="124"/>
      <c r="R37" s="124"/>
      <c r="S37" s="124"/>
      <c r="T37" s="124"/>
      <c r="U37" s="124"/>
      <c r="V37" s="124" t="s">
        <v>222</v>
      </c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</row>
    <row r="38" spans="1:60" outlineLevel="2" x14ac:dyDescent="0.2">
      <c r="A38" s="131"/>
      <c r="B38" s="132"/>
      <c r="C38" s="161" t="s">
        <v>815</v>
      </c>
      <c r="D38" s="159"/>
      <c r="E38" s="160">
        <v>40.32</v>
      </c>
      <c r="F38" s="133"/>
      <c r="G38" s="133"/>
      <c r="H38" s="133"/>
      <c r="I38" s="133"/>
      <c r="J38" s="133"/>
      <c r="K38" s="133"/>
      <c r="L38" s="133"/>
      <c r="M38" s="133"/>
      <c r="N38" s="133"/>
      <c r="O38" s="124"/>
      <c r="P38" s="124"/>
      <c r="Q38" s="124"/>
      <c r="R38" s="124"/>
      <c r="S38" s="124"/>
      <c r="T38" s="124"/>
      <c r="U38" s="124"/>
      <c r="V38" s="124" t="s">
        <v>262</v>
      </c>
      <c r="W38" s="124">
        <v>0</v>
      </c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</row>
    <row r="39" spans="1:60" outlineLevel="1" x14ac:dyDescent="0.2">
      <c r="A39" s="141">
        <v>15</v>
      </c>
      <c r="B39" s="142" t="s">
        <v>816</v>
      </c>
      <c r="C39" s="155" t="s">
        <v>817</v>
      </c>
      <c r="D39" s="143" t="s">
        <v>294</v>
      </c>
      <c r="E39" s="144">
        <v>70</v>
      </c>
      <c r="F39" s="145"/>
      <c r="G39" s="190">
        <f>ROUND(E39*F39,2)</f>
        <v>0</v>
      </c>
      <c r="H39" s="193" t="s">
        <v>260</v>
      </c>
      <c r="I39" s="146" t="s">
        <v>260</v>
      </c>
      <c r="J39" s="133">
        <v>0.2</v>
      </c>
      <c r="K39" s="133" t="e">
        <f>ROUND(#REF!*J39,2)</f>
        <v>#REF!</v>
      </c>
      <c r="L39" s="133"/>
      <c r="M39" s="133" t="s">
        <v>220</v>
      </c>
      <c r="N39" s="133" t="s">
        <v>221</v>
      </c>
      <c r="O39" s="124"/>
      <c r="P39" s="124"/>
      <c r="Q39" s="124"/>
      <c r="R39" s="124"/>
      <c r="S39" s="124"/>
      <c r="T39" s="124"/>
      <c r="U39" s="124"/>
      <c r="V39" s="124" t="s">
        <v>222</v>
      </c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</row>
    <row r="40" spans="1:60" outlineLevel="2" x14ac:dyDescent="0.2">
      <c r="A40" s="131"/>
      <c r="B40" s="132"/>
      <c r="C40" s="161" t="s">
        <v>818</v>
      </c>
      <c r="D40" s="159"/>
      <c r="E40" s="160">
        <v>70</v>
      </c>
      <c r="F40" s="133"/>
      <c r="G40" s="133"/>
      <c r="H40" s="133"/>
      <c r="I40" s="133"/>
      <c r="J40" s="133"/>
      <c r="K40" s="133"/>
      <c r="L40" s="133"/>
      <c r="M40" s="133"/>
      <c r="N40" s="133"/>
      <c r="O40" s="124"/>
      <c r="P40" s="124"/>
      <c r="Q40" s="124"/>
      <c r="R40" s="124"/>
      <c r="S40" s="124"/>
      <c r="T40" s="124"/>
      <c r="U40" s="124"/>
      <c r="V40" s="124" t="s">
        <v>262</v>
      </c>
      <c r="W40" s="124">
        <v>0</v>
      </c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</row>
    <row r="41" spans="1:60" outlineLevel="1" x14ac:dyDescent="0.2">
      <c r="A41" s="141">
        <v>16</v>
      </c>
      <c r="B41" s="142" t="s">
        <v>315</v>
      </c>
      <c r="C41" s="155" t="s">
        <v>316</v>
      </c>
      <c r="D41" s="143" t="s">
        <v>294</v>
      </c>
      <c r="E41" s="144">
        <v>55.16</v>
      </c>
      <c r="F41" s="145"/>
      <c r="G41" s="190">
        <f>ROUND(E41*F41,2)</f>
        <v>0</v>
      </c>
      <c r="H41" s="193" t="s">
        <v>260</v>
      </c>
      <c r="I41" s="146" t="s">
        <v>260</v>
      </c>
      <c r="J41" s="133">
        <v>8.4000000000000005E-2</v>
      </c>
      <c r="K41" s="133" t="e">
        <f>ROUND(#REF!*J41,2)</f>
        <v>#REF!</v>
      </c>
      <c r="L41" s="133"/>
      <c r="M41" s="133" t="s">
        <v>220</v>
      </c>
      <c r="N41" s="133" t="s">
        <v>221</v>
      </c>
      <c r="O41" s="124"/>
      <c r="P41" s="124"/>
      <c r="Q41" s="124"/>
      <c r="R41" s="124"/>
      <c r="S41" s="124"/>
      <c r="T41" s="124"/>
      <c r="U41" s="124"/>
      <c r="V41" s="124" t="s">
        <v>222</v>
      </c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</row>
    <row r="42" spans="1:60" outlineLevel="2" x14ac:dyDescent="0.2">
      <c r="A42" s="131"/>
      <c r="B42" s="132"/>
      <c r="C42" s="161" t="s">
        <v>819</v>
      </c>
      <c r="D42" s="159"/>
      <c r="E42" s="160">
        <v>55.16</v>
      </c>
      <c r="F42" s="133"/>
      <c r="G42" s="133"/>
      <c r="H42" s="133"/>
      <c r="I42" s="133"/>
      <c r="J42" s="133"/>
      <c r="K42" s="133"/>
      <c r="L42" s="133"/>
      <c r="M42" s="133"/>
      <c r="N42" s="133"/>
      <c r="O42" s="124"/>
      <c r="P42" s="124"/>
      <c r="Q42" s="124"/>
      <c r="R42" s="124"/>
      <c r="S42" s="124"/>
      <c r="T42" s="124"/>
      <c r="U42" s="124"/>
      <c r="V42" s="124" t="s">
        <v>262</v>
      </c>
      <c r="W42" s="124">
        <v>0</v>
      </c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</row>
    <row r="43" spans="1:60" outlineLevel="1" x14ac:dyDescent="0.2">
      <c r="A43" s="141">
        <v>17</v>
      </c>
      <c r="B43" s="142" t="s">
        <v>318</v>
      </c>
      <c r="C43" s="155" t="s">
        <v>319</v>
      </c>
      <c r="D43" s="143" t="s">
        <v>294</v>
      </c>
      <c r="E43" s="144">
        <v>12.51</v>
      </c>
      <c r="F43" s="145"/>
      <c r="G43" s="190">
        <f>ROUND(E43*F43,2)</f>
        <v>0</v>
      </c>
      <c r="H43" s="193" t="s">
        <v>260</v>
      </c>
      <c r="I43" s="146" t="s">
        <v>260</v>
      </c>
      <c r="J43" s="133">
        <v>3.1309999999999998</v>
      </c>
      <c r="K43" s="133" t="e">
        <f>ROUND(#REF!*J43,2)</f>
        <v>#REF!</v>
      </c>
      <c r="L43" s="133"/>
      <c r="M43" s="133" t="s">
        <v>220</v>
      </c>
      <c r="N43" s="133" t="s">
        <v>221</v>
      </c>
      <c r="O43" s="124"/>
      <c r="P43" s="124"/>
      <c r="Q43" s="124"/>
      <c r="R43" s="124"/>
      <c r="S43" s="124"/>
      <c r="T43" s="124"/>
      <c r="U43" s="124"/>
      <c r="V43" s="124" t="s">
        <v>222</v>
      </c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</row>
    <row r="44" spans="1:60" outlineLevel="2" x14ac:dyDescent="0.2">
      <c r="A44" s="131"/>
      <c r="B44" s="132"/>
      <c r="C44" s="161" t="s">
        <v>820</v>
      </c>
      <c r="D44" s="159"/>
      <c r="E44" s="160">
        <v>5.76</v>
      </c>
      <c r="F44" s="133"/>
      <c r="G44" s="133"/>
      <c r="H44" s="133"/>
      <c r="I44" s="133"/>
      <c r="J44" s="133"/>
      <c r="K44" s="133"/>
      <c r="L44" s="133"/>
      <c r="M44" s="133"/>
      <c r="N44" s="133"/>
      <c r="O44" s="124"/>
      <c r="P44" s="124"/>
      <c r="Q44" s="124"/>
      <c r="R44" s="124"/>
      <c r="S44" s="124"/>
      <c r="T44" s="124"/>
      <c r="U44" s="124"/>
      <c r="V44" s="124" t="s">
        <v>262</v>
      </c>
      <c r="W44" s="124">
        <v>0</v>
      </c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</row>
    <row r="45" spans="1:60" outlineLevel="3" x14ac:dyDescent="0.2">
      <c r="A45" s="131"/>
      <c r="B45" s="132"/>
      <c r="C45" s="161" t="s">
        <v>821</v>
      </c>
      <c r="D45" s="159"/>
      <c r="E45" s="160">
        <v>6.75</v>
      </c>
      <c r="F45" s="133"/>
      <c r="G45" s="133"/>
      <c r="H45" s="133"/>
      <c r="I45" s="133"/>
      <c r="J45" s="133"/>
      <c r="K45" s="133"/>
      <c r="L45" s="133"/>
      <c r="M45" s="133"/>
      <c r="N45" s="133"/>
      <c r="O45" s="124"/>
      <c r="P45" s="124"/>
      <c r="Q45" s="124"/>
      <c r="R45" s="124"/>
      <c r="S45" s="124"/>
      <c r="T45" s="124"/>
      <c r="U45" s="124"/>
      <c r="V45" s="124" t="s">
        <v>262</v>
      </c>
      <c r="W45" s="124">
        <v>0</v>
      </c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</row>
    <row r="46" spans="1:60" outlineLevel="1" x14ac:dyDescent="0.2">
      <c r="A46" s="141">
        <v>18</v>
      </c>
      <c r="B46" s="142" t="s">
        <v>321</v>
      </c>
      <c r="C46" s="155" t="s">
        <v>322</v>
      </c>
      <c r="D46" s="143" t="s">
        <v>294</v>
      </c>
      <c r="E46" s="144">
        <v>6.2549999999999999</v>
      </c>
      <c r="F46" s="145"/>
      <c r="G46" s="190">
        <f>ROUND(E46*F46,2)</f>
        <v>0</v>
      </c>
      <c r="H46" s="193" t="s">
        <v>260</v>
      </c>
      <c r="I46" s="146" t="s">
        <v>260</v>
      </c>
      <c r="J46" s="133">
        <v>0.47399999999999998</v>
      </c>
      <c r="K46" s="133" t="e">
        <f>ROUND(#REF!*J46,2)</f>
        <v>#REF!</v>
      </c>
      <c r="L46" s="133"/>
      <c r="M46" s="133" t="s">
        <v>220</v>
      </c>
      <c r="N46" s="133" t="s">
        <v>221</v>
      </c>
      <c r="O46" s="124"/>
      <c r="P46" s="124"/>
      <c r="Q46" s="124"/>
      <c r="R46" s="124"/>
      <c r="S46" s="124"/>
      <c r="T46" s="124"/>
      <c r="U46" s="124"/>
      <c r="V46" s="124" t="s">
        <v>222</v>
      </c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</row>
    <row r="47" spans="1:60" outlineLevel="2" x14ac:dyDescent="0.2">
      <c r="A47" s="131"/>
      <c r="B47" s="132"/>
      <c r="C47" s="161" t="s">
        <v>822</v>
      </c>
      <c r="D47" s="159"/>
      <c r="E47" s="160">
        <v>6.25</v>
      </c>
      <c r="F47" s="133"/>
      <c r="G47" s="133"/>
      <c r="H47" s="133"/>
      <c r="I47" s="133"/>
      <c r="J47" s="133"/>
      <c r="K47" s="133"/>
      <c r="L47" s="133"/>
      <c r="M47" s="133"/>
      <c r="N47" s="133"/>
      <c r="O47" s="124"/>
      <c r="P47" s="124"/>
      <c r="Q47" s="124"/>
      <c r="R47" s="124"/>
      <c r="S47" s="124"/>
      <c r="T47" s="124"/>
      <c r="U47" s="124"/>
      <c r="V47" s="124" t="s">
        <v>262</v>
      </c>
      <c r="W47" s="124">
        <v>0</v>
      </c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</row>
    <row r="48" spans="1:60" outlineLevel="1" x14ac:dyDescent="0.2">
      <c r="A48" s="141">
        <v>19</v>
      </c>
      <c r="B48" s="142" t="s">
        <v>823</v>
      </c>
      <c r="C48" s="155" t="s">
        <v>824</v>
      </c>
      <c r="D48" s="143" t="s">
        <v>259</v>
      </c>
      <c r="E48" s="144">
        <v>100.8</v>
      </c>
      <c r="F48" s="145"/>
      <c r="G48" s="190">
        <f>ROUND(E48*F48,2)</f>
        <v>0</v>
      </c>
      <c r="H48" s="193" t="s">
        <v>260</v>
      </c>
      <c r="I48" s="146" t="s">
        <v>260</v>
      </c>
      <c r="J48" s="133">
        <v>0.23599999999999999</v>
      </c>
      <c r="K48" s="133" t="e">
        <f>ROUND(#REF!*J48,2)</f>
        <v>#REF!</v>
      </c>
      <c r="L48" s="133"/>
      <c r="M48" s="133" t="s">
        <v>220</v>
      </c>
      <c r="N48" s="133" t="s">
        <v>221</v>
      </c>
      <c r="O48" s="124"/>
      <c r="P48" s="124"/>
      <c r="Q48" s="124"/>
      <c r="R48" s="124"/>
      <c r="S48" s="124"/>
      <c r="T48" s="124"/>
      <c r="U48" s="124"/>
      <c r="V48" s="124" t="s">
        <v>222</v>
      </c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</row>
    <row r="49" spans="1:60" outlineLevel="2" x14ac:dyDescent="0.2">
      <c r="A49" s="131"/>
      <c r="B49" s="132"/>
      <c r="C49" s="161" t="s">
        <v>825</v>
      </c>
      <c r="D49" s="159"/>
      <c r="E49" s="160">
        <v>100.8</v>
      </c>
      <c r="F49" s="133"/>
      <c r="G49" s="133"/>
      <c r="H49" s="133"/>
      <c r="I49" s="133"/>
      <c r="J49" s="133"/>
      <c r="K49" s="133"/>
      <c r="L49" s="133"/>
      <c r="M49" s="133"/>
      <c r="N49" s="133"/>
      <c r="O49" s="124"/>
      <c r="P49" s="124"/>
      <c r="Q49" s="124"/>
      <c r="R49" s="124"/>
      <c r="S49" s="124"/>
      <c r="T49" s="124"/>
      <c r="U49" s="124"/>
      <c r="V49" s="124" t="s">
        <v>262</v>
      </c>
      <c r="W49" s="124">
        <v>0</v>
      </c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</row>
    <row r="50" spans="1:60" outlineLevel="1" x14ac:dyDescent="0.2">
      <c r="A50" s="141">
        <v>20</v>
      </c>
      <c r="B50" s="142" t="s">
        <v>826</v>
      </c>
      <c r="C50" s="155" t="s">
        <v>827</v>
      </c>
      <c r="D50" s="143" t="s">
        <v>259</v>
      </c>
      <c r="E50" s="144">
        <v>140</v>
      </c>
      <c r="F50" s="145"/>
      <c r="G50" s="190">
        <f>ROUND(E50*F50,2)</f>
        <v>0</v>
      </c>
      <c r="H50" s="193" t="s">
        <v>260</v>
      </c>
      <c r="I50" s="146" t="s">
        <v>260</v>
      </c>
      <c r="J50" s="133">
        <v>0.47899999999999998</v>
      </c>
      <c r="K50" s="133" t="e">
        <f>ROUND(#REF!*J50,2)</f>
        <v>#REF!</v>
      </c>
      <c r="L50" s="133"/>
      <c r="M50" s="133" t="s">
        <v>220</v>
      </c>
      <c r="N50" s="133" t="s">
        <v>221</v>
      </c>
      <c r="O50" s="124"/>
      <c r="P50" s="124"/>
      <c r="Q50" s="124"/>
      <c r="R50" s="124"/>
      <c r="S50" s="124"/>
      <c r="T50" s="124"/>
      <c r="U50" s="124"/>
      <c r="V50" s="124" t="s">
        <v>222</v>
      </c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</row>
    <row r="51" spans="1:60" outlineLevel="2" x14ac:dyDescent="0.2">
      <c r="A51" s="131"/>
      <c r="B51" s="132"/>
      <c r="C51" s="161" t="s">
        <v>828</v>
      </c>
      <c r="D51" s="159"/>
      <c r="E51" s="160">
        <v>140</v>
      </c>
      <c r="F51" s="133"/>
      <c r="G51" s="133"/>
      <c r="H51" s="133"/>
      <c r="I51" s="133"/>
      <c r="J51" s="133"/>
      <c r="K51" s="133"/>
      <c r="L51" s="133"/>
      <c r="M51" s="133"/>
      <c r="N51" s="133"/>
      <c r="O51" s="124"/>
      <c r="P51" s="124"/>
      <c r="Q51" s="124"/>
      <c r="R51" s="124"/>
      <c r="S51" s="124"/>
      <c r="T51" s="124"/>
      <c r="U51" s="124"/>
      <c r="V51" s="124" t="s">
        <v>262</v>
      </c>
      <c r="W51" s="124">
        <v>0</v>
      </c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</row>
    <row r="52" spans="1:60" outlineLevel="1" x14ac:dyDescent="0.2">
      <c r="A52" s="141">
        <v>21</v>
      </c>
      <c r="B52" s="142" t="s">
        <v>829</v>
      </c>
      <c r="C52" s="155" t="s">
        <v>830</v>
      </c>
      <c r="D52" s="143" t="s">
        <v>259</v>
      </c>
      <c r="E52" s="144">
        <v>100.8</v>
      </c>
      <c r="F52" s="145"/>
      <c r="G52" s="190">
        <f>ROUND(E52*F52,2)</f>
        <v>0</v>
      </c>
      <c r="H52" s="193" t="s">
        <v>260</v>
      </c>
      <c r="I52" s="146" t="s">
        <v>260</v>
      </c>
      <c r="J52" s="133">
        <v>7.0000000000000007E-2</v>
      </c>
      <c r="K52" s="133" t="e">
        <f>ROUND(#REF!*J52,2)</f>
        <v>#REF!</v>
      </c>
      <c r="L52" s="133"/>
      <c r="M52" s="133" t="s">
        <v>220</v>
      </c>
      <c r="N52" s="133" t="s">
        <v>221</v>
      </c>
      <c r="O52" s="124"/>
      <c r="P52" s="124"/>
      <c r="Q52" s="124"/>
      <c r="R52" s="124"/>
      <c r="S52" s="124"/>
      <c r="T52" s="124"/>
      <c r="U52" s="124"/>
      <c r="V52" s="124" t="s">
        <v>222</v>
      </c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</row>
    <row r="53" spans="1:60" outlineLevel="2" x14ac:dyDescent="0.2">
      <c r="A53" s="131"/>
      <c r="B53" s="132"/>
      <c r="C53" s="161" t="s">
        <v>831</v>
      </c>
      <c r="D53" s="159"/>
      <c r="E53" s="160">
        <v>100.8</v>
      </c>
      <c r="F53" s="133"/>
      <c r="G53" s="133"/>
      <c r="H53" s="133"/>
      <c r="I53" s="133"/>
      <c r="J53" s="133"/>
      <c r="K53" s="133"/>
      <c r="L53" s="133"/>
      <c r="M53" s="133"/>
      <c r="N53" s="133"/>
      <c r="O53" s="124"/>
      <c r="P53" s="124"/>
      <c r="Q53" s="124"/>
      <c r="R53" s="124"/>
      <c r="S53" s="124"/>
      <c r="T53" s="124"/>
      <c r="U53" s="124"/>
      <c r="V53" s="124" t="s">
        <v>262</v>
      </c>
      <c r="W53" s="124">
        <v>0</v>
      </c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</row>
    <row r="54" spans="1:60" outlineLevel="1" x14ac:dyDescent="0.2">
      <c r="A54" s="141">
        <v>22</v>
      </c>
      <c r="B54" s="142" t="s">
        <v>832</v>
      </c>
      <c r="C54" s="155" t="s">
        <v>833</v>
      </c>
      <c r="D54" s="143" t="s">
        <v>259</v>
      </c>
      <c r="E54" s="144">
        <v>140</v>
      </c>
      <c r="F54" s="145"/>
      <c r="G54" s="190">
        <f>ROUND(E54*F54,2)</f>
        <v>0</v>
      </c>
      <c r="H54" s="193" t="s">
        <v>260</v>
      </c>
      <c r="I54" s="146" t="s">
        <v>260</v>
      </c>
      <c r="J54" s="133">
        <v>0.32700000000000001</v>
      </c>
      <c r="K54" s="133" t="e">
        <f>ROUND(#REF!*J54,2)</f>
        <v>#REF!</v>
      </c>
      <c r="L54" s="133"/>
      <c r="M54" s="133" t="s">
        <v>220</v>
      </c>
      <c r="N54" s="133" t="s">
        <v>221</v>
      </c>
      <c r="O54" s="124"/>
      <c r="P54" s="124"/>
      <c r="Q54" s="124"/>
      <c r="R54" s="124"/>
      <c r="S54" s="124"/>
      <c r="T54" s="124"/>
      <c r="U54" s="124"/>
      <c r="V54" s="124" t="s">
        <v>222</v>
      </c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</row>
    <row r="55" spans="1:60" outlineLevel="2" x14ac:dyDescent="0.2">
      <c r="A55" s="131"/>
      <c r="B55" s="132"/>
      <c r="C55" s="161" t="s">
        <v>834</v>
      </c>
      <c r="D55" s="159"/>
      <c r="E55" s="160">
        <v>140</v>
      </c>
      <c r="F55" s="133"/>
      <c r="G55" s="133"/>
      <c r="H55" s="133"/>
      <c r="I55" s="133"/>
      <c r="J55" s="133"/>
      <c r="K55" s="133"/>
      <c r="L55" s="133"/>
      <c r="M55" s="133"/>
      <c r="N55" s="133"/>
      <c r="O55" s="124"/>
      <c r="P55" s="124"/>
      <c r="Q55" s="124"/>
      <c r="R55" s="124"/>
      <c r="S55" s="124"/>
      <c r="T55" s="124"/>
      <c r="U55" s="124"/>
      <c r="V55" s="124" t="s">
        <v>262</v>
      </c>
      <c r="W55" s="124">
        <v>0</v>
      </c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</row>
    <row r="56" spans="1:60" ht="22.5" outlineLevel="1" x14ac:dyDescent="0.2">
      <c r="A56" s="141">
        <v>23</v>
      </c>
      <c r="B56" s="142" t="s">
        <v>324</v>
      </c>
      <c r="C56" s="155" t="s">
        <v>325</v>
      </c>
      <c r="D56" s="143" t="s">
        <v>294</v>
      </c>
      <c r="E56" s="144">
        <v>3693.8411999999998</v>
      </c>
      <c r="F56" s="145"/>
      <c r="G56" s="190">
        <f>ROUND(E56*F56,2)</f>
        <v>0</v>
      </c>
      <c r="H56" s="193" t="s">
        <v>260</v>
      </c>
      <c r="I56" s="146" t="s">
        <v>260</v>
      </c>
      <c r="J56" s="133">
        <v>1.0999999999999999E-2</v>
      </c>
      <c r="K56" s="133" t="e">
        <f>ROUND(#REF!*J56,2)</f>
        <v>#REF!</v>
      </c>
      <c r="L56" s="133"/>
      <c r="M56" s="133" t="s">
        <v>220</v>
      </c>
      <c r="N56" s="133" t="s">
        <v>221</v>
      </c>
      <c r="O56" s="124"/>
      <c r="P56" s="124"/>
      <c r="Q56" s="124"/>
      <c r="R56" s="124"/>
      <c r="S56" s="124"/>
      <c r="T56" s="124"/>
      <c r="U56" s="124"/>
      <c r="V56" s="124" t="s">
        <v>222</v>
      </c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</row>
    <row r="57" spans="1:60" outlineLevel="2" x14ac:dyDescent="0.2">
      <c r="A57" s="131"/>
      <c r="B57" s="132"/>
      <c r="C57" s="161" t="s">
        <v>835</v>
      </c>
      <c r="D57" s="159"/>
      <c r="E57" s="160"/>
      <c r="F57" s="133"/>
      <c r="G57" s="133"/>
      <c r="H57" s="133"/>
      <c r="I57" s="133"/>
      <c r="J57" s="133"/>
      <c r="K57" s="133"/>
      <c r="L57" s="133"/>
      <c r="M57" s="133"/>
      <c r="N57" s="133"/>
      <c r="O57" s="124"/>
      <c r="P57" s="124"/>
      <c r="Q57" s="124"/>
      <c r="R57" s="124"/>
      <c r="S57" s="124"/>
      <c r="T57" s="124"/>
      <c r="U57" s="124"/>
      <c r="V57" s="124" t="s">
        <v>262</v>
      </c>
      <c r="W57" s="124">
        <v>0</v>
      </c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</row>
    <row r="58" spans="1:60" outlineLevel="3" x14ac:dyDescent="0.2">
      <c r="A58" s="131"/>
      <c r="B58" s="132"/>
      <c r="C58" s="161" t="s">
        <v>836</v>
      </c>
      <c r="D58" s="159"/>
      <c r="E58" s="160">
        <v>5.76</v>
      </c>
      <c r="F58" s="133"/>
      <c r="G58" s="133"/>
      <c r="H58" s="133"/>
      <c r="I58" s="133"/>
      <c r="J58" s="133"/>
      <c r="K58" s="133"/>
      <c r="L58" s="133"/>
      <c r="M58" s="133"/>
      <c r="N58" s="133"/>
      <c r="O58" s="124"/>
      <c r="P58" s="124"/>
      <c r="Q58" s="124"/>
      <c r="R58" s="124"/>
      <c r="S58" s="124"/>
      <c r="T58" s="124"/>
      <c r="U58" s="124"/>
      <c r="V58" s="124" t="s">
        <v>262</v>
      </c>
      <c r="W58" s="124">
        <v>0</v>
      </c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</row>
    <row r="59" spans="1:60" outlineLevel="3" x14ac:dyDescent="0.2">
      <c r="A59" s="131"/>
      <c r="B59" s="132"/>
      <c r="C59" s="161" t="s">
        <v>837</v>
      </c>
      <c r="D59" s="159"/>
      <c r="E59" s="160">
        <v>5.76</v>
      </c>
      <c r="F59" s="133"/>
      <c r="G59" s="133"/>
      <c r="H59" s="133"/>
      <c r="I59" s="133"/>
      <c r="J59" s="133"/>
      <c r="K59" s="133"/>
      <c r="L59" s="133"/>
      <c r="M59" s="133"/>
      <c r="N59" s="133"/>
      <c r="O59" s="124"/>
      <c r="P59" s="124"/>
      <c r="Q59" s="124"/>
      <c r="R59" s="124"/>
      <c r="S59" s="124"/>
      <c r="T59" s="124"/>
      <c r="U59" s="124"/>
      <c r="V59" s="124" t="s">
        <v>262</v>
      </c>
      <c r="W59" s="124">
        <v>0</v>
      </c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</row>
    <row r="60" spans="1:60" outlineLevel="3" x14ac:dyDescent="0.2">
      <c r="A60" s="131"/>
      <c r="B60" s="132"/>
      <c r="C60" s="161" t="s">
        <v>838</v>
      </c>
      <c r="D60" s="159"/>
      <c r="E60" s="160">
        <v>54</v>
      </c>
      <c r="F60" s="133"/>
      <c r="G60" s="133"/>
      <c r="H60" s="133"/>
      <c r="I60" s="133"/>
      <c r="J60" s="133"/>
      <c r="K60" s="133"/>
      <c r="L60" s="133"/>
      <c r="M60" s="133"/>
      <c r="N60" s="133"/>
      <c r="O60" s="124"/>
      <c r="P60" s="124"/>
      <c r="Q60" s="124"/>
      <c r="R60" s="124"/>
      <c r="S60" s="124"/>
      <c r="T60" s="124"/>
      <c r="U60" s="124"/>
      <c r="V60" s="124" t="s">
        <v>262</v>
      </c>
      <c r="W60" s="124">
        <v>0</v>
      </c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124"/>
      <c r="BD60" s="124"/>
      <c r="BE60" s="124"/>
      <c r="BF60" s="124"/>
      <c r="BG60" s="124"/>
      <c r="BH60" s="124"/>
    </row>
    <row r="61" spans="1:60" outlineLevel="3" x14ac:dyDescent="0.2">
      <c r="A61" s="131"/>
      <c r="B61" s="132"/>
      <c r="C61" s="161" t="s">
        <v>839</v>
      </c>
      <c r="D61" s="159"/>
      <c r="E61" s="160">
        <v>1225.5999999999999</v>
      </c>
      <c r="F61" s="133"/>
      <c r="G61" s="133"/>
      <c r="H61" s="133"/>
      <c r="I61" s="133"/>
      <c r="J61" s="133"/>
      <c r="K61" s="133"/>
      <c r="L61" s="133"/>
      <c r="M61" s="133"/>
      <c r="N61" s="133"/>
      <c r="O61" s="124"/>
      <c r="P61" s="124"/>
      <c r="Q61" s="124"/>
      <c r="R61" s="124"/>
      <c r="S61" s="124"/>
      <c r="T61" s="124"/>
      <c r="U61" s="124"/>
      <c r="V61" s="124" t="s">
        <v>262</v>
      </c>
      <c r="W61" s="124">
        <v>0</v>
      </c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</row>
    <row r="62" spans="1:60" outlineLevel="3" x14ac:dyDescent="0.2">
      <c r="A62" s="131"/>
      <c r="B62" s="132"/>
      <c r="C62" s="161" t="s">
        <v>840</v>
      </c>
      <c r="D62" s="159"/>
      <c r="E62" s="160">
        <v>86</v>
      </c>
      <c r="F62" s="133"/>
      <c r="G62" s="133"/>
      <c r="H62" s="133"/>
      <c r="I62" s="133"/>
      <c r="J62" s="133"/>
      <c r="K62" s="133"/>
      <c r="L62" s="133"/>
      <c r="M62" s="133"/>
      <c r="N62" s="133"/>
      <c r="O62" s="124"/>
      <c r="P62" s="124"/>
      <c r="Q62" s="124"/>
      <c r="R62" s="124"/>
      <c r="S62" s="124"/>
      <c r="T62" s="124"/>
      <c r="U62" s="124"/>
      <c r="V62" s="124" t="s">
        <v>262</v>
      </c>
      <c r="W62" s="124">
        <v>0</v>
      </c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</row>
    <row r="63" spans="1:60" ht="22.5" outlineLevel="3" x14ac:dyDescent="0.2">
      <c r="A63" s="131"/>
      <c r="B63" s="132"/>
      <c r="C63" s="161" t="s">
        <v>841</v>
      </c>
      <c r="D63" s="159"/>
      <c r="E63" s="160">
        <v>2347.5500000000002</v>
      </c>
      <c r="F63" s="133"/>
      <c r="G63" s="133"/>
      <c r="H63" s="133"/>
      <c r="I63" s="133"/>
      <c r="J63" s="133"/>
      <c r="K63" s="133"/>
      <c r="L63" s="133"/>
      <c r="M63" s="133"/>
      <c r="N63" s="133"/>
      <c r="O63" s="124"/>
      <c r="P63" s="124"/>
      <c r="Q63" s="124"/>
      <c r="R63" s="124"/>
      <c r="S63" s="124"/>
      <c r="T63" s="124"/>
      <c r="U63" s="124"/>
      <c r="V63" s="124" t="s">
        <v>262</v>
      </c>
      <c r="W63" s="124">
        <v>0</v>
      </c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4"/>
    </row>
    <row r="64" spans="1:60" ht="22.5" outlineLevel="3" x14ac:dyDescent="0.2">
      <c r="A64" s="131"/>
      <c r="B64" s="132"/>
      <c r="C64" s="161" t="s">
        <v>842</v>
      </c>
      <c r="D64" s="159"/>
      <c r="E64" s="160">
        <v>-30.83</v>
      </c>
      <c r="F64" s="133"/>
      <c r="G64" s="133"/>
      <c r="H64" s="133"/>
      <c r="I64" s="133"/>
      <c r="J64" s="133"/>
      <c r="K64" s="133"/>
      <c r="L64" s="133"/>
      <c r="M64" s="133"/>
      <c r="N64" s="133"/>
      <c r="O64" s="124"/>
      <c r="P64" s="124"/>
      <c r="Q64" s="124"/>
      <c r="R64" s="124"/>
      <c r="S64" s="124"/>
      <c r="T64" s="124"/>
      <c r="U64" s="124"/>
      <c r="V64" s="124" t="s">
        <v>262</v>
      </c>
      <c r="W64" s="124">
        <v>0</v>
      </c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124"/>
    </row>
    <row r="65" spans="1:60" outlineLevel="1" x14ac:dyDescent="0.2">
      <c r="A65" s="141">
        <v>24</v>
      </c>
      <c r="B65" s="142" t="s">
        <v>333</v>
      </c>
      <c r="C65" s="155" t="s">
        <v>334</v>
      </c>
      <c r="D65" s="143" t="s">
        <v>294</v>
      </c>
      <c r="E65" s="144">
        <v>18469.205999999998</v>
      </c>
      <c r="F65" s="145"/>
      <c r="G65" s="190">
        <f>ROUND(E65*F65,2)</f>
        <v>0</v>
      </c>
      <c r="H65" s="193" t="s">
        <v>260</v>
      </c>
      <c r="I65" s="146" t="s">
        <v>260</v>
      </c>
      <c r="J65" s="133">
        <v>0</v>
      </c>
      <c r="K65" s="133" t="e">
        <f>ROUND(#REF!*J65,2)</f>
        <v>#REF!</v>
      </c>
      <c r="L65" s="133"/>
      <c r="M65" s="133" t="s">
        <v>220</v>
      </c>
      <c r="N65" s="133" t="s">
        <v>221</v>
      </c>
      <c r="O65" s="124"/>
      <c r="P65" s="124"/>
      <c r="Q65" s="124"/>
      <c r="R65" s="124"/>
      <c r="S65" s="124"/>
      <c r="T65" s="124"/>
      <c r="U65" s="124"/>
      <c r="V65" s="124" t="s">
        <v>222</v>
      </c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124"/>
      <c r="BC65" s="124"/>
      <c r="BD65" s="124"/>
      <c r="BE65" s="124"/>
      <c r="BF65" s="124"/>
      <c r="BG65" s="124"/>
      <c r="BH65" s="124"/>
    </row>
    <row r="66" spans="1:60" outlineLevel="2" x14ac:dyDescent="0.2">
      <c r="A66" s="131"/>
      <c r="B66" s="132"/>
      <c r="C66" s="161" t="s">
        <v>835</v>
      </c>
      <c r="D66" s="159"/>
      <c r="E66" s="160"/>
      <c r="F66" s="133"/>
      <c r="G66" s="133"/>
      <c r="H66" s="133"/>
      <c r="I66" s="133"/>
      <c r="J66" s="133"/>
      <c r="K66" s="133"/>
      <c r="L66" s="133"/>
      <c r="M66" s="133"/>
      <c r="N66" s="133"/>
      <c r="O66" s="124"/>
      <c r="P66" s="124"/>
      <c r="Q66" s="124"/>
      <c r="R66" s="124"/>
      <c r="S66" s="124"/>
      <c r="T66" s="124"/>
      <c r="U66" s="124"/>
      <c r="V66" s="124" t="s">
        <v>262</v>
      </c>
      <c r="W66" s="124">
        <v>0</v>
      </c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24"/>
      <c r="AZ66" s="124"/>
      <c r="BA66" s="124"/>
      <c r="BB66" s="124"/>
      <c r="BC66" s="124"/>
      <c r="BD66" s="124"/>
      <c r="BE66" s="124"/>
      <c r="BF66" s="124"/>
      <c r="BG66" s="124"/>
      <c r="BH66" s="124"/>
    </row>
    <row r="67" spans="1:60" outlineLevel="3" x14ac:dyDescent="0.2">
      <c r="A67" s="131"/>
      <c r="B67" s="132"/>
      <c r="C67" s="161" t="s">
        <v>843</v>
      </c>
      <c r="D67" s="159"/>
      <c r="E67" s="160">
        <v>28.8</v>
      </c>
      <c r="F67" s="133"/>
      <c r="G67" s="133"/>
      <c r="H67" s="133"/>
      <c r="I67" s="133"/>
      <c r="J67" s="133"/>
      <c r="K67" s="133"/>
      <c r="L67" s="133"/>
      <c r="M67" s="133"/>
      <c r="N67" s="133"/>
      <c r="O67" s="124"/>
      <c r="P67" s="124"/>
      <c r="Q67" s="124"/>
      <c r="R67" s="124"/>
      <c r="S67" s="124"/>
      <c r="T67" s="124"/>
      <c r="U67" s="124"/>
      <c r="V67" s="124" t="s">
        <v>262</v>
      </c>
      <c r="W67" s="124">
        <v>0</v>
      </c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</row>
    <row r="68" spans="1:60" outlineLevel="3" x14ac:dyDescent="0.2">
      <c r="A68" s="131"/>
      <c r="B68" s="132"/>
      <c r="C68" s="161" t="s">
        <v>844</v>
      </c>
      <c r="D68" s="159"/>
      <c r="E68" s="160">
        <v>28.8</v>
      </c>
      <c r="F68" s="133"/>
      <c r="G68" s="133"/>
      <c r="H68" s="133"/>
      <c r="I68" s="133"/>
      <c r="J68" s="133"/>
      <c r="K68" s="133"/>
      <c r="L68" s="133"/>
      <c r="M68" s="133"/>
      <c r="N68" s="133"/>
      <c r="O68" s="124"/>
      <c r="P68" s="124"/>
      <c r="Q68" s="124"/>
      <c r="R68" s="124"/>
      <c r="S68" s="124"/>
      <c r="T68" s="124"/>
      <c r="U68" s="124"/>
      <c r="V68" s="124" t="s">
        <v>262</v>
      </c>
      <c r="W68" s="124">
        <v>0</v>
      </c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</row>
    <row r="69" spans="1:60" outlineLevel="3" x14ac:dyDescent="0.2">
      <c r="A69" s="131"/>
      <c r="B69" s="132"/>
      <c r="C69" s="161" t="s">
        <v>845</v>
      </c>
      <c r="D69" s="159"/>
      <c r="E69" s="160">
        <v>270</v>
      </c>
      <c r="F69" s="133"/>
      <c r="G69" s="133"/>
      <c r="H69" s="133"/>
      <c r="I69" s="133"/>
      <c r="J69" s="133"/>
      <c r="K69" s="133"/>
      <c r="L69" s="133"/>
      <c r="M69" s="133"/>
      <c r="N69" s="133"/>
      <c r="O69" s="124"/>
      <c r="P69" s="124"/>
      <c r="Q69" s="124"/>
      <c r="R69" s="124"/>
      <c r="S69" s="124"/>
      <c r="T69" s="124"/>
      <c r="U69" s="124"/>
      <c r="V69" s="124" t="s">
        <v>262</v>
      </c>
      <c r="W69" s="124">
        <v>0</v>
      </c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4"/>
      <c r="AT69" s="124"/>
      <c r="AU69" s="124"/>
      <c r="AV69" s="124"/>
      <c r="AW69" s="124"/>
      <c r="AX69" s="124"/>
      <c r="AY69" s="124"/>
      <c r="AZ69" s="124"/>
      <c r="BA69" s="124"/>
      <c r="BB69" s="124"/>
      <c r="BC69" s="124"/>
      <c r="BD69" s="124"/>
      <c r="BE69" s="124"/>
      <c r="BF69" s="124"/>
      <c r="BG69" s="124"/>
      <c r="BH69" s="124"/>
    </row>
    <row r="70" spans="1:60" outlineLevel="3" x14ac:dyDescent="0.2">
      <c r="A70" s="131"/>
      <c r="B70" s="132"/>
      <c r="C70" s="161" t="s">
        <v>846</v>
      </c>
      <c r="D70" s="159"/>
      <c r="E70" s="160">
        <v>6128</v>
      </c>
      <c r="F70" s="133"/>
      <c r="G70" s="133"/>
      <c r="H70" s="133"/>
      <c r="I70" s="133"/>
      <c r="J70" s="133"/>
      <c r="K70" s="133"/>
      <c r="L70" s="133"/>
      <c r="M70" s="133"/>
      <c r="N70" s="133"/>
      <c r="O70" s="124"/>
      <c r="P70" s="124"/>
      <c r="Q70" s="124"/>
      <c r="R70" s="124"/>
      <c r="S70" s="124"/>
      <c r="T70" s="124"/>
      <c r="U70" s="124"/>
      <c r="V70" s="124" t="s">
        <v>262</v>
      </c>
      <c r="W70" s="124">
        <v>0</v>
      </c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4"/>
      <c r="BA70" s="124"/>
      <c r="BB70" s="124"/>
      <c r="BC70" s="124"/>
      <c r="BD70" s="124"/>
      <c r="BE70" s="124"/>
      <c r="BF70" s="124"/>
      <c r="BG70" s="124"/>
      <c r="BH70" s="124"/>
    </row>
    <row r="71" spans="1:60" outlineLevel="3" x14ac:dyDescent="0.2">
      <c r="A71" s="131"/>
      <c r="B71" s="132"/>
      <c r="C71" s="161" t="s">
        <v>847</v>
      </c>
      <c r="D71" s="159"/>
      <c r="E71" s="160">
        <v>430</v>
      </c>
      <c r="F71" s="133"/>
      <c r="G71" s="133"/>
      <c r="H71" s="133"/>
      <c r="I71" s="133"/>
      <c r="J71" s="133"/>
      <c r="K71" s="133"/>
      <c r="L71" s="133"/>
      <c r="M71" s="133"/>
      <c r="N71" s="133"/>
      <c r="O71" s="124"/>
      <c r="P71" s="124"/>
      <c r="Q71" s="124"/>
      <c r="R71" s="124"/>
      <c r="S71" s="124"/>
      <c r="T71" s="124"/>
      <c r="U71" s="124"/>
      <c r="V71" s="124" t="s">
        <v>262</v>
      </c>
      <c r="W71" s="124">
        <v>0</v>
      </c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24"/>
      <c r="AZ71" s="124"/>
      <c r="BA71" s="124"/>
      <c r="BB71" s="124"/>
      <c r="BC71" s="124"/>
      <c r="BD71" s="124"/>
      <c r="BE71" s="124"/>
      <c r="BF71" s="124"/>
      <c r="BG71" s="124"/>
      <c r="BH71" s="124"/>
    </row>
    <row r="72" spans="1:60" outlineLevel="3" x14ac:dyDescent="0.2">
      <c r="A72" s="131"/>
      <c r="B72" s="132"/>
      <c r="C72" s="161" t="s">
        <v>848</v>
      </c>
      <c r="D72" s="159"/>
      <c r="E72" s="160">
        <v>11583.61</v>
      </c>
      <c r="F72" s="133"/>
      <c r="G72" s="133"/>
      <c r="H72" s="133"/>
      <c r="I72" s="133"/>
      <c r="J72" s="133"/>
      <c r="K72" s="133"/>
      <c r="L72" s="133"/>
      <c r="M72" s="133"/>
      <c r="N72" s="133"/>
      <c r="O72" s="124"/>
      <c r="P72" s="124"/>
      <c r="Q72" s="124"/>
      <c r="R72" s="124"/>
      <c r="S72" s="124"/>
      <c r="T72" s="124"/>
      <c r="U72" s="124"/>
      <c r="V72" s="124" t="s">
        <v>262</v>
      </c>
      <c r="W72" s="124">
        <v>0</v>
      </c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24"/>
      <c r="BH72" s="124"/>
    </row>
    <row r="73" spans="1:60" outlineLevel="1" x14ac:dyDescent="0.2">
      <c r="A73" s="141">
        <v>25</v>
      </c>
      <c r="B73" s="142" t="s">
        <v>341</v>
      </c>
      <c r="C73" s="155" t="s">
        <v>342</v>
      </c>
      <c r="D73" s="143" t="s">
        <v>294</v>
      </c>
      <c r="E73" s="144">
        <v>1225.5999999999999</v>
      </c>
      <c r="F73" s="145"/>
      <c r="G73" s="190">
        <f>ROUND(E73*F73,2)</f>
        <v>0</v>
      </c>
      <c r="H73" s="193" t="s">
        <v>260</v>
      </c>
      <c r="I73" s="146" t="s">
        <v>260</v>
      </c>
      <c r="J73" s="133">
        <v>6.8000000000000005E-2</v>
      </c>
      <c r="K73" s="133" t="e">
        <f>ROUND(#REF!*J73,2)</f>
        <v>#REF!</v>
      </c>
      <c r="L73" s="133"/>
      <c r="M73" s="133" t="s">
        <v>220</v>
      </c>
      <c r="N73" s="133" t="s">
        <v>221</v>
      </c>
      <c r="O73" s="124"/>
      <c r="P73" s="124"/>
      <c r="Q73" s="124"/>
      <c r="R73" s="124"/>
      <c r="S73" s="124"/>
      <c r="T73" s="124"/>
      <c r="U73" s="124"/>
      <c r="V73" s="124" t="s">
        <v>222</v>
      </c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24"/>
      <c r="AZ73" s="124"/>
      <c r="BA73" s="124"/>
      <c r="BB73" s="124"/>
      <c r="BC73" s="124"/>
      <c r="BD73" s="124"/>
      <c r="BE73" s="124"/>
      <c r="BF73" s="124"/>
      <c r="BG73" s="124"/>
      <c r="BH73" s="124"/>
    </row>
    <row r="74" spans="1:60" outlineLevel="2" x14ac:dyDescent="0.2">
      <c r="A74" s="131"/>
      <c r="B74" s="132"/>
      <c r="C74" s="161" t="s">
        <v>849</v>
      </c>
      <c r="D74" s="159"/>
      <c r="E74" s="160">
        <v>1225.5999999999999</v>
      </c>
      <c r="F74" s="133"/>
      <c r="G74" s="133"/>
      <c r="H74" s="133"/>
      <c r="I74" s="133"/>
      <c r="J74" s="133"/>
      <c r="K74" s="133"/>
      <c r="L74" s="133"/>
      <c r="M74" s="133"/>
      <c r="N74" s="133"/>
      <c r="O74" s="124"/>
      <c r="P74" s="124"/>
      <c r="Q74" s="124"/>
      <c r="R74" s="124"/>
      <c r="S74" s="124"/>
      <c r="T74" s="124"/>
      <c r="U74" s="124"/>
      <c r="V74" s="124" t="s">
        <v>262</v>
      </c>
      <c r="W74" s="124">
        <v>0</v>
      </c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24"/>
      <c r="BH74" s="124"/>
    </row>
    <row r="75" spans="1:60" outlineLevel="1" x14ac:dyDescent="0.2">
      <c r="A75" s="141">
        <v>26</v>
      </c>
      <c r="B75" s="142" t="s">
        <v>343</v>
      </c>
      <c r="C75" s="155" t="s">
        <v>344</v>
      </c>
      <c r="D75" s="143" t="s">
        <v>294</v>
      </c>
      <c r="E75" s="144">
        <v>96.348699999999994</v>
      </c>
      <c r="F75" s="145"/>
      <c r="G75" s="190">
        <f>ROUND(E75*F75,2)</f>
        <v>0</v>
      </c>
      <c r="H75" s="193" t="s">
        <v>260</v>
      </c>
      <c r="I75" s="146" t="s">
        <v>260</v>
      </c>
      <c r="J75" s="133">
        <v>0.20200000000000001</v>
      </c>
      <c r="K75" s="133" t="e">
        <f>ROUND(#REF!*J75,2)</f>
        <v>#REF!</v>
      </c>
      <c r="L75" s="133"/>
      <c r="M75" s="133" t="s">
        <v>220</v>
      </c>
      <c r="N75" s="133" t="s">
        <v>221</v>
      </c>
      <c r="O75" s="124"/>
      <c r="P75" s="124"/>
      <c r="Q75" s="124"/>
      <c r="R75" s="124"/>
      <c r="S75" s="124"/>
      <c r="T75" s="124"/>
      <c r="U75" s="124"/>
      <c r="V75" s="124" t="s">
        <v>222</v>
      </c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  <c r="BH75" s="124"/>
    </row>
    <row r="76" spans="1:60" outlineLevel="2" x14ac:dyDescent="0.2">
      <c r="A76" s="131"/>
      <c r="B76" s="132"/>
      <c r="C76" s="161" t="s">
        <v>850</v>
      </c>
      <c r="D76" s="159"/>
      <c r="E76" s="160">
        <v>5.76</v>
      </c>
      <c r="F76" s="133"/>
      <c r="G76" s="133"/>
      <c r="H76" s="133"/>
      <c r="I76" s="133"/>
      <c r="J76" s="133"/>
      <c r="K76" s="133"/>
      <c r="L76" s="133"/>
      <c r="M76" s="133"/>
      <c r="N76" s="133"/>
      <c r="O76" s="124"/>
      <c r="P76" s="124"/>
      <c r="Q76" s="124"/>
      <c r="R76" s="124"/>
      <c r="S76" s="124"/>
      <c r="T76" s="124"/>
      <c r="U76" s="124"/>
      <c r="V76" s="124" t="s">
        <v>262</v>
      </c>
      <c r="W76" s="124">
        <v>0</v>
      </c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24"/>
      <c r="AW76" s="124"/>
      <c r="AX76" s="124"/>
      <c r="AY76" s="124"/>
      <c r="AZ76" s="124"/>
      <c r="BA76" s="124"/>
      <c r="BB76" s="124"/>
      <c r="BC76" s="124"/>
      <c r="BD76" s="124"/>
      <c r="BE76" s="124"/>
      <c r="BF76" s="124"/>
      <c r="BG76" s="124"/>
      <c r="BH76" s="124"/>
    </row>
    <row r="77" spans="1:60" outlineLevel="3" x14ac:dyDescent="0.2">
      <c r="A77" s="131"/>
      <c r="B77" s="132"/>
      <c r="C77" s="161" t="s">
        <v>851</v>
      </c>
      <c r="D77" s="159"/>
      <c r="E77" s="160">
        <v>5.76</v>
      </c>
      <c r="F77" s="133"/>
      <c r="G77" s="133"/>
      <c r="H77" s="133"/>
      <c r="I77" s="133"/>
      <c r="J77" s="133"/>
      <c r="K77" s="133"/>
      <c r="L77" s="133"/>
      <c r="M77" s="133"/>
      <c r="N77" s="133"/>
      <c r="O77" s="124"/>
      <c r="P77" s="124"/>
      <c r="Q77" s="124"/>
      <c r="R77" s="124"/>
      <c r="S77" s="124"/>
      <c r="T77" s="124"/>
      <c r="U77" s="124"/>
      <c r="V77" s="124" t="s">
        <v>262</v>
      </c>
      <c r="W77" s="124">
        <v>0</v>
      </c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</row>
    <row r="78" spans="1:60" outlineLevel="3" x14ac:dyDescent="0.2">
      <c r="A78" s="131"/>
      <c r="B78" s="132"/>
      <c r="C78" s="161" t="s">
        <v>852</v>
      </c>
      <c r="D78" s="159"/>
      <c r="E78" s="160">
        <v>54</v>
      </c>
      <c r="F78" s="133"/>
      <c r="G78" s="133"/>
      <c r="H78" s="133"/>
      <c r="I78" s="133"/>
      <c r="J78" s="133"/>
      <c r="K78" s="133"/>
      <c r="L78" s="133"/>
      <c r="M78" s="133"/>
      <c r="N78" s="133"/>
      <c r="O78" s="124"/>
      <c r="P78" s="124"/>
      <c r="Q78" s="124"/>
      <c r="R78" s="124"/>
      <c r="S78" s="124"/>
      <c r="T78" s="124"/>
      <c r="U78" s="124"/>
      <c r="V78" s="124" t="s">
        <v>262</v>
      </c>
      <c r="W78" s="124">
        <v>0</v>
      </c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124"/>
      <c r="BB78" s="124"/>
      <c r="BC78" s="124"/>
      <c r="BD78" s="124"/>
      <c r="BE78" s="124"/>
      <c r="BF78" s="124"/>
      <c r="BG78" s="124"/>
      <c r="BH78" s="124"/>
    </row>
    <row r="79" spans="1:60" outlineLevel="3" x14ac:dyDescent="0.2">
      <c r="A79" s="131"/>
      <c r="B79" s="132"/>
      <c r="C79" s="161" t="s">
        <v>853</v>
      </c>
      <c r="D79" s="159"/>
      <c r="E79" s="160">
        <v>16.8</v>
      </c>
      <c r="F79" s="133"/>
      <c r="G79" s="133"/>
      <c r="H79" s="133"/>
      <c r="I79" s="133"/>
      <c r="J79" s="133"/>
      <c r="K79" s="133"/>
      <c r="L79" s="133"/>
      <c r="M79" s="133"/>
      <c r="N79" s="133"/>
      <c r="O79" s="124"/>
      <c r="P79" s="124"/>
      <c r="Q79" s="124"/>
      <c r="R79" s="124"/>
      <c r="S79" s="124"/>
      <c r="T79" s="124"/>
      <c r="U79" s="124"/>
      <c r="V79" s="124" t="s">
        <v>262</v>
      </c>
      <c r="W79" s="124">
        <v>0</v>
      </c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</row>
    <row r="80" spans="1:60" ht="22.5" outlineLevel="3" x14ac:dyDescent="0.2">
      <c r="A80" s="131"/>
      <c r="B80" s="132"/>
      <c r="C80" s="161" t="s">
        <v>854</v>
      </c>
      <c r="D80" s="159"/>
      <c r="E80" s="160">
        <v>4.03</v>
      </c>
      <c r="F80" s="133"/>
      <c r="G80" s="133"/>
      <c r="H80" s="133"/>
      <c r="I80" s="133"/>
      <c r="J80" s="133"/>
      <c r="K80" s="133"/>
      <c r="L80" s="133"/>
      <c r="M80" s="133"/>
      <c r="N80" s="133"/>
      <c r="O80" s="124"/>
      <c r="P80" s="124"/>
      <c r="Q80" s="124"/>
      <c r="R80" s="124"/>
      <c r="S80" s="124"/>
      <c r="T80" s="124"/>
      <c r="U80" s="124"/>
      <c r="V80" s="124" t="s">
        <v>262</v>
      </c>
      <c r="W80" s="124">
        <v>0</v>
      </c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  <c r="AT80" s="124"/>
      <c r="AU80" s="124"/>
      <c r="AV80" s="124"/>
      <c r="AW80" s="124"/>
      <c r="AX80" s="124"/>
      <c r="AY80" s="124"/>
      <c r="AZ80" s="124"/>
      <c r="BA80" s="124"/>
      <c r="BB80" s="124"/>
      <c r="BC80" s="124"/>
      <c r="BD80" s="124"/>
      <c r="BE80" s="124"/>
      <c r="BF80" s="124"/>
      <c r="BG80" s="124"/>
      <c r="BH80" s="124"/>
    </row>
    <row r="81" spans="1:60" outlineLevel="3" x14ac:dyDescent="0.2">
      <c r="A81" s="131"/>
      <c r="B81" s="132"/>
      <c r="C81" s="161" t="s">
        <v>855</v>
      </c>
      <c r="D81" s="159"/>
      <c r="E81" s="160">
        <v>10</v>
      </c>
      <c r="F81" s="133"/>
      <c r="G81" s="133"/>
      <c r="H81" s="133"/>
      <c r="I81" s="133"/>
      <c r="J81" s="133"/>
      <c r="K81" s="133"/>
      <c r="L81" s="133"/>
      <c r="M81" s="133"/>
      <c r="N81" s="133"/>
      <c r="O81" s="124"/>
      <c r="P81" s="124"/>
      <c r="Q81" s="124"/>
      <c r="R81" s="124"/>
      <c r="S81" s="124"/>
      <c r="T81" s="124"/>
      <c r="U81" s="124"/>
      <c r="V81" s="124" t="s">
        <v>262</v>
      </c>
      <c r="W81" s="124">
        <v>0</v>
      </c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  <c r="BH81" s="124"/>
    </row>
    <row r="82" spans="1:60" ht="22.5" outlineLevel="1" x14ac:dyDescent="0.2">
      <c r="A82" s="141">
        <v>27</v>
      </c>
      <c r="B82" s="142" t="s">
        <v>348</v>
      </c>
      <c r="C82" s="155" t="s">
        <v>349</v>
      </c>
      <c r="D82" s="143" t="s">
        <v>294</v>
      </c>
      <c r="E82" s="144">
        <v>18.48</v>
      </c>
      <c r="F82" s="145"/>
      <c r="G82" s="190">
        <f>ROUND(E82*F82,2)</f>
        <v>0</v>
      </c>
      <c r="H82" s="193" t="s">
        <v>260</v>
      </c>
      <c r="I82" s="146" t="s">
        <v>260</v>
      </c>
      <c r="J82" s="133">
        <v>1.587</v>
      </c>
      <c r="K82" s="133" t="e">
        <f>ROUND(#REF!*J82,2)</f>
        <v>#REF!</v>
      </c>
      <c r="L82" s="133"/>
      <c r="M82" s="133" t="s">
        <v>220</v>
      </c>
      <c r="N82" s="133" t="s">
        <v>221</v>
      </c>
      <c r="O82" s="124"/>
      <c r="P82" s="124"/>
      <c r="Q82" s="124"/>
      <c r="R82" s="124"/>
      <c r="S82" s="124"/>
      <c r="T82" s="124"/>
      <c r="U82" s="124"/>
      <c r="V82" s="124" t="s">
        <v>350</v>
      </c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24"/>
      <c r="BH82" s="124"/>
    </row>
    <row r="83" spans="1:60" outlineLevel="2" x14ac:dyDescent="0.2">
      <c r="A83" s="131"/>
      <c r="B83" s="132"/>
      <c r="C83" s="161" t="s">
        <v>856</v>
      </c>
      <c r="D83" s="159"/>
      <c r="E83" s="160">
        <v>18.48</v>
      </c>
      <c r="F83" s="133"/>
      <c r="G83" s="133"/>
      <c r="H83" s="133"/>
      <c r="I83" s="133"/>
      <c r="J83" s="133"/>
      <c r="K83" s="133"/>
      <c r="L83" s="133"/>
      <c r="M83" s="133"/>
      <c r="N83" s="133"/>
      <c r="O83" s="124"/>
      <c r="P83" s="124"/>
      <c r="Q83" s="124"/>
      <c r="R83" s="124"/>
      <c r="S83" s="124"/>
      <c r="T83" s="124"/>
      <c r="U83" s="124"/>
      <c r="V83" s="124" t="s">
        <v>262</v>
      </c>
      <c r="W83" s="124">
        <v>0</v>
      </c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124"/>
      <c r="AP83" s="124"/>
      <c r="AQ83" s="124"/>
      <c r="AR83" s="124"/>
      <c r="AS83" s="124"/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4"/>
      <c r="BE83" s="124"/>
      <c r="BF83" s="124"/>
      <c r="BG83" s="124"/>
      <c r="BH83" s="124"/>
    </row>
    <row r="84" spans="1:60" outlineLevel="1" x14ac:dyDescent="0.2">
      <c r="A84" s="141">
        <v>28</v>
      </c>
      <c r="B84" s="142" t="s">
        <v>352</v>
      </c>
      <c r="C84" s="155" t="s">
        <v>353</v>
      </c>
      <c r="D84" s="143" t="s">
        <v>259</v>
      </c>
      <c r="E84" s="144">
        <v>319</v>
      </c>
      <c r="F84" s="145"/>
      <c r="G84" s="190">
        <f>ROUND(E84*F84,2)</f>
        <v>0</v>
      </c>
      <c r="H84" s="193" t="s">
        <v>260</v>
      </c>
      <c r="I84" s="146" t="s">
        <v>260</v>
      </c>
      <c r="J84" s="133">
        <v>0.06</v>
      </c>
      <c r="K84" s="133" t="e">
        <f>ROUND(#REF!*J84,2)</f>
        <v>#REF!</v>
      </c>
      <c r="L84" s="133"/>
      <c r="M84" s="133" t="s">
        <v>220</v>
      </c>
      <c r="N84" s="133" t="s">
        <v>221</v>
      </c>
      <c r="O84" s="124"/>
      <c r="P84" s="124"/>
      <c r="Q84" s="124"/>
      <c r="R84" s="124"/>
      <c r="S84" s="124"/>
      <c r="T84" s="124"/>
      <c r="U84" s="124"/>
      <c r="V84" s="124" t="s">
        <v>222</v>
      </c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</row>
    <row r="85" spans="1:60" outlineLevel="2" x14ac:dyDescent="0.2">
      <c r="A85" s="131"/>
      <c r="B85" s="132"/>
      <c r="C85" s="161" t="s">
        <v>857</v>
      </c>
      <c r="D85" s="159"/>
      <c r="E85" s="160">
        <v>319</v>
      </c>
      <c r="F85" s="133"/>
      <c r="G85" s="133"/>
      <c r="H85" s="133"/>
      <c r="I85" s="133"/>
      <c r="J85" s="133"/>
      <c r="K85" s="133"/>
      <c r="L85" s="133"/>
      <c r="M85" s="133"/>
      <c r="N85" s="133"/>
      <c r="O85" s="124"/>
      <c r="P85" s="124"/>
      <c r="Q85" s="124"/>
      <c r="R85" s="124"/>
      <c r="S85" s="124"/>
      <c r="T85" s="124"/>
      <c r="U85" s="124"/>
      <c r="V85" s="124" t="s">
        <v>262</v>
      </c>
      <c r="W85" s="124">
        <v>0</v>
      </c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  <c r="BE85" s="124"/>
      <c r="BF85" s="124"/>
      <c r="BG85" s="124"/>
      <c r="BH85" s="124"/>
    </row>
    <row r="86" spans="1:60" outlineLevel="1" x14ac:dyDescent="0.2">
      <c r="A86" s="141">
        <v>29</v>
      </c>
      <c r="B86" s="142" t="s">
        <v>858</v>
      </c>
      <c r="C86" s="155" t="s">
        <v>859</v>
      </c>
      <c r="D86" s="143" t="s">
        <v>259</v>
      </c>
      <c r="E86" s="144">
        <v>2036</v>
      </c>
      <c r="F86" s="145"/>
      <c r="G86" s="190">
        <f>ROUND(E86*F86,2)</f>
        <v>0</v>
      </c>
      <c r="H86" s="193" t="s">
        <v>260</v>
      </c>
      <c r="I86" s="146" t="s">
        <v>260</v>
      </c>
      <c r="J86" s="133">
        <v>0.18</v>
      </c>
      <c r="K86" s="133" t="e">
        <f>ROUND(#REF!*J86,2)</f>
        <v>#REF!</v>
      </c>
      <c r="L86" s="133"/>
      <c r="M86" s="133" t="s">
        <v>220</v>
      </c>
      <c r="N86" s="133" t="s">
        <v>221</v>
      </c>
      <c r="O86" s="124"/>
      <c r="P86" s="124"/>
      <c r="Q86" s="124"/>
      <c r="R86" s="124"/>
      <c r="S86" s="124"/>
      <c r="T86" s="124"/>
      <c r="U86" s="124"/>
      <c r="V86" s="124" t="s">
        <v>222</v>
      </c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  <c r="BE86" s="124"/>
      <c r="BF86" s="124"/>
      <c r="BG86" s="124"/>
      <c r="BH86" s="124"/>
    </row>
    <row r="87" spans="1:60" outlineLevel="2" x14ac:dyDescent="0.2">
      <c r="A87" s="131"/>
      <c r="B87" s="132"/>
      <c r="C87" s="272" t="s">
        <v>860</v>
      </c>
      <c r="D87" s="273"/>
      <c r="E87" s="273"/>
      <c r="F87" s="273"/>
      <c r="G87" s="273"/>
      <c r="H87" s="133"/>
      <c r="I87" s="133"/>
      <c r="J87" s="133"/>
      <c r="K87" s="133"/>
      <c r="L87" s="133"/>
      <c r="M87" s="133"/>
      <c r="N87" s="133"/>
      <c r="O87" s="124"/>
      <c r="P87" s="124"/>
      <c r="Q87" s="124"/>
      <c r="R87" s="124"/>
      <c r="S87" s="124"/>
      <c r="T87" s="124"/>
      <c r="U87" s="124"/>
      <c r="V87" s="124" t="s">
        <v>224</v>
      </c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/>
      <c r="BD87" s="124"/>
      <c r="BE87" s="124"/>
      <c r="BF87" s="124"/>
      <c r="BG87" s="124"/>
      <c r="BH87" s="124"/>
    </row>
    <row r="88" spans="1:60" outlineLevel="2" x14ac:dyDescent="0.2">
      <c r="A88" s="131"/>
      <c r="B88" s="132"/>
      <c r="C88" s="161" t="s">
        <v>861</v>
      </c>
      <c r="D88" s="159"/>
      <c r="E88" s="160">
        <v>2036</v>
      </c>
      <c r="F88" s="133"/>
      <c r="G88" s="133"/>
      <c r="H88" s="133"/>
      <c r="I88" s="133"/>
      <c r="J88" s="133"/>
      <c r="K88" s="133"/>
      <c r="L88" s="133"/>
      <c r="M88" s="133"/>
      <c r="N88" s="133"/>
      <c r="O88" s="124"/>
      <c r="P88" s="124"/>
      <c r="Q88" s="124"/>
      <c r="R88" s="124"/>
      <c r="S88" s="124"/>
      <c r="T88" s="124"/>
      <c r="U88" s="124"/>
      <c r="V88" s="124" t="s">
        <v>262</v>
      </c>
      <c r="W88" s="124">
        <v>0</v>
      </c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4"/>
      <c r="BE88" s="124"/>
      <c r="BF88" s="124"/>
      <c r="BG88" s="124"/>
      <c r="BH88" s="124"/>
    </row>
    <row r="89" spans="1:60" ht="22.5" outlineLevel="1" x14ac:dyDescent="0.2">
      <c r="A89" s="141">
        <v>30</v>
      </c>
      <c r="B89" s="142" t="s">
        <v>355</v>
      </c>
      <c r="C89" s="155" t="s">
        <v>356</v>
      </c>
      <c r="D89" s="143" t="s">
        <v>259</v>
      </c>
      <c r="E89" s="144">
        <v>3064</v>
      </c>
      <c r="F89" s="145"/>
      <c r="G89" s="190">
        <f>ROUND(E89*F89,2)</f>
        <v>0</v>
      </c>
      <c r="H89" s="193" t="s">
        <v>260</v>
      </c>
      <c r="I89" s="146" t="s">
        <v>260</v>
      </c>
      <c r="J89" s="133">
        <v>1.7999999999999999E-2</v>
      </c>
      <c r="K89" s="133" t="e">
        <f>ROUND(#REF!*J89,2)</f>
        <v>#REF!</v>
      </c>
      <c r="L89" s="133"/>
      <c r="M89" s="133" t="s">
        <v>220</v>
      </c>
      <c r="N89" s="133" t="s">
        <v>221</v>
      </c>
      <c r="O89" s="124"/>
      <c r="P89" s="124"/>
      <c r="Q89" s="124"/>
      <c r="R89" s="124"/>
      <c r="S89" s="124"/>
      <c r="T89" s="124"/>
      <c r="U89" s="124"/>
      <c r="V89" s="124" t="s">
        <v>222</v>
      </c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4"/>
      <c r="BE89" s="124"/>
      <c r="BF89" s="124"/>
      <c r="BG89" s="124"/>
      <c r="BH89" s="124"/>
    </row>
    <row r="90" spans="1:60" outlineLevel="2" x14ac:dyDescent="0.2">
      <c r="A90" s="131"/>
      <c r="B90" s="132"/>
      <c r="C90" s="161" t="s">
        <v>862</v>
      </c>
      <c r="D90" s="159"/>
      <c r="E90" s="160">
        <v>3064</v>
      </c>
      <c r="F90" s="133"/>
      <c r="G90" s="133"/>
      <c r="H90" s="133"/>
      <c r="I90" s="133"/>
      <c r="J90" s="133"/>
      <c r="K90" s="133"/>
      <c r="L90" s="133"/>
      <c r="M90" s="133"/>
      <c r="N90" s="133"/>
      <c r="O90" s="124"/>
      <c r="P90" s="124"/>
      <c r="Q90" s="124"/>
      <c r="R90" s="124"/>
      <c r="S90" s="124"/>
      <c r="T90" s="124"/>
      <c r="U90" s="124"/>
      <c r="V90" s="124" t="s">
        <v>262</v>
      </c>
      <c r="W90" s="124">
        <v>0</v>
      </c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/>
      <c r="BD90" s="124"/>
      <c r="BE90" s="124"/>
      <c r="BF90" s="124"/>
      <c r="BG90" s="124"/>
      <c r="BH90" s="124"/>
    </row>
    <row r="91" spans="1:60" outlineLevel="1" x14ac:dyDescent="0.2">
      <c r="A91" s="141">
        <v>31</v>
      </c>
      <c r="B91" s="142" t="s">
        <v>863</v>
      </c>
      <c r="C91" s="155" t="s">
        <v>864</v>
      </c>
      <c r="D91" s="143" t="s">
        <v>259</v>
      </c>
      <c r="E91" s="144">
        <v>319</v>
      </c>
      <c r="F91" s="145"/>
      <c r="G91" s="190">
        <f>ROUND(E91*F91,2)</f>
        <v>0</v>
      </c>
      <c r="H91" s="193" t="s">
        <v>260</v>
      </c>
      <c r="I91" s="146" t="s">
        <v>260</v>
      </c>
      <c r="J91" s="133">
        <v>0.17699999999999999</v>
      </c>
      <c r="K91" s="133" t="e">
        <f>ROUND(#REF!*J91,2)</f>
        <v>#REF!</v>
      </c>
      <c r="L91" s="133"/>
      <c r="M91" s="133" t="s">
        <v>220</v>
      </c>
      <c r="N91" s="133" t="s">
        <v>221</v>
      </c>
      <c r="O91" s="124"/>
      <c r="P91" s="124"/>
      <c r="Q91" s="124"/>
      <c r="R91" s="124"/>
      <c r="S91" s="124"/>
      <c r="T91" s="124"/>
      <c r="U91" s="124"/>
      <c r="V91" s="124" t="s">
        <v>222</v>
      </c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24"/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/>
      <c r="BD91" s="124"/>
      <c r="BE91" s="124"/>
      <c r="BF91" s="124"/>
      <c r="BG91" s="124"/>
      <c r="BH91" s="124"/>
    </row>
    <row r="92" spans="1:60" outlineLevel="2" x14ac:dyDescent="0.2">
      <c r="A92" s="131"/>
      <c r="B92" s="132"/>
      <c r="C92" s="161" t="s">
        <v>865</v>
      </c>
      <c r="D92" s="159"/>
      <c r="E92" s="160">
        <v>319</v>
      </c>
      <c r="F92" s="133"/>
      <c r="G92" s="133"/>
      <c r="H92" s="133"/>
      <c r="I92" s="133"/>
      <c r="J92" s="133"/>
      <c r="K92" s="133"/>
      <c r="L92" s="133"/>
      <c r="M92" s="133"/>
      <c r="N92" s="133"/>
      <c r="O92" s="124"/>
      <c r="P92" s="124"/>
      <c r="Q92" s="124"/>
      <c r="R92" s="124"/>
      <c r="S92" s="124"/>
      <c r="T92" s="124"/>
      <c r="U92" s="124"/>
      <c r="V92" s="124" t="s">
        <v>262</v>
      </c>
      <c r="W92" s="124">
        <v>0</v>
      </c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/>
      <c r="BD92" s="124"/>
      <c r="BE92" s="124"/>
      <c r="BF92" s="124"/>
      <c r="BG92" s="124"/>
      <c r="BH92" s="124"/>
    </row>
    <row r="93" spans="1:60" outlineLevel="1" x14ac:dyDescent="0.2">
      <c r="A93" s="141">
        <v>32</v>
      </c>
      <c r="B93" s="142" t="s">
        <v>361</v>
      </c>
      <c r="C93" s="155" t="s">
        <v>362</v>
      </c>
      <c r="D93" s="143" t="s">
        <v>259</v>
      </c>
      <c r="E93" s="144">
        <v>319</v>
      </c>
      <c r="F93" s="145"/>
      <c r="G93" s="190">
        <f>ROUND(E93*F93,2)</f>
        <v>0</v>
      </c>
      <c r="H93" s="193" t="s">
        <v>260</v>
      </c>
      <c r="I93" s="146" t="s">
        <v>260</v>
      </c>
      <c r="J93" s="133">
        <v>0.126</v>
      </c>
      <c r="K93" s="133" t="e">
        <f>ROUND(#REF!*J93,2)</f>
        <v>#REF!</v>
      </c>
      <c r="L93" s="133"/>
      <c r="M93" s="133" t="s">
        <v>220</v>
      </c>
      <c r="N93" s="133" t="s">
        <v>221</v>
      </c>
      <c r="O93" s="124"/>
      <c r="P93" s="124"/>
      <c r="Q93" s="124"/>
      <c r="R93" s="124"/>
      <c r="S93" s="124"/>
      <c r="T93" s="124"/>
      <c r="U93" s="124"/>
      <c r="V93" s="124" t="s">
        <v>222</v>
      </c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/>
      <c r="BD93" s="124"/>
      <c r="BE93" s="124"/>
      <c r="BF93" s="124"/>
      <c r="BG93" s="124"/>
      <c r="BH93" s="124"/>
    </row>
    <row r="94" spans="1:60" outlineLevel="2" x14ac:dyDescent="0.2">
      <c r="A94" s="131"/>
      <c r="B94" s="132"/>
      <c r="C94" s="161" t="s">
        <v>866</v>
      </c>
      <c r="D94" s="159"/>
      <c r="E94" s="160">
        <v>319</v>
      </c>
      <c r="F94" s="133"/>
      <c r="G94" s="133"/>
      <c r="H94" s="133"/>
      <c r="I94" s="133"/>
      <c r="J94" s="133"/>
      <c r="K94" s="133"/>
      <c r="L94" s="133"/>
      <c r="M94" s="133"/>
      <c r="N94" s="133"/>
      <c r="O94" s="124"/>
      <c r="P94" s="124"/>
      <c r="Q94" s="124"/>
      <c r="R94" s="124"/>
      <c r="S94" s="124"/>
      <c r="T94" s="124"/>
      <c r="U94" s="124"/>
      <c r="V94" s="124" t="s">
        <v>262</v>
      </c>
      <c r="W94" s="124">
        <v>0</v>
      </c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</row>
    <row r="95" spans="1:60" outlineLevel="1" x14ac:dyDescent="0.2">
      <c r="A95" s="141">
        <v>33</v>
      </c>
      <c r="B95" s="142" t="s">
        <v>363</v>
      </c>
      <c r="C95" s="155" t="s">
        <v>364</v>
      </c>
      <c r="D95" s="143" t="s">
        <v>259</v>
      </c>
      <c r="E95" s="144">
        <v>319</v>
      </c>
      <c r="F95" s="145"/>
      <c r="G95" s="190">
        <f>ROUND(E95*F95,2)</f>
        <v>0</v>
      </c>
      <c r="H95" s="193" t="s">
        <v>260</v>
      </c>
      <c r="I95" s="146" t="s">
        <v>260</v>
      </c>
      <c r="J95" s="133">
        <v>2E-3</v>
      </c>
      <c r="K95" s="133" t="e">
        <f>ROUND(#REF!*J95,2)</f>
        <v>#REF!</v>
      </c>
      <c r="L95" s="133"/>
      <c r="M95" s="133" t="s">
        <v>220</v>
      </c>
      <c r="N95" s="133" t="s">
        <v>221</v>
      </c>
      <c r="O95" s="124"/>
      <c r="P95" s="124"/>
      <c r="Q95" s="124"/>
      <c r="R95" s="124"/>
      <c r="S95" s="124"/>
      <c r="T95" s="124"/>
      <c r="U95" s="124"/>
      <c r="V95" s="124" t="s">
        <v>222</v>
      </c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  <c r="AM95" s="124"/>
      <c r="AN95" s="124"/>
      <c r="AO95" s="124"/>
      <c r="AP95" s="124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24"/>
      <c r="BH95" s="124"/>
    </row>
    <row r="96" spans="1:60" outlineLevel="2" x14ac:dyDescent="0.2">
      <c r="A96" s="131"/>
      <c r="B96" s="132"/>
      <c r="C96" s="161" t="s">
        <v>867</v>
      </c>
      <c r="D96" s="159"/>
      <c r="E96" s="160">
        <v>319</v>
      </c>
      <c r="F96" s="133"/>
      <c r="G96" s="133"/>
      <c r="H96" s="133"/>
      <c r="I96" s="133"/>
      <c r="J96" s="133"/>
      <c r="K96" s="133"/>
      <c r="L96" s="133"/>
      <c r="M96" s="133"/>
      <c r="N96" s="133"/>
      <c r="O96" s="124"/>
      <c r="P96" s="124"/>
      <c r="Q96" s="124"/>
      <c r="R96" s="124"/>
      <c r="S96" s="124"/>
      <c r="T96" s="124"/>
      <c r="U96" s="124"/>
      <c r="V96" s="124" t="s">
        <v>262</v>
      </c>
      <c r="W96" s="124">
        <v>0</v>
      </c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  <c r="AO96" s="124"/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24"/>
      <c r="BH96" s="124"/>
    </row>
    <row r="97" spans="1:60" outlineLevel="1" x14ac:dyDescent="0.2">
      <c r="A97" s="141">
        <v>34</v>
      </c>
      <c r="B97" s="142" t="s">
        <v>366</v>
      </c>
      <c r="C97" s="155" t="s">
        <v>367</v>
      </c>
      <c r="D97" s="143" t="s">
        <v>294</v>
      </c>
      <c r="E97" s="144">
        <v>4.7850000000000001</v>
      </c>
      <c r="F97" s="145"/>
      <c r="G97" s="190">
        <f>ROUND(E97*F97,2)</f>
        <v>0</v>
      </c>
      <c r="H97" s="193" t="s">
        <v>260</v>
      </c>
      <c r="I97" s="146" t="s">
        <v>260</v>
      </c>
      <c r="J97" s="133">
        <v>0.26</v>
      </c>
      <c r="K97" s="133" t="e">
        <f>ROUND(#REF!*J97,2)</f>
        <v>#REF!</v>
      </c>
      <c r="L97" s="133"/>
      <c r="M97" s="133" t="s">
        <v>220</v>
      </c>
      <c r="N97" s="133" t="s">
        <v>221</v>
      </c>
      <c r="O97" s="124"/>
      <c r="P97" s="124"/>
      <c r="Q97" s="124"/>
      <c r="R97" s="124"/>
      <c r="S97" s="124"/>
      <c r="T97" s="124"/>
      <c r="U97" s="124"/>
      <c r="V97" s="124" t="s">
        <v>222</v>
      </c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  <c r="AP97" s="124"/>
      <c r="AQ97" s="124"/>
      <c r="AR97" s="124"/>
      <c r="AS97" s="124"/>
      <c r="AT97" s="124"/>
      <c r="AU97" s="124"/>
      <c r="AV97" s="124"/>
      <c r="AW97" s="124"/>
      <c r="AX97" s="124"/>
      <c r="AY97" s="124"/>
      <c r="AZ97" s="124"/>
      <c r="BA97" s="124"/>
      <c r="BB97" s="124"/>
      <c r="BC97" s="124"/>
      <c r="BD97" s="124"/>
      <c r="BE97" s="124"/>
      <c r="BF97" s="124"/>
      <c r="BG97" s="124"/>
      <c r="BH97" s="124"/>
    </row>
    <row r="98" spans="1:60" outlineLevel="2" x14ac:dyDescent="0.2">
      <c r="A98" s="131"/>
      <c r="B98" s="132"/>
      <c r="C98" s="161" t="s">
        <v>868</v>
      </c>
      <c r="D98" s="159"/>
      <c r="E98" s="160">
        <v>4.79</v>
      </c>
      <c r="F98" s="133"/>
      <c r="G98" s="133"/>
      <c r="H98" s="133"/>
      <c r="I98" s="133"/>
      <c r="J98" s="133"/>
      <c r="K98" s="133"/>
      <c r="L98" s="133"/>
      <c r="M98" s="133"/>
      <c r="N98" s="133"/>
      <c r="O98" s="124"/>
      <c r="P98" s="124"/>
      <c r="Q98" s="124"/>
      <c r="R98" s="124"/>
      <c r="S98" s="124"/>
      <c r="T98" s="124"/>
      <c r="U98" s="124"/>
      <c r="V98" s="124" t="s">
        <v>262</v>
      </c>
      <c r="W98" s="124">
        <v>0</v>
      </c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24"/>
      <c r="BH98" s="124"/>
    </row>
    <row r="99" spans="1:60" outlineLevel="1" x14ac:dyDescent="0.2">
      <c r="A99" s="141">
        <v>35</v>
      </c>
      <c r="B99" s="142" t="s">
        <v>369</v>
      </c>
      <c r="C99" s="155" t="s">
        <v>370</v>
      </c>
      <c r="D99" s="143" t="s">
        <v>294</v>
      </c>
      <c r="E99" s="144">
        <v>4.7850000000000001</v>
      </c>
      <c r="F99" s="145"/>
      <c r="G99" s="190">
        <f>ROUND(E99*F99,2)</f>
        <v>0</v>
      </c>
      <c r="H99" s="193" t="s">
        <v>260</v>
      </c>
      <c r="I99" s="146" t="s">
        <v>260</v>
      </c>
      <c r="J99" s="133">
        <v>0.88400000000000001</v>
      </c>
      <c r="K99" s="133" t="e">
        <f>ROUND(#REF!*J99,2)</f>
        <v>#REF!</v>
      </c>
      <c r="L99" s="133"/>
      <c r="M99" s="133" t="s">
        <v>220</v>
      </c>
      <c r="N99" s="133" t="s">
        <v>221</v>
      </c>
      <c r="O99" s="124"/>
      <c r="P99" s="124"/>
      <c r="Q99" s="124"/>
      <c r="R99" s="124"/>
      <c r="S99" s="124"/>
      <c r="T99" s="124"/>
      <c r="U99" s="124"/>
      <c r="V99" s="124" t="s">
        <v>222</v>
      </c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124"/>
      <c r="AO99" s="124"/>
      <c r="AP99" s="124"/>
      <c r="AQ99" s="124"/>
      <c r="AR99" s="124"/>
      <c r="AS99" s="124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124"/>
      <c r="BG99" s="124"/>
      <c r="BH99" s="124"/>
    </row>
    <row r="100" spans="1:60" outlineLevel="2" x14ac:dyDescent="0.2">
      <c r="A100" s="131"/>
      <c r="B100" s="132"/>
      <c r="C100" s="161" t="s">
        <v>869</v>
      </c>
      <c r="D100" s="159"/>
      <c r="E100" s="160">
        <v>4.79</v>
      </c>
      <c r="F100" s="133"/>
      <c r="G100" s="133"/>
      <c r="H100" s="133"/>
      <c r="I100" s="133"/>
      <c r="J100" s="133"/>
      <c r="K100" s="133"/>
      <c r="L100" s="133"/>
      <c r="M100" s="133"/>
      <c r="N100" s="133"/>
      <c r="O100" s="124"/>
      <c r="P100" s="124"/>
      <c r="Q100" s="124"/>
      <c r="R100" s="124"/>
      <c r="S100" s="124"/>
      <c r="T100" s="124"/>
      <c r="U100" s="124"/>
      <c r="V100" s="124" t="s">
        <v>262</v>
      </c>
      <c r="W100" s="124">
        <v>0</v>
      </c>
      <c r="X100" s="124"/>
      <c r="Y100" s="124"/>
      <c r="Z100" s="124"/>
      <c r="AA100" s="124"/>
      <c r="AB100" s="124"/>
      <c r="AC100" s="124"/>
      <c r="AD100" s="124"/>
      <c r="AE100" s="124"/>
      <c r="AF100" s="124"/>
      <c r="AG100" s="124"/>
      <c r="AH100" s="124"/>
      <c r="AI100" s="124"/>
      <c r="AJ100" s="124"/>
      <c r="AK100" s="124"/>
      <c r="AL100" s="124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4"/>
      <c r="BF100" s="124"/>
      <c r="BG100" s="124"/>
      <c r="BH100" s="124"/>
    </row>
    <row r="101" spans="1:60" outlineLevel="1" x14ac:dyDescent="0.2">
      <c r="A101" s="141">
        <v>36</v>
      </c>
      <c r="B101" s="142" t="s">
        <v>372</v>
      </c>
      <c r="C101" s="155" t="s">
        <v>373</v>
      </c>
      <c r="D101" s="143" t="s">
        <v>374</v>
      </c>
      <c r="E101" s="144">
        <v>3706.7539000000002</v>
      </c>
      <c r="F101" s="145"/>
      <c r="G101" s="190">
        <f>ROUND(E101*F101,2)</f>
        <v>0</v>
      </c>
      <c r="H101" s="193" t="s">
        <v>260</v>
      </c>
      <c r="I101" s="146" t="s">
        <v>260</v>
      </c>
      <c r="J101" s="133">
        <v>0</v>
      </c>
      <c r="K101" s="133" t="e">
        <f>ROUND(#REF!*J101,2)</f>
        <v>#REF!</v>
      </c>
      <c r="L101" s="133"/>
      <c r="M101" s="133" t="s">
        <v>220</v>
      </c>
      <c r="N101" s="133" t="s">
        <v>221</v>
      </c>
      <c r="O101" s="124"/>
      <c r="P101" s="124"/>
      <c r="Q101" s="124"/>
      <c r="R101" s="124"/>
      <c r="S101" s="124"/>
      <c r="T101" s="124"/>
      <c r="U101" s="124"/>
      <c r="V101" s="124" t="s">
        <v>222</v>
      </c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4"/>
      <c r="BF101" s="124"/>
      <c r="BG101" s="124"/>
      <c r="BH101" s="124"/>
    </row>
    <row r="102" spans="1:60" outlineLevel="2" x14ac:dyDescent="0.2">
      <c r="A102" s="131"/>
      <c r="B102" s="132"/>
      <c r="C102" s="161" t="s">
        <v>870</v>
      </c>
      <c r="D102" s="159"/>
      <c r="E102" s="160">
        <v>3706.75</v>
      </c>
      <c r="F102" s="133"/>
      <c r="G102" s="133"/>
      <c r="H102" s="133"/>
      <c r="I102" s="133"/>
      <c r="J102" s="133"/>
      <c r="K102" s="133"/>
      <c r="L102" s="133"/>
      <c r="M102" s="133"/>
      <c r="N102" s="133"/>
      <c r="O102" s="124"/>
      <c r="P102" s="124"/>
      <c r="Q102" s="124"/>
      <c r="R102" s="124"/>
      <c r="S102" s="124"/>
      <c r="T102" s="124"/>
      <c r="U102" s="124"/>
      <c r="V102" s="124" t="s">
        <v>262</v>
      </c>
      <c r="W102" s="124">
        <v>0</v>
      </c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  <c r="BH102" s="124"/>
    </row>
    <row r="103" spans="1:60" outlineLevel="1" x14ac:dyDescent="0.2">
      <c r="A103" s="141">
        <v>37</v>
      </c>
      <c r="B103" s="142" t="s">
        <v>376</v>
      </c>
      <c r="C103" s="155" t="s">
        <v>377</v>
      </c>
      <c r="D103" s="143" t="s">
        <v>378</v>
      </c>
      <c r="E103" s="144">
        <v>102</v>
      </c>
      <c r="F103" s="145"/>
      <c r="G103" s="190">
        <f>ROUND(E103*F103,2)</f>
        <v>0</v>
      </c>
      <c r="H103" s="193" t="s">
        <v>260</v>
      </c>
      <c r="I103" s="146" t="s">
        <v>260</v>
      </c>
      <c r="J103" s="133">
        <v>0</v>
      </c>
      <c r="K103" s="133" t="e">
        <f>ROUND(#REF!*J103,2)</f>
        <v>#REF!</v>
      </c>
      <c r="L103" s="133"/>
      <c r="M103" s="133" t="s">
        <v>243</v>
      </c>
      <c r="N103" s="133" t="s">
        <v>221</v>
      </c>
      <c r="O103" s="124"/>
      <c r="P103" s="124"/>
      <c r="Q103" s="124"/>
      <c r="R103" s="124"/>
      <c r="S103" s="124"/>
      <c r="T103" s="124"/>
      <c r="U103" s="124"/>
      <c r="V103" s="124" t="s">
        <v>244</v>
      </c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4"/>
      <c r="BF103" s="124"/>
      <c r="BG103" s="124"/>
      <c r="BH103" s="124"/>
    </row>
    <row r="104" spans="1:60" outlineLevel="2" x14ac:dyDescent="0.2">
      <c r="A104" s="131"/>
      <c r="B104" s="132"/>
      <c r="C104" s="161" t="s">
        <v>871</v>
      </c>
      <c r="D104" s="159"/>
      <c r="E104" s="160">
        <v>102</v>
      </c>
      <c r="F104" s="133"/>
      <c r="G104" s="133"/>
      <c r="H104" s="133"/>
      <c r="I104" s="133"/>
      <c r="J104" s="133"/>
      <c r="K104" s="133"/>
      <c r="L104" s="133"/>
      <c r="M104" s="133"/>
      <c r="N104" s="133"/>
      <c r="O104" s="124"/>
      <c r="P104" s="124"/>
      <c r="Q104" s="124"/>
      <c r="R104" s="124"/>
      <c r="S104" s="124"/>
      <c r="T104" s="124"/>
      <c r="U104" s="124"/>
      <c r="V104" s="124" t="s">
        <v>262</v>
      </c>
      <c r="W104" s="124">
        <v>0</v>
      </c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4"/>
      <c r="BF104" s="124"/>
      <c r="BG104" s="124"/>
      <c r="BH104" s="124"/>
    </row>
    <row r="105" spans="1:60" outlineLevel="1" x14ac:dyDescent="0.2">
      <c r="A105" s="141">
        <v>38</v>
      </c>
      <c r="B105" s="142" t="s">
        <v>380</v>
      </c>
      <c r="C105" s="155" t="s">
        <v>381</v>
      </c>
      <c r="D105" s="143" t="s">
        <v>294</v>
      </c>
      <c r="E105" s="144">
        <v>43</v>
      </c>
      <c r="F105" s="145"/>
      <c r="G105" s="190">
        <f>ROUND(E105*F105,2)</f>
        <v>0</v>
      </c>
      <c r="H105" s="193" t="s">
        <v>382</v>
      </c>
      <c r="I105" s="146" t="s">
        <v>382</v>
      </c>
      <c r="J105" s="133">
        <v>0</v>
      </c>
      <c r="K105" s="133" t="e">
        <f>ROUND(#REF!*J105,2)</f>
        <v>#REF!</v>
      </c>
      <c r="L105" s="133"/>
      <c r="M105" s="133" t="s">
        <v>243</v>
      </c>
      <c r="N105" s="133" t="s">
        <v>221</v>
      </c>
      <c r="O105" s="124"/>
      <c r="P105" s="124"/>
      <c r="Q105" s="124"/>
      <c r="R105" s="124"/>
      <c r="S105" s="124"/>
      <c r="T105" s="124"/>
      <c r="U105" s="124"/>
      <c r="V105" s="124" t="s">
        <v>244</v>
      </c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4"/>
      <c r="BF105" s="124"/>
      <c r="BG105" s="124"/>
      <c r="BH105" s="124"/>
    </row>
    <row r="106" spans="1:60" outlineLevel="2" x14ac:dyDescent="0.2">
      <c r="A106" s="131"/>
      <c r="B106" s="132"/>
      <c r="C106" s="161" t="s">
        <v>872</v>
      </c>
      <c r="D106" s="159"/>
      <c r="E106" s="160">
        <v>42.76</v>
      </c>
      <c r="F106" s="133"/>
      <c r="G106" s="133"/>
      <c r="H106" s="133"/>
      <c r="I106" s="133"/>
      <c r="J106" s="133"/>
      <c r="K106" s="133"/>
      <c r="L106" s="133"/>
      <c r="M106" s="133"/>
      <c r="N106" s="133"/>
      <c r="O106" s="124"/>
      <c r="P106" s="124"/>
      <c r="Q106" s="124"/>
      <c r="R106" s="124"/>
      <c r="S106" s="124"/>
      <c r="T106" s="124"/>
      <c r="U106" s="124"/>
      <c r="V106" s="124" t="s">
        <v>262</v>
      </c>
      <c r="W106" s="124">
        <v>0</v>
      </c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4"/>
      <c r="BF106" s="124"/>
      <c r="BG106" s="124"/>
      <c r="BH106" s="124"/>
    </row>
    <row r="107" spans="1:60" outlineLevel="3" x14ac:dyDescent="0.2">
      <c r="A107" s="131"/>
      <c r="B107" s="132"/>
      <c r="C107" s="161" t="s">
        <v>873</v>
      </c>
      <c r="D107" s="159"/>
      <c r="E107" s="160">
        <v>0.24</v>
      </c>
      <c r="F107" s="133"/>
      <c r="G107" s="133"/>
      <c r="H107" s="133"/>
      <c r="I107" s="133"/>
      <c r="J107" s="133"/>
      <c r="K107" s="133"/>
      <c r="L107" s="133"/>
      <c r="M107" s="133"/>
      <c r="N107" s="133"/>
      <c r="O107" s="124"/>
      <c r="P107" s="124"/>
      <c r="Q107" s="124"/>
      <c r="R107" s="124"/>
      <c r="S107" s="124"/>
      <c r="T107" s="124"/>
      <c r="U107" s="124"/>
      <c r="V107" s="124" t="s">
        <v>262</v>
      </c>
      <c r="W107" s="124">
        <v>0</v>
      </c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4"/>
      <c r="BF107" s="124"/>
      <c r="BG107" s="124"/>
      <c r="BH107" s="124"/>
    </row>
    <row r="108" spans="1:60" outlineLevel="1" x14ac:dyDescent="0.2">
      <c r="A108" s="141">
        <v>39</v>
      </c>
      <c r="B108" s="142" t="s">
        <v>712</v>
      </c>
      <c r="C108" s="155" t="s">
        <v>713</v>
      </c>
      <c r="D108" s="143" t="s">
        <v>294</v>
      </c>
      <c r="E108" s="144">
        <v>43</v>
      </c>
      <c r="F108" s="145"/>
      <c r="G108" s="190">
        <f>ROUND(E108*F108,2)</f>
        <v>0</v>
      </c>
      <c r="H108" s="193" t="s">
        <v>260</v>
      </c>
      <c r="I108" s="146" t="s">
        <v>260</v>
      </c>
      <c r="J108" s="133">
        <v>0</v>
      </c>
      <c r="K108" s="133" t="e">
        <f>ROUND(#REF!*J108,2)</f>
        <v>#REF!</v>
      </c>
      <c r="L108" s="133"/>
      <c r="M108" s="133" t="s">
        <v>243</v>
      </c>
      <c r="N108" s="133" t="s">
        <v>221</v>
      </c>
      <c r="O108" s="124"/>
      <c r="P108" s="124"/>
      <c r="Q108" s="124"/>
      <c r="R108" s="124"/>
      <c r="S108" s="124"/>
      <c r="T108" s="124"/>
      <c r="U108" s="124"/>
      <c r="V108" s="124" t="s">
        <v>244</v>
      </c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4"/>
      <c r="BF108" s="124"/>
      <c r="BG108" s="124"/>
      <c r="BH108" s="124"/>
    </row>
    <row r="109" spans="1:60" outlineLevel="2" x14ac:dyDescent="0.2">
      <c r="A109" s="131"/>
      <c r="B109" s="132"/>
      <c r="C109" s="161" t="s">
        <v>872</v>
      </c>
      <c r="D109" s="159"/>
      <c r="E109" s="160">
        <v>42.76</v>
      </c>
      <c r="F109" s="133"/>
      <c r="G109" s="133"/>
      <c r="H109" s="133"/>
      <c r="I109" s="133"/>
      <c r="J109" s="133"/>
      <c r="K109" s="133"/>
      <c r="L109" s="133"/>
      <c r="M109" s="133"/>
      <c r="N109" s="133"/>
      <c r="O109" s="124"/>
      <c r="P109" s="124"/>
      <c r="Q109" s="124"/>
      <c r="R109" s="124"/>
      <c r="S109" s="124"/>
      <c r="T109" s="124"/>
      <c r="U109" s="124"/>
      <c r="V109" s="124" t="s">
        <v>262</v>
      </c>
      <c r="W109" s="124">
        <v>0</v>
      </c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4"/>
      <c r="BF109" s="124"/>
      <c r="BG109" s="124"/>
      <c r="BH109" s="124"/>
    </row>
    <row r="110" spans="1:60" outlineLevel="3" x14ac:dyDescent="0.2">
      <c r="A110" s="131"/>
      <c r="B110" s="132"/>
      <c r="C110" s="161" t="s">
        <v>873</v>
      </c>
      <c r="D110" s="159"/>
      <c r="E110" s="160">
        <v>0.24</v>
      </c>
      <c r="F110" s="133"/>
      <c r="G110" s="133"/>
      <c r="H110" s="133"/>
      <c r="I110" s="133"/>
      <c r="J110" s="133"/>
      <c r="K110" s="133"/>
      <c r="L110" s="133"/>
      <c r="M110" s="133"/>
      <c r="N110" s="133"/>
      <c r="O110" s="124"/>
      <c r="P110" s="124"/>
      <c r="Q110" s="124"/>
      <c r="R110" s="124"/>
      <c r="S110" s="124"/>
      <c r="T110" s="124"/>
      <c r="U110" s="124"/>
      <c r="V110" s="124" t="s">
        <v>262</v>
      </c>
      <c r="W110" s="124">
        <v>0</v>
      </c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  <c r="AJ110" s="124"/>
      <c r="AK110" s="124"/>
      <c r="AL110" s="124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4"/>
      <c r="BF110" s="124"/>
      <c r="BG110" s="124"/>
      <c r="BH110" s="124"/>
    </row>
    <row r="111" spans="1:60" outlineLevel="1" x14ac:dyDescent="0.2">
      <c r="A111" s="141">
        <v>40</v>
      </c>
      <c r="B111" s="142" t="s">
        <v>874</v>
      </c>
      <c r="C111" s="155" t="s">
        <v>875</v>
      </c>
      <c r="D111" s="143" t="s">
        <v>374</v>
      </c>
      <c r="E111" s="144">
        <v>118.8</v>
      </c>
      <c r="F111" s="145"/>
      <c r="G111" s="190">
        <f>ROUND(E111*F111,2)</f>
        <v>0</v>
      </c>
      <c r="H111" s="193" t="s">
        <v>260</v>
      </c>
      <c r="I111" s="146" t="s">
        <v>260</v>
      </c>
      <c r="J111" s="133">
        <v>0</v>
      </c>
      <c r="K111" s="133" t="e">
        <f>ROUND(#REF!*J111,2)</f>
        <v>#REF!</v>
      </c>
      <c r="L111" s="133"/>
      <c r="M111" s="133" t="s">
        <v>243</v>
      </c>
      <c r="N111" s="133" t="s">
        <v>221</v>
      </c>
      <c r="O111" s="124"/>
      <c r="P111" s="124"/>
      <c r="Q111" s="124"/>
      <c r="R111" s="124"/>
      <c r="S111" s="124"/>
      <c r="T111" s="124"/>
      <c r="U111" s="124"/>
      <c r="V111" s="124" t="s">
        <v>244</v>
      </c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4"/>
      <c r="BF111" s="124"/>
      <c r="BG111" s="124"/>
      <c r="BH111" s="124"/>
    </row>
    <row r="112" spans="1:60" outlineLevel="2" x14ac:dyDescent="0.2">
      <c r="A112" s="131"/>
      <c r="B112" s="132"/>
      <c r="C112" s="161" t="s">
        <v>876</v>
      </c>
      <c r="D112" s="159"/>
      <c r="E112" s="160">
        <v>118.8</v>
      </c>
      <c r="F112" s="133"/>
      <c r="G112" s="133"/>
      <c r="H112" s="133"/>
      <c r="I112" s="133"/>
      <c r="J112" s="133"/>
      <c r="K112" s="133"/>
      <c r="L112" s="133"/>
      <c r="M112" s="133"/>
      <c r="N112" s="133"/>
      <c r="O112" s="124"/>
      <c r="P112" s="124"/>
      <c r="Q112" s="124"/>
      <c r="R112" s="124"/>
      <c r="S112" s="124"/>
      <c r="T112" s="124"/>
      <c r="U112" s="124"/>
      <c r="V112" s="124" t="s">
        <v>262</v>
      </c>
      <c r="W112" s="124">
        <v>0</v>
      </c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4"/>
      <c r="BF112" s="124"/>
      <c r="BG112" s="124"/>
      <c r="BH112" s="124"/>
    </row>
    <row r="113" spans="1:60" outlineLevel="1" x14ac:dyDescent="0.2">
      <c r="A113" s="141">
        <v>41</v>
      </c>
      <c r="B113" s="142" t="s">
        <v>386</v>
      </c>
      <c r="C113" s="155" t="s">
        <v>387</v>
      </c>
      <c r="D113" s="143" t="s">
        <v>374</v>
      </c>
      <c r="E113" s="144">
        <v>2721.6640000000002</v>
      </c>
      <c r="F113" s="145"/>
      <c r="G113" s="190">
        <f>ROUND(E113*F113,2)</f>
        <v>0</v>
      </c>
      <c r="H113" s="193" t="s">
        <v>260</v>
      </c>
      <c r="I113" s="146" t="s">
        <v>260</v>
      </c>
      <c r="J113" s="133">
        <v>0</v>
      </c>
      <c r="K113" s="133" t="e">
        <f>ROUND(#REF!*J113,2)</f>
        <v>#REF!</v>
      </c>
      <c r="L113" s="133"/>
      <c r="M113" s="133" t="s">
        <v>243</v>
      </c>
      <c r="N113" s="133" t="s">
        <v>221</v>
      </c>
      <c r="O113" s="124"/>
      <c r="P113" s="124"/>
      <c r="Q113" s="124"/>
      <c r="R113" s="124"/>
      <c r="S113" s="124"/>
      <c r="T113" s="124"/>
      <c r="U113" s="124"/>
      <c r="V113" s="124" t="s">
        <v>244</v>
      </c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4"/>
      <c r="BF113" s="124"/>
      <c r="BG113" s="124"/>
      <c r="BH113" s="124"/>
    </row>
    <row r="114" spans="1:60" outlineLevel="2" x14ac:dyDescent="0.2">
      <c r="A114" s="131"/>
      <c r="B114" s="132"/>
      <c r="C114" s="161" t="s">
        <v>877</v>
      </c>
      <c r="D114" s="159"/>
      <c r="E114" s="160">
        <v>12.672000000000001</v>
      </c>
      <c r="F114" s="133"/>
      <c r="G114" s="133"/>
      <c r="H114" s="133"/>
      <c r="I114" s="133"/>
      <c r="J114" s="133"/>
      <c r="K114" s="133"/>
      <c r="L114" s="133"/>
      <c r="M114" s="133"/>
      <c r="N114" s="133"/>
      <c r="O114" s="124"/>
      <c r="P114" s="124"/>
      <c r="Q114" s="124"/>
      <c r="R114" s="124"/>
      <c r="S114" s="124"/>
      <c r="T114" s="124"/>
      <c r="U114" s="124"/>
      <c r="V114" s="124" t="s">
        <v>262</v>
      </c>
      <c r="W114" s="124">
        <v>0</v>
      </c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24"/>
      <c r="BG114" s="124"/>
      <c r="BH114" s="124"/>
    </row>
    <row r="115" spans="1:60" outlineLevel="3" x14ac:dyDescent="0.2">
      <c r="A115" s="131"/>
      <c r="B115" s="132"/>
      <c r="C115" s="161" t="s">
        <v>878</v>
      </c>
      <c r="D115" s="159"/>
      <c r="E115" s="160">
        <v>12.672000000000001</v>
      </c>
      <c r="F115" s="133"/>
      <c r="G115" s="133"/>
      <c r="H115" s="133"/>
      <c r="I115" s="133"/>
      <c r="J115" s="133"/>
      <c r="K115" s="133"/>
      <c r="L115" s="133"/>
      <c r="M115" s="133"/>
      <c r="N115" s="133"/>
      <c r="O115" s="124"/>
      <c r="P115" s="124"/>
      <c r="Q115" s="124"/>
      <c r="R115" s="124"/>
      <c r="S115" s="124"/>
      <c r="T115" s="124"/>
      <c r="U115" s="124"/>
      <c r="V115" s="124" t="s">
        <v>262</v>
      </c>
      <c r="W115" s="124">
        <v>0</v>
      </c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24"/>
      <c r="BG115" s="124"/>
      <c r="BH115" s="124"/>
    </row>
    <row r="116" spans="1:60" outlineLevel="3" x14ac:dyDescent="0.2">
      <c r="A116" s="131"/>
      <c r="B116" s="132"/>
      <c r="C116" s="161" t="s">
        <v>879</v>
      </c>
      <c r="D116" s="159"/>
      <c r="E116" s="160">
        <v>2696.32</v>
      </c>
      <c r="F116" s="133"/>
      <c r="G116" s="133"/>
      <c r="H116" s="133"/>
      <c r="I116" s="133"/>
      <c r="J116" s="133"/>
      <c r="K116" s="133"/>
      <c r="L116" s="133"/>
      <c r="M116" s="133"/>
      <c r="N116" s="133"/>
      <c r="O116" s="124"/>
      <c r="P116" s="124"/>
      <c r="Q116" s="124"/>
      <c r="R116" s="124"/>
      <c r="S116" s="124"/>
      <c r="T116" s="124"/>
      <c r="U116" s="124"/>
      <c r="V116" s="124" t="s">
        <v>262</v>
      </c>
      <c r="W116" s="124">
        <v>0</v>
      </c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4"/>
      <c r="BF116" s="124"/>
      <c r="BG116" s="124"/>
      <c r="BH116" s="124"/>
    </row>
    <row r="117" spans="1:60" x14ac:dyDescent="0.2">
      <c r="A117" s="135" t="s">
        <v>213</v>
      </c>
      <c r="B117" s="136" t="s">
        <v>175</v>
      </c>
      <c r="C117" s="154" t="s">
        <v>176</v>
      </c>
      <c r="D117" s="137"/>
      <c r="E117" s="138"/>
      <c r="F117" s="139"/>
      <c r="G117" s="139">
        <f>SUMIF(AG118:AG137,"&lt;&gt;NOR",G118:G137)</f>
        <v>0</v>
      </c>
      <c r="H117" s="139"/>
      <c r="I117" s="140"/>
      <c r="J117" s="134"/>
      <c r="K117" s="134" t="e">
        <f>SUM(K118:K137)</f>
        <v>#REF!</v>
      </c>
      <c r="L117" s="134"/>
      <c r="M117" s="134"/>
      <c r="N117" s="134"/>
      <c r="V117" t="s">
        <v>214</v>
      </c>
    </row>
    <row r="118" spans="1:60" outlineLevel="1" x14ac:dyDescent="0.2">
      <c r="A118" s="141">
        <v>42</v>
      </c>
      <c r="B118" s="142" t="s">
        <v>391</v>
      </c>
      <c r="C118" s="155" t="s">
        <v>392</v>
      </c>
      <c r="D118" s="143" t="s">
        <v>294</v>
      </c>
      <c r="E118" s="144">
        <v>4.99</v>
      </c>
      <c r="F118" s="145"/>
      <c r="G118" s="190">
        <f>ROUND(E118*F118,2)</f>
        <v>0</v>
      </c>
      <c r="H118" s="193" t="s">
        <v>260</v>
      </c>
      <c r="I118" s="146" t="s">
        <v>260</v>
      </c>
      <c r="J118" s="133">
        <v>1.5840000000000001</v>
      </c>
      <c r="K118" s="133" t="e">
        <f>ROUND(#REF!*J118,2)</f>
        <v>#REF!</v>
      </c>
      <c r="L118" s="133"/>
      <c r="M118" s="133" t="s">
        <v>220</v>
      </c>
      <c r="N118" s="133" t="s">
        <v>221</v>
      </c>
      <c r="O118" s="124"/>
      <c r="P118" s="124"/>
      <c r="Q118" s="124"/>
      <c r="R118" s="124"/>
      <c r="S118" s="124"/>
      <c r="T118" s="124"/>
      <c r="U118" s="124"/>
      <c r="V118" s="124" t="s">
        <v>222</v>
      </c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4"/>
      <c r="BH118" s="124"/>
    </row>
    <row r="119" spans="1:60" outlineLevel="2" x14ac:dyDescent="0.2">
      <c r="A119" s="131"/>
      <c r="B119" s="132"/>
      <c r="C119" s="161" t="s">
        <v>880</v>
      </c>
      <c r="D119" s="159"/>
      <c r="E119" s="160">
        <v>4.99</v>
      </c>
      <c r="F119" s="133"/>
      <c r="G119" s="133"/>
      <c r="H119" s="133"/>
      <c r="I119" s="133"/>
      <c r="J119" s="133"/>
      <c r="K119" s="133"/>
      <c r="L119" s="133"/>
      <c r="M119" s="133"/>
      <c r="N119" s="133"/>
      <c r="O119" s="124"/>
      <c r="P119" s="124"/>
      <c r="Q119" s="124"/>
      <c r="R119" s="124"/>
      <c r="S119" s="124"/>
      <c r="T119" s="124"/>
      <c r="U119" s="124"/>
      <c r="V119" s="124" t="s">
        <v>262</v>
      </c>
      <c r="W119" s="124">
        <v>0</v>
      </c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4"/>
      <c r="BF119" s="124"/>
      <c r="BG119" s="124"/>
      <c r="BH119" s="124"/>
    </row>
    <row r="120" spans="1:60" ht="22.5" outlineLevel="1" x14ac:dyDescent="0.2">
      <c r="A120" s="141">
        <v>43</v>
      </c>
      <c r="B120" s="142" t="s">
        <v>394</v>
      </c>
      <c r="C120" s="155" t="s">
        <v>395</v>
      </c>
      <c r="D120" s="143" t="s">
        <v>294</v>
      </c>
      <c r="E120" s="144">
        <v>15.231999999999999</v>
      </c>
      <c r="F120" s="145"/>
      <c r="G120" s="190">
        <f>ROUND(E120*F120,2)</f>
        <v>0</v>
      </c>
      <c r="H120" s="193" t="s">
        <v>260</v>
      </c>
      <c r="I120" s="146" t="s">
        <v>260</v>
      </c>
      <c r="J120" s="133">
        <v>0.92</v>
      </c>
      <c r="K120" s="133" t="e">
        <f>ROUND(#REF!*J120,2)</f>
        <v>#REF!</v>
      </c>
      <c r="L120" s="133"/>
      <c r="M120" s="133" t="s">
        <v>220</v>
      </c>
      <c r="N120" s="133" t="s">
        <v>221</v>
      </c>
      <c r="O120" s="124"/>
      <c r="P120" s="124"/>
      <c r="Q120" s="124"/>
      <c r="R120" s="124"/>
      <c r="S120" s="124"/>
      <c r="T120" s="124"/>
      <c r="U120" s="124"/>
      <c r="V120" s="124" t="s">
        <v>222</v>
      </c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4"/>
      <c r="BF120" s="124"/>
      <c r="BG120" s="124"/>
      <c r="BH120" s="124"/>
    </row>
    <row r="121" spans="1:60" outlineLevel="2" x14ac:dyDescent="0.2">
      <c r="A121" s="131"/>
      <c r="B121" s="132"/>
      <c r="C121" s="161" t="s">
        <v>881</v>
      </c>
      <c r="D121" s="159"/>
      <c r="E121" s="160">
        <v>15.23</v>
      </c>
      <c r="F121" s="133"/>
      <c r="G121" s="133"/>
      <c r="H121" s="133"/>
      <c r="I121" s="133"/>
      <c r="J121" s="133"/>
      <c r="K121" s="133"/>
      <c r="L121" s="133"/>
      <c r="M121" s="133"/>
      <c r="N121" s="133"/>
      <c r="O121" s="124"/>
      <c r="P121" s="124"/>
      <c r="Q121" s="124"/>
      <c r="R121" s="124"/>
      <c r="S121" s="124"/>
      <c r="T121" s="124"/>
      <c r="U121" s="124"/>
      <c r="V121" s="124" t="s">
        <v>262</v>
      </c>
      <c r="W121" s="124">
        <v>0</v>
      </c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4"/>
      <c r="BF121" s="124"/>
      <c r="BG121" s="124"/>
      <c r="BH121" s="124"/>
    </row>
    <row r="122" spans="1:60" ht="22.5" outlineLevel="1" x14ac:dyDescent="0.2">
      <c r="A122" s="141">
        <v>44</v>
      </c>
      <c r="B122" s="142" t="s">
        <v>397</v>
      </c>
      <c r="C122" s="155" t="s">
        <v>398</v>
      </c>
      <c r="D122" s="143" t="s">
        <v>287</v>
      </c>
      <c r="E122" s="144">
        <v>136</v>
      </c>
      <c r="F122" s="145"/>
      <c r="G122" s="190">
        <f>ROUND(E122*F122,2)</f>
        <v>0</v>
      </c>
      <c r="H122" s="193" t="s">
        <v>260</v>
      </c>
      <c r="I122" s="146" t="s">
        <v>260</v>
      </c>
      <c r="J122" s="133">
        <v>7.1499999999999994E-2</v>
      </c>
      <c r="K122" s="133" t="e">
        <f>ROUND(#REF!*J122,2)</f>
        <v>#REF!</v>
      </c>
      <c r="L122" s="133"/>
      <c r="M122" s="133" t="s">
        <v>220</v>
      </c>
      <c r="N122" s="133" t="s">
        <v>221</v>
      </c>
      <c r="O122" s="124"/>
      <c r="P122" s="124"/>
      <c r="Q122" s="124"/>
      <c r="R122" s="124"/>
      <c r="S122" s="124"/>
      <c r="T122" s="124"/>
      <c r="U122" s="124"/>
      <c r="V122" s="124" t="s">
        <v>222</v>
      </c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4"/>
      <c r="BF122" s="124"/>
      <c r="BG122" s="124"/>
      <c r="BH122" s="124"/>
    </row>
    <row r="123" spans="1:60" outlineLevel="2" x14ac:dyDescent="0.2">
      <c r="A123" s="131"/>
      <c r="B123" s="132"/>
      <c r="C123" s="161" t="s">
        <v>882</v>
      </c>
      <c r="D123" s="159"/>
      <c r="E123" s="160">
        <v>136</v>
      </c>
      <c r="F123" s="133"/>
      <c r="G123" s="133"/>
      <c r="H123" s="133"/>
      <c r="I123" s="133"/>
      <c r="J123" s="133"/>
      <c r="K123" s="133"/>
      <c r="L123" s="133"/>
      <c r="M123" s="133"/>
      <c r="N123" s="133"/>
      <c r="O123" s="124"/>
      <c r="P123" s="124"/>
      <c r="Q123" s="124"/>
      <c r="R123" s="124"/>
      <c r="S123" s="124"/>
      <c r="T123" s="124"/>
      <c r="U123" s="124"/>
      <c r="V123" s="124" t="s">
        <v>262</v>
      </c>
      <c r="W123" s="124">
        <v>0</v>
      </c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4"/>
      <c r="BF123" s="124"/>
      <c r="BG123" s="124"/>
      <c r="BH123" s="124"/>
    </row>
    <row r="124" spans="1:60" outlineLevel="1" x14ac:dyDescent="0.2">
      <c r="A124" s="141">
        <v>45</v>
      </c>
      <c r="B124" s="142" t="s">
        <v>400</v>
      </c>
      <c r="C124" s="155" t="s">
        <v>401</v>
      </c>
      <c r="D124" s="143" t="s">
        <v>259</v>
      </c>
      <c r="E124" s="144">
        <v>231.2</v>
      </c>
      <c r="F124" s="145"/>
      <c r="G124" s="190">
        <f>ROUND(E124*F124,2)</f>
        <v>0</v>
      </c>
      <c r="H124" s="193" t="s">
        <v>260</v>
      </c>
      <c r="I124" s="146" t="s">
        <v>260</v>
      </c>
      <c r="J124" s="133">
        <v>7.4999999999999997E-2</v>
      </c>
      <c r="K124" s="133" t="e">
        <f>ROUND(#REF!*J124,2)</f>
        <v>#REF!</v>
      </c>
      <c r="L124" s="133"/>
      <c r="M124" s="133" t="s">
        <v>220</v>
      </c>
      <c r="N124" s="133" t="s">
        <v>221</v>
      </c>
      <c r="O124" s="124"/>
      <c r="P124" s="124"/>
      <c r="Q124" s="124"/>
      <c r="R124" s="124"/>
      <c r="S124" s="124"/>
      <c r="T124" s="124"/>
      <c r="U124" s="124"/>
      <c r="V124" s="124" t="s">
        <v>222</v>
      </c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4"/>
      <c r="BH124" s="124"/>
    </row>
    <row r="125" spans="1:60" outlineLevel="2" x14ac:dyDescent="0.2">
      <c r="A125" s="131"/>
      <c r="B125" s="132"/>
      <c r="C125" s="161" t="s">
        <v>883</v>
      </c>
      <c r="D125" s="159"/>
      <c r="E125" s="160">
        <v>231.2</v>
      </c>
      <c r="F125" s="133"/>
      <c r="G125" s="133"/>
      <c r="H125" s="133"/>
      <c r="I125" s="133"/>
      <c r="J125" s="133"/>
      <c r="K125" s="133"/>
      <c r="L125" s="133"/>
      <c r="M125" s="133"/>
      <c r="N125" s="133"/>
      <c r="O125" s="124"/>
      <c r="P125" s="124"/>
      <c r="Q125" s="124"/>
      <c r="R125" s="124"/>
      <c r="S125" s="124"/>
      <c r="T125" s="124"/>
      <c r="U125" s="124"/>
      <c r="V125" s="124" t="s">
        <v>262</v>
      </c>
      <c r="W125" s="124">
        <v>0</v>
      </c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4"/>
      <c r="BF125" s="124"/>
      <c r="BG125" s="124"/>
      <c r="BH125" s="124"/>
    </row>
    <row r="126" spans="1:60" outlineLevel="1" x14ac:dyDescent="0.2">
      <c r="A126" s="141">
        <v>46</v>
      </c>
      <c r="B126" s="142" t="s">
        <v>884</v>
      </c>
      <c r="C126" s="155" t="s">
        <v>885</v>
      </c>
      <c r="D126" s="143" t="s">
        <v>294</v>
      </c>
      <c r="E126" s="144">
        <v>14.04</v>
      </c>
      <c r="F126" s="145"/>
      <c r="G126" s="190">
        <f>ROUND(E126*F126,2)</f>
        <v>0</v>
      </c>
      <c r="H126" s="193" t="s">
        <v>260</v>
      </c>
      <c r="I126" s="146" t="s">
        <v>260</v>
      </c>
      <c r="J126" s="133">
        <v>0.48</v>
      </c>
      <c r="K126" s="133" t="e">
        <f>ROUND(#REF!*J126,2)</f>
        <v>#REF!</v>
      </c>
      <c r="L126" s="133"/>
      <c r="M126" s="133" t="s">
        <v>220</v>
      </c>
      <c r="N126" s="133" t="s">
        <v>221</v>
      </c>
      <c r="O126" s="124"/>
      <c r="P126" s="124"/>
      <c r="Q126" s="124"/>
      <c r="R126" s="124"/>
      <c r="S126" s="124"/>
      <c r="T126" s="124"/>
      <c r="U126" s="124"/>
      <c r="V126" s="124" t="s">
        <v>222</v>
      </c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4"/>
      <c r="BF126" s="124"/>
      <c r="BG126" s="124"/>
      <c r="BH126" s="124"/>
    </row>
    <row r="127" spans="1:60" outlineLevel="2" x14ac:dyDescent="0.2">
      <c r="A127" s="131"/>
      <c r="B127" s="132"/>
      <c r="C127" s="161" t="s">
        <v>886</v>
      </c>
      <c r="D127" s="159"/>
      <c r="E127" s="160">
        <v>14.04</v>
      </c>
      <c r="F127" s="133"/>
      <c r="G127" s="133"/>
      <c r="H127" s="133"/>
      <c r="I127" s="133"/>
      <c r="J127" s="133"/>
      <c r="K127" s="133"/>
      <c r="L127" s="133"/>
      <c r="M127" s="133"/>
      <c r="N127" s="133"/>
      <c r="O127" s="124"/>
      <c r="P127" s="124"/>
      <c r="Q127" s="124"/>
      <c r="R127" s="124"/>
      <c r="S127" s="124"/>
      <c r="T127" s="124"/>
      <c r="U127" s="124"/>
      <c r="V127" s="124" t="s">
        <v>262</v>
      </c>
      <c r="W127" s="124">
        <v>0</v>
      </c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4"/>
      <c r="BF127" s="124"/>
      <c r="BG127" s="124"/>
      <c r="BH127" s="124"/>
    </row>
    <row r="128" spans="1:60" outlineLevel="1" x14ac:dyDescent="0.2">
      <c r="A128" s="141">
        <v>47</v>
      </c>
      <c r="B128" s="142" t="s">
        <v>887</v>
      </c>
      <c r="C128" s="155" t="s">
        <v>888</v>
      </c>
      <c r="D128" s="143" t="s">
        <v>259</v>
      </c>
      <c r="E128" s="144">
        <v>37.31</v>
      </c>
      <c r="F128" s="145"/>
      <c r="G128" s="190">
        <f>ROUND(E128*F128,2)</f>
        <v>0</v>
      </c>
      <c r="H128" s="193" t="s">
        <v>260</v>
      </c>
      <c r="I128" s="146" t="s">
        <v>260</v>
      </c>
      <c r="J128" s="133">
        <v>0.45</v>
      </c>
      <c r="K128" s="133" t="e">
        <f>ROUND(#REF!*J128,2)</f>
        <v>#REF!</v>
      </c>
      <c r="L128" s="133"/>
      <c r="M128" s="133" t="s">
        <v>220</v>
      </c>
      <c r="N128" s="133" t="s">
        <v>221</v>
      </c>
      <c r="O128" s="124"/>
      <c r="P128" s="124"/>
      <c r="Q128" s="124"/>
      <c r="R128" s="124"/>
      <c r="S128" s="124"/>
      <c r="T128" s="124"/>
      <c r="U128" s="124"/>
      <c r="V128" s="124" t="s">
        <v>222</v>
      </c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4"/>
      <c r="BF128" s="124"/>
      <c r="BG128" s="124"/>
      <c r="BH128" s="124"/>
    </row>
    <row r="129" spans="1:60" ht="22.5" outlineLevel="2" x14ac:dyDescent="0.2">
      <c r="A129" s="131"/>
      <c r="B129" s="132"/>
      <c r="C129" s="161" t="s">
        <v>889</v>
      </c>
      <c r="D129" s="159"/>
      <c r="E129" s="160">
        <v>37.31</v>
      </c>
      <c r="F129" s="133"/>
      <c r="G129" s="133"/>
      <c r="H129" s="133"/>
      <c r="I129" s="133"/>
      <c r="J129" s="133"/>
      <c r="K129" s="133"/>
      <c r="L129" s="133"/>
      <c r="M129" s="133"/>
      <c r="N129" s="133"/>
      <c r="O129" s="124"/>
      <c r="P129" s="124"/>
      <c r="Q129" s="124"/>
      <c r="R129" s="124"/>
      <c r="S129" s="124"/>
      <c r="T129" s="124"/>
      <c r="U129" s="124"/>
      <c r="V129" s="124" t="s">
        <v>262</v>
      </c>
      <c r="W129" s="124">
        <v>0</v>
      </c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4"/>
      <c r="BF129" s="124"/>
      <c r="BG129" s="124"/>
      <c r="BH129" s="124"/>
    </row>
    <row r="130" spans="1:60" outlineLevel="1" x14ac:dyDescent="0.2">
      <c r="A130" s="141">
        <v>48</v>
      </c>
      <c r="B130" s="142" t="s">
        <v>890</v>
      </c>
      <c r="C130" s="155" t="s">
        <v>891</v>
      </c>
      <c r="D130" s="143" t="s">
        <v>259</v>
      </c>
      <c r="E130" s="144">
        <v>37.31</v>
      </c>
      <c r="F130" s="145"/>
      <c r="G130" s="190">
        <f>ROUND(E130*F130,2)</f>
        <v>0</v>
      </c>
      <c r="H130" s="193" t="s">
        <v>260</v>
      </c>
      <c r="I130" s="146" t="s">
        <v>260</v>
      </c>
      <c r="J130" s="133">
        <v>0.32</v>
      </c>
      <c r="K130" s="133" t="e">
        <f>ROUND(#REF!*J130,2)</f>
        <v>#REF!</v>
      </c>
      <c r="L130" s="133"/>
      <c r="M130" s="133" t="s">
        <v>220</v>
      </c>
      <c r="N130" s="133" t="s">
        <v>221</v>
      </c>
      <c r="O130" s="124"/>
      <c r="P130" s="124"/>
      <c r="Q130" s="124"/>
      <c r="R130" s="124"/>
      <c r="S130" s="124"/>
      <c r="T130" s="124"/>
      <c r="U130" s="124"/>
      <c r="V130" s="124" t="s">
        <v>222</v>
      </c>
      <c r="W130" s="124"/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4"/>
      <c r="BF130" s="124"/>
      <c r="BG130" s="124"/>
      <c r="BH130" s="124"/>
    </row>
    <row r="131" spans="1:60" outlineLevel="2" x14ac:dyDescent="0.2">
      <c r="A131" s="131"/>
      <c r="B131" s="132"/>
      <c r="C131" s="161" t="s">
        <v>892</v>
      </c>
      <c r="D131" s="159"/>
      <c r="E131" s="160">
        <v>37.31</v>
      </c>
      <c r="F131" s="133"/>
      <c r="G131" s="133"/>
      <c r="H131" s="133"/>
      <c r="I131" s="133"/>
      <c r="J131" s="133"/>
      <c r="K131" s="133"/>
      <c r="L131" s="133"/>
      <c r="M131" s="133"/>
      <c r="N131" s="133"/>
      <c r="O131" s="124"/>
      <c r="P131" s="124"/>
      <c r="Q131" s="124"/>
      <c r="R131" s="124"/>
      <c r="S131" s="124"/>
      <c r="T131" s="124"/>
      <c r="U131" s="124"/>
      <c r="V131" s="124" t="s">
        <v>262</v>
      </c>
      <c r="W131" s="124">
        <v>0</v>
      </c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4"/>
      <c r="BF131" s="124"/>
      <c r="BG131" s="124"/>
      <c r="BH131" s="124"/>
    </row>
    <row r="132" spans="1:60" outlineLevel="1" x14ac:dyDescent="0.2">
      <c r="A132" s="141">
        <v>49</v>
      </c>
      <c r="B132" s="142" t="s">
        <v>893</v>
      </c>
      <c r="C132" s="155" t="s">
        <v>894</v>
      </c>
      <c r="D132" s="143" t="s">
        <v>374</v>
      </c>
      <c r="E132" s="144">
        <v>1.2636000000000001</v>
      </c>
      <c r="F132" s="145"/>
      <c r="G132" s="190">
        <f>ROUND(E132*F132,2)</f>
        <v>0</v>
      </c>
      <c r="H132" s="193" t="s">
        <v>260</v>
      </c>
      <c r="I132" s="146" t="s">
        <v>260</v>
      </c>
      <c r="J132" s="133">
        <v>23.530999999999999</v>
      </c>
      <c r="K132" s="133" t="e">
        <f>ROUND(#REF!*J132,2)</f>
        <v>#REF!</v>
      </c>
      <c r="L132" s="133"/>
      <c r="M132" s="133" t="s">
        <v>220</v>
      </c>
      <c r="N132" s="133" t="s">
        <v>221</v>
      </c>
      <c r="O132" s="124"/>
      <c r="P132" s="124"/>
      <c r="Q132" s="124"/>
      <c r="R132" s="124"/>
      <c r="S132" s="124"/>
      <c r="T132" s="124"/>
      <c r="U132" s="124"/>
      <c r="V132" s="124" t="s">
        <v>222</v>
      </c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4"/>
      <c r="BF132" s="124"/>
      <c r="BG132" s="124"/>
      <c r="BH132" s="124"/>
    </row>
    <row r="133" spans="1:60" outlineLevel="2" x14ac:dyDescent="0.2">
      <c r="A133" s="131"/>
      <c r="B133" s="132"/>
      <c r="C133" s="161" t="s">
        <v>895</v>
      </c>
      <c r="D133" s="159"/>
      <c r="E133" s="160">
        <v>1.26</v>
      </c>
      <c r="F133" s="133"/>
      <c r="G133" s="133"/>
      <c r="H133" s="133"/>
      <c r="I133" s="133"/>
      <c r="J133" s="133"/>
      <c r="K133" s="133"/>
      <c r="L133" s="133"/>
      <c r="M133" s="133"/>
      <c r="N133" s="133"/>
      <c r="O133" s="124"/>
      <c r="P133" s="124"/>
      <c r="Q133" s="124"/>
      <c r="R133" s="124"/>
      <c r="S133" s="124"/>
      <c r="T133" s="124"/>
      <c r="U133" s="124"/>
      <c r="V133" s="124" t="s">
        <v>262</v>
      </c>
      <c r="W133" s="124">
        <v>0</v>
      </c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4"/>
      <c r="BF133" s="124"/>
      <c r="BG133" s="124"/>
      <c r="BH133" s="124"/>
    </row>
    <row r="134" spans="1:60" outlineLevel="1" x14ac:dyDescent="0.2">
      <c r="A134" s="141">
        <v>50</v>
      </c>
      <c r="B134" s="142" t="s">
        <v>403</v>
      </c>
      <c r="C134" s="155" t="s">
        <v>404</v>
      </c>
      <c r="D134" s="143" t="s">
        <v>287</v>
      </c>
      <c r="E134" s="144">
        <v>170</v>
      </c>
      <c r="F134" s="145"/>
      <c r="G134" s="190">
        <f>ROUND(E134*F134,2)</f>
        <v>0</v>
      </c>
      <c r="H134" s="193" t="s">
        <v>260</v>
      </c>
      <c r="I134" s="146" t="s">
        <v>260</v>
      </c>
      <c r="J134" s="133">
        <v>0</v>
      </c>
      <c r="K134" s="133" t="e">
        <f>ROUND(#REF!*J134,2)</f>
        <v>#REF!</v>
      </c>
      <c r="L134" s="133"/>
      <c r="M134" s="133" t="s">
        <v>243</v>
      </c>
      <c r="N134" s="133" t="s">
        <v>221</v>
      </c>
      <c r="O134" s="124"/>
      <c r="P134" s="124"/>
      <c r="Q134" s="124"/>
      <c r="R134" s="124"/>
      <c r="S134" s="124"/>
      <c r="T134" s="124"/>
      <c r="U134" s="124"/>
      <c r="V134" s="124" t="s">
        <v>244</v>
      </c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4"/>
      <c r="BF134" s="124"/>
      <c r="BG134" s="124"/>
      <c r="BH134" s="124"/>
    </row>
    <row r="135" spans="1:60" outlineLevel="2" x14ac:dyDescent="0.2">
      <c r="A135" s="131"/>
      <c r="B135" s="132"/>
      <c r="C135" s="161" t="s">
        <v>896</v>
      </c>
      <c r="D135" s="159"/>
      <c r="E135" s="160">
        <v>170</v>
      </c>
      <c r="F135" s="133"/>
      <c r="G135" s="133"/>
      <c r="H135" s="133"/>
      <c r="I135" s="133"/>
      <c r="J135" s="133"/>
      <c r="K135" s="133"/>
      <c r="L135" s="133"/>
      <c r="M135" s="133"/>
      <c r="N135" s="133"/>
      <c r="O135" s="124"/>
      <c r="P135" s="124"/>
      <c r="Q135" s="124"/>
      <c r="R135" s="124"/>
      <c r="S135" s="124"/>
      <c r="T135" s="124"/>
      <c r="U135" s="124"/>
      <c r="V135" s="124" t="s">
        <v>262</v>
      </c>
      <c r="W135" s="124">
        <v>0</v>
      </c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4"/>
      <c r="BF135" s="124"/>
      <c r="BG135" s="124"/>
      <c r="BH135" s="124"/>
    </row>
    <row r="136" spans="1:60" outlineLevel="1" x14ac:dyDescent="0.2">
      <c r="A136" s="141">
        <v>51</v>
      </c>
      <c r="B136" s="142" t="s">
        <v>406</v>
      </c>
      <c r="C136" s="155" t="s">
        <v>407</v>
      </c>
      <c r="D136" s="143" t="s">
        <v>259</v>
      </c>
      <c r="E136" s="144">
        <v>255</v>
      </c>
      <c r="F136" s="145"/>
      <c r="G136" s="190">
        <f>ROUND(E136*F136,2)</f>
        <v>0</v>
      </c>
      <c r="H136" s="193" t="s">
        <v>260</v>
      </c>
      <c r="I136" s="146" t="s">
        <v>260</v>
      </c>
      <c r="J136" s="133">
        <v>0</v>
      </c>
      <c r="K136" s="133" t="e">
        <f>ROUND(#REF!*J136,2)</f>
        <v>#REF!</v>
      </c>
      <c r="L136" s="133"/>
      <c r="M136" s="133" t="s">
        <v>243</v>
      </c>
      <c r="N136" s="133" t="s">
        <v>221</v>
      </c>
      <c r="O136" s="124"/>
      <c r="P136" s="124"/>
      <c r="Q136" s="124"/>
      <c r="R136" s="124"/>
      <c r="S136" s="124"/>
      <c r="T136" s="124"/>
      <c r="U136" s="124"/>
      <c r="V136" s="124" t="s">
        <v>244</v>
      </c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4"/>
      <c r="BF136" s="124"/>
      <c r="BG136" s="124"/>
      <c r="BH136" s="124"/>
    </row>
    <row r="137" spans="1:60" outlineLevel="2" x14ac:dyDescent="0.2">
      <c r="A137" s="131"/>
      <c r="B137" s="132"/>
      <c r="C137" s="161" t="s">
        <v>897</v>
      </c>
      <c r="D137" s="159"/>
      <c r="E137" s="160">
        <v>255</v>
      </c>
      <c r="F137" s="133"/>
      <c r="G137" s="133"/>
      <c r="H137" s="133"/>
      <c r="I137" s="133"/>
      <c r="J137" s="133"/>
      <c r="K137" s="133"/>
      <c r="L137" s="133"/>
      <c r="M137" s="133"/>
      <c r="N137" s="133"/>
      <c r="O137" s="124"/>
      <c r="P137" s="124"/>
      <c r="Q137" s="124"/>
      <c r="R137" s="124"/>
      <c r="S137" s="124"/>
      <c r="T137" s="124"/>
      <c r="U137" s="124"/>
      <c r="V137" s="124" t="s">
        <v>262</v>
      </c>
      <c r="W137" s="124">
        <v>0</v>
      </c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4"/>
      <c r="BF137" s="124"/>
      <c r="BG137" s="124"/>
      <c r="BH137" s="124"/>
    </row>
    <row r="138" spans="1:60" x14ac:dyDescent="0.2">
      <c r="A138" s="135" t="s">
        <v>213</v>
      </c>
      <c r="B138" s="136" t="s">
        <v>177</v>
      </c>
      <c r="C138" s="154" t="s">
        <v>178</v>
      </c>
      <c r="D138" s="137"/>
      <c r="E138" s="138"/>
      <c r="F138" s="139"/>
      <c r="G138" s="139">
        <f>SUMIF(AG139:AG146,"&lt;&gt;NOR",G139:G146)</f>
        <v>0</v>
      </c>
      <c r="H138" s="139"/>
      <c r="I138" s="140"/>
      <c r="J138" s="134"/>
      <c r="K138" s="134" t="e">
        <f>SUM(K139:K146)</f>
        <v>#REF!</v>
      </c>
      <c r="L138" s="134"/>
      <c r="M138" s="134"/>
      <c r="N138" s="134"/>
      <c r="V138" t="s">
        <v>214</v>
      </c>
    </row>
    <row r="139" spans="1:60" ht="22.5" outlineLevel="1" x14ac:dyDescent="0.2">
      <c r="A139" s="141">
        <v>52</v>
      </c>
      <c r="B139" s="142" t="s">
        <v>898</v>
      </c>
      <c r="C139" s="155" t="s">
        <v>899</v>
      </c>
      <c r="D139" s="143" t="s">
        <v>259</v>
      </c>
      <c r="E139" s="144">
        <v>19</v>
      </c>
      <c r="F139" s="145"/>
      <c r="G139" s="190">
        <f>ROUND(E139*F139,2)</f>
        <v>0</v>
      </c>
      <c r="H139" s="193" t="s">
        <v>260</v>
      </c>
      <c r="I139" s="146" t="s">
        <v>260</v>
      </c>
      <c r="J139" s="133">
        <v>0.83399999999999996</v>
      </c>
      <c r="K139" s="133" t="e">
        <f>ROUND(#REF!*J139,2)</f>
        <v>#REF!</v>
      </c>
      <c r="L139" s="133"/>
      <c r="M139" s="133" t="s">
        <v>220</v>
      </c>
      <c r="N139" s="133" t="s">
        <v>221</v>
      </c>
      <c r="O139" s="124"/>
      <c r="P139" s="124"/>
      <c r="Q139" s="124"/>
      <c r="R139" s="124"/>
      <c r="S139" s="124"/>
      <c r="T139" s="124"/>
      <c r="U139" s="124"/>
      <c r="V139" s="124" t="s">
        <v>222</v>
      </c>
      <c r="W139" s="124"/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4"/>
      <c r="BF139" s="124"/>
      <c r="BG139" s="124"/>
      <c r="BH139" s="124"/>
    </row>
    <row r="140" spans="1:60" outlineLevel="2" x14ac:dyDescent="0.2">
      <c r="A140" s="131"/>
      <c r="B140" s="132"/>
      <c r="C140" s="161" t="s">
        <v>900</v>
      </c>
      <c r="D140" s="159"/>
      <c r="E140" s="160">
        <v>19</v>
      </c>
      <c r="F140" s="133"/>
      <c r="G140" s="133"/>
      <c r="H140" s="133"/>
      <c r="I140" s="133"/>
      <c r="J140" s="133"/>
      <c r="K140" s="133"/>
      <c r="L140" s="133"/>
      <c r="M140" s="133"/>
      <c r="N140" s="133"/>
      <c r="O140" s="124"/>
      <c r="P140" s="124"/>
      <c r="Q140" s="124"/>
      <c r="R140" s="124"/>
      <c r="S140" s="124"/>
      <c r="T140" s="124"/>
      <c r="U140" s="124"/>
      <c r="V140" s="124" t="s">
        <v>262</v>
      </c>
      <c r="W140" s="124">
        <v>0</v>
      </c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  <c r="AJ140" s="124"/>
      <c r="AK140" s="124"/>
      <c r="AL140" s="124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4"/>
      <c r="BF140" s="124"/>
      <c r="BG140" s="124"/>
      <c r="BH140" s="124"/>
    </row>
    <row r="141" spans="1:60" outlineLevel="1" x14ac:dyDescent="0.2">
      <c r="A141" s="141">
        <v>53</v>
      </c>
      <c r="B141" s="142" t="s">
        <v>901</v>
      </c>
      <c r="C141" s="155" t="s">
        <v>902</v>
      </c>
      <c r="D141" s="143" t="s">
        <v>374</v>
      </c>
      <c r="E141" s="144">
        <v>0.42749999999999999</v>
      </c>
      <c r="F141" s="145"/>
      <c r="G141" s="190">
        <f>ROUND(E141*F141,2)</f>
        <v>0</v>
      </c>
      <c r="H141" s="193" t="s">
        <v>260</v>
      </c>
      <c r="I141" s="146" t="s">
        <v>260</v>
      </c>
      <c r="J141" s="133">
        <v>25.271000000000001</v>
      </c>
      <c r="K141" s="133" t="e">
        <f>ROUND(#REF!*J141,2)</f>
        <v>#REF!</v>
      </c>
      <c r="L141" s="133"/>
      <c r="M141" s="133" t="s">
        <v>220</v>
      </c>
      <c r="N141" s="133" t="s">
        <v>221</v>
      </c>
      <c r="O141" s="124"/>
      <c r="P141" s="124"/>
      <c r="Q141" s="124"/>
      <c r="R141" s="124"/>
      <c r="S141" s="124"/>
      <c r="T141" s="124"/>
      <c r="U141" s="124"/>
      <c r="V141" s="124" t="s">
        <v>222</v>
      </c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4"/>
      <c r="BF141" s="124"/>
      <c r="BG141" s="124"/>
      <c r="BH141" s="124"/>
    </row>
    <row r="142" spans="1:60" outlineLevel="2" x14ac:dyDescent="0.2">
      <c r="A142" s="131"/>
      <c r="B142" s="132"/>
      <c r="C142" s="161" t="s">
        <v>903</v>
      </c>
      <c r="D142" s="159"/>
      <c r="E142" s="160">
        <v>0.43</v>
      </c>
      <c r="F142" s="133"/>
      <c r="G142" s="133"/>
      <c r="H142" s="133"/>
      <c r="I142" s="133"/>
      <c r="J142" s="133"/>
      <c r="K142" s="133"/>
      <c r="L142" s="133"/>
      <c r="M142" s="133"/>
      <c r="N142" s="133"/>
      <c r="O142" s="124"/>
      <c r="P142" s="124"/>
      <c r="Q142" s="124"/>
      <c r="R142" s="124"/>
      <c r="S142" s="124"/>
      <c r="T142" s="124"/>
      <c r="U142" s="124"/>
      <c r="V142" s="124" t="s">
        <v>262</v>
      </c>
      <c r="W142" s="124">
        <v>0</v>
      </c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  <c r="AJ142" s="124"/>
      <c r="AK142" s="124"/>
      <c r="AL142" s="124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4"/>
      <c r="BF142" s="124"/>
      <c r="BG142" s="124"/>
      <c r="BH142" s="124"/>
    </row>
    <row r="143" spans="1:60" ht="22.5" outlineLevel="1" x14ac:dyDescent="0.2">
      <c r="A143" s="141">
        <v>54</v>
      </c>
      <c r="B143" s="142" t="s">
        <v>904</v>
      </c>
      <c r="C143" s="155" t="s">
        <v>905</v>
      </c>
      <c r="D143" s="143" t="s">
        <v>446</v>
      </c>
      <c r="E143" s="144">
        <v>104</v>
      </c>
      <c r="F143" s="145"/>
      <c r="G143" s="190">
        <f>ROUND(E143*F143,2)</f>
        <v>0</v>
      </c>
      <c r="H143" s="193" t="s">
        <v>260</v>
      </c>
      <c r="I143" s="146" t="s">
        <v>260</v>
      </c>
      <c r="J143" s="133">
        <v>1.2829999999999999</v>
      </c>
      <c r="K143" s="133" t="e">
        <f>ROUND(#REF!*J143,2)</f>
        <v>#REF!</v>
      </c>
      <c r="L143" s="133"/>
      <c r="M143" s="133" t="s">
        <v>220</v>
      </c>
      <c r="N143" s="133" t="s">
        <v>221</v>
      </c>
      <c r="O143" s="124"/>
      <c r="P143" s="124"/>
      <c r="Q143" s="124"/>
      <c r="R143" s="124"/>
      <c r="S143" s="124"/>
      <c r="T143" s="124"/>
      <c r="U143" s="124"/>
      <c r="V143" s="124" t="s">
        <v>222</v>
      </c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4"/>
      <c r="BF143" s="124"/>
      <c r="BG143" s="124"/>
      <c r="BH143" s="124"/>
    </row>
    <row r="144" spans="1:60" outlineLevel="2" x14ac:dyDescent="0.2">
      <c r="A144" s="131"/>
      <c r="B144" s="132"/>
      <c r="C144" s="161" t="s">
        <v>906</v>
      </c>
      <c r="D144" s="159"/>
      <c r="E144" s="160">
        <v>104</v>
      </c>
      <c r="F144" s="133"/>
      <c r="G144" s="133"/>
      <c r="H144" s="133"/>
      <c r="I144" s="133"/>
      <c r="J144" s="133"/>
      <c r="K144" s="133"/>
      <c r="L144" s="133"/>
      <c r="M144" s="133"/>
      <c r="N144" s="133"/>
      <c r="O144" s="124"/>
      <c r="P144" s="124"/>
      <c r="Q144" s="124"/>
      <c r="R144" s="124"/>
      <c r="S144" s="124"/>
      <c r="T144" s="124"/>
      <c r="U144" s="124"/>
      <c r="V144" s="124" t="s">
        <v>262</v>
      </c>
      <c r="W144" s="124">
        <v>0</v>
      </c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4"/>
      <c r="AL144" s="124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4"/>
      <c r="BF144" s="124"/>
      <c r="BG144" s="124"/>
      <c r="BH144" s="124"/>
    </row>
    <row r="145" spans="1:60" ht="22.5" outlineLevel="1" x14ac:dyDescent="0.2">
      <c r="A145" s="141">
        <v>55</v>
      </c>
      <c r="B145" s="142" t="s">
        <v>907</v>
      </c>
      <c r="C145" s="155" t="s">
        <v>908</v>
      </c>
      <c r="D145" s="143" t="s">
        <v>446</v>
      </c>
      <c r="E145" s="144">
        <v>105</v>
      </c>
      <c r="F145" s="145"/>
      <c r="G145" s="190">
        <f>ROUND(E145*F145,2)</f>
        <v>0</v>
      </c>
      <c r="H145" s="193" t="s">
        <v>218</v>
      </c>
      <c r="I145" s="146" t="s">
        <v>219</v>
      </c>
      <c r="J145" s="133">
        <v>0</v>
      </c>
      <c r="K145" s="133" t="e">
        <f>ROUND(#REF!*J145,2)</f>
        <v>#REF!</v>
      </c>
      <c r="L145" s="133"/>
      <c r="M145" s="133" t="s">
        <v>220</v>
      </c>
      <c r="N145" s="133" t="s">
        <v>221</v>
      </c>
      <c r="O145" s="124"/>
      <c r="P145" s="124"/>
      <c r="Q145" s="124"/>
      <c r="R145" s="124"/>
      <c r="S145" s="124"/>
      <c r="T145" s="124"/>
      <c r="U145" s="124"/>
      <c r="V145" s="124" t="s">
        <v>222</v>
      </c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4"/>
      <c r="BF145" s="124"/>
      <c r="BG145" s="124"/>
      <c r="BH145" s="124"/>
    </row>
    <row r="146" spans="1:60" outlineLevel="2" x14ac:dyDescent="0.2">
      <c r="A146" s="131"/>
      <c r="B146" s="132"/>
      <c r="C146" s="161" t="s">
        <v>909</v>
      </c>
      <c r="D146" s="159"/>
      <c r="E146" s="160">
        <v>105</v>
      </c>
      <c r="F146" s="133"/>
      <c r="G146" s="133"/>
      <c r="H146" s="133"/>
      <c r="I146" s="133"/>
      <c r="J146" s="133"/>
      <c r="K146" s="133"/>
      <c r="L146" s="133"/>
      <c r="M146" s="133"/>
      <c r="N146" s="133"/>
      <c r="O146" s="124"/>
      <c r="P146" s="124"/>
      <c r="Q146" s="124"/>
      <c r="R146" s="124"/>
      <c r="S146" s="124"/>
      <c r="T146" s="124"/>
      <c r="U146" s="124"/>
      <c r="V146" s="124" t="s">
        <v>262</v>
      </c>
      <c r="W146" s="124">
        <v>0</v>
      </c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  <c r="AJ146" s="124"/>
      <c r="AK146" s="124"/>
      <c r="AL146" s="124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4"/>
      <c r="BF146" s="124"/>
      <c r="BG146" s="124"/>
      <c r="BH146" s="124"/>
    </row>
    <row r="147" spans="1:60" x14ac:dyDescent="0.2">
      <c r="A147" s="135" t="s">
        <v>213</v>
      </c>
      <c r="B147" s="136" t="s">
        <v>179</v>
      </c>
      <c r="C147" s="154" t="s">
        <v>180</v>
      </c>
      <c r="D147" s="137"/>
      <c r="E147" s="138"/>
      <c r="F147" s="139"/>
      <c r="G147" s="139">
        <f>SUMIF(AG148:AG152,"&lt;&gt;NOR",G148:G152)</f>
        <v>0</v>
      </c>
      <c r="H147" s="139"/>
      <c r="I147" s="140"/>
      <c r="J147" s="134"/>
      <c r="K147" s="134" t="e">
        <f>SUM(K148:K152)</f>
        <v>#REF!</v>
      </c>
      <c r="L147" s="134"/>
      <c r="M147" s="134"/>
      <c r="N147" s="134"/>
      <c r="V147" t="s">
        <v>214</v>
      </c>
    </row>
    <row r="148" spans="1:60" outlineLevel="1" x14ac:dyDescent="0.2">
      <c r="A148" s="141">
        <v>56</v>
      </c>
      <c r="B148" s="142" t="s">
        <v>910</v>
      </c>
      <c r="C148" s="155" t="s">
        <v>911</v>
      </c>
      <c r="D148" s="143" t="s">
        <v>294</v>
      </c>
      <c r="E148" s="144">
        <v>0.33750000000000002</v>
      </c>
      <c r="F148" s="145"/>
      <c r="G148" s="190">
        <f>ROUND(E148*F148,2)</f>
        <v>0</v>
      </c>
      <c r="H148" s="193" t="s">
        <v>260</v>
      </c>
      <c r="I148" s="146" t="s">
        <v>260</v>
      </c>
      <c r="J148" s="133">
        <v>1.3029999999999999</v>
      </c>
      <c r="K148" s="133" t="e">
        <f>ROUND(#REF!*J148,2)</f>
        <v>#REF!</v>
      </c>
      <c r="L148" s="133"/>
      <c r="M148" s="133" t="s">
        <v>220</v>
      </c>
      <c r="N148" s="133" t="s">
        <v>221</v>
      </c>
      <c r="O148" s="124"/>
      <c r="P148" s="124"/>
      <c r="Q148" s="124"/>
      <c r="R148" s="124"/>
      <c r="S148" s="124"/>
      <c r="T148" s="124"/>
      <c r="U148" s="124"/>
      <c r="V148" s="124" t="s">
        <v>222</v>
      </c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4"/>
      <c r="BF148" s="124"/>
      <c r="BG148" s="124"/>
      <c r="BH148" s="124"/>
    </row>
    <row r="149" spans="1:60" outlineLevel="2" x14ac:dyDescent="0.2">
      <c r="A149" s="131"/>
      <c r="B149" s="132"/>
      <c r="C149" s="161" t="s">
        <v>912</v>
      </c>
      <c r="D149" s="159"/>
      <c r="E149" s="160">
        <v>0.34</v>
      </c>
      <c r="F149" s="133"/>
      <c r="G149" s="133"/>
      <c r="H149" s="133"/>
      <c r="I149" s="133"/>
      <c r="J149" s="133"/>
      <c r="K149" s="133"/>
      <c r="L149" s="133"/>
      <c r="M149" s="133"/>
      <c r="N149" s="133"/>
      <c r="O149" s="124"/>
      <c r="P149" s="124"/>
      <c r="Q149" s="124"/>
      <c r="R149" s="124"/>
      <c r="S149" s="124"/>
      <c r="T149" s="124"/>
      <c r="U149" s="124"/>
      <c r="V149" s="124" t="s">
        <v>262</v>
      </c>
      <c r="W149" s="124">
        <v>0</v>
      </c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4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4"/>
      <c r="BF149" s="124"/>
      <c r="BG149" s="124"/>
      <c r="BH149" s="124"/>
    </row>
    <row r="150" spans="1:60" outlineLevel="1" x14ac:dyDescent="0.2">
      <c r="A150" s="141">
        <v>57</v>
      </c>
      <c r="B150" s="142" t="s">
        <v>409</v>
      </c>
      <c r="C150" s="155" t="s">
        <v>410</v>
      </c>
      <c r="D150" s="143" t="s">
        <v>294</v>
      </c>
      <c r="E150" s="144">
        <v>9.57</v>
      </c>
      <c r="F150" s="145"/>
      <c r="G150" s="190">
        <f>ROUND(E150*F150,2)</f>
        <v>0</v>
      </c>
      <c r="H150" s="193" t="s">
        <v>260</v>
      </c>
      <c r="I150" s="146" t="s">
        <v>260</v>
      </c>
      <c r="J150" s="133">
        <v>1.6950000000000001</v>
      </c>
      <c r="K150" s="133" t="e">
        <f>ROUND(#REF!*J150,2)</f>
        <v>#REF!</v>
      </c>
      <c r="L150" s="133"/>
      <c r="M150" s="133" t="s">
        <v>220</v>
      </c>
      <c r="N150" s="133" t="s">
        <v>221</v>
      </c>
      <c r="O150" s="124"/>
      <c r="P150" s="124"/>
      <c r="Q150" s="124"/>
      <c r="R150" s="124"/>
      <c r="S150" s="124"/>
      <c r="T150" s="124"/>
      <c r="U150" s="124"/>
      <c r="V150" s="124" t="s">
        <v>222</v>
      </c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/>
      <c r="AK150" s="124"/>
      <c r="AL150" s="124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4"/>
      <c r="BF150" s="124"/>
      <c r="BG150" s="124"/>
      <c r="BH150" s="124"/>
    </row>
    <row r="151" spans="1:60" outlineLevel="2" x14ac:dyDescent="0.2">
      <c r="A151" s="131"/>
      <c r="B151" s="132"/>
      <c r="C151" s="161" t="s">
        <v>913</v>
      </c>
      <c r="D151" s="159"/>
      <c r="E151" s="160">
        <v>4.2</v>
      </c>
      <c r="F151" s="133"/>
      <c r="G151" s="133"/>
      <c r="H151" s="133"/>
      <c r="I151" s="133"/>
      <c r="J151" s="133"/>
      <c r="K151" s="133"/>
      <c r="L151" s="133"/>
      <c r="M151" s="133"/>
      <c r="N151" s="133"/>
      <c r="O151" s="124"/>
      <c r="P151" s="124"/>
      <c r="Q151" s="124"/>
      <c r="R151" s="124"/>
      <c r="S151" s="124"/>
      <c r="T151" s="124"/>
      <c r="U151" s="124"/>
      <c r="V151" s="124" t="s">
        <v>262</v>
      </c>
      <c r="W151" s="124">
        <v>0</v>
      </c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4"/>
      <c r="BF151" s="124"/>
      <c r="BG151" s="124"/>
      <c r="BH151" s="124"/>
    </row>
    <row r="152" spans="1:60" outlineLevel="3" x14ac:dyDescent="0.2">
      <c r="A152" s="131"/>
      <c r="B152" s="132"/>
      <c r="C152" s="161" t="s">
        <v>914</v>
      </c>
      <c r="D152" s="159"/>
      <c r="E152" s="160">
        <v>5.37</v>
      </c>
      <c r="F152" s="133"/>
      <c r="G152" s="133"/>
      <c r="H152" s="133"/>
      <c r="I152" s="133"/>
      <c r="J152" s="133"/>
      <c r="K152" s="133"/>
      <c r="L152" s="133"/>
      <c r="M152" s="133"/>
      <c r="N152" s="133"/>
      <c r="O152" s="124"/>
      <c r="P152" s="124"/>
      <c r="Q152" s="124"/>
      <c r="R152" s="124"/>
      <c r="S152" s="124"/>
      <c r="T152" s="124"/>
      <c r="U152" s="124"/>
      <c r="V152" s="124" t="s">
        <v>262</v>
      </c>
      <c r="W152" s="124">
        <v>0</v>
      </c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4"/>
      <c r="BF152" s="124"/>
      <c r="BG152" s="124"/>
      <c r="BH152" s="124"/>
    </row>
    <row r="153" spans="1:60" x14ac:dyDescent="0.2">
      <c r="A153" s="135" t="s">
        <v>213</v>
      </c>
      <c r="B153" s="136" t="s">
        <v>181</v>
      </c>
      <c r="C153" s="154" t="s">
        <v>182</v>
      </c>
      <c r="D153" s="137"/>
      <c r="E153" s="138"/>
      <c r="F153" s="139"/>
      <c r="G153" s="139">
        <f>SUMIF(AG154:AG198,"&lt;&gt;NOR",G154:G198)</f>
        <v>0</v>
      </c>
      <c r="H153" s="139"/>
      <c r="I153" s="140"/>
      <c r="J153" s="134"/>
      <c r="K153" s="134" t="e">
        <f>SUM(K154:K198)</f>
        <v>#REF!</v>
      </c>
      <c r="L153" s="134"/>
      <c r="M153" s="134"/>
      <c r="N153" s="134"/>
      <c r="V153" t="s">
        <v>214</v>
      </c>
    </row>
    <row r="154" spans="1:60" ht="22.5" outlineLevel="1" x14ac:dyDescent="0.2">
      <c r="A154" s="141">
        <v>58</v>
      </c>
      <c r="B154" s="142" t="s">
        <v>915</v>
      </c>
      <c r="C154" s="155" t="s">
        <v>916</v>
      </c>
      <c r="D154" s="143" t="s">
        <v>259</v>
      </c>
      <c r="E154" s="144">
        <v>2036</v>
      </c>
      <c r="F154" s="145"/>
      <c r="G154" s="190">
        <f>ROUND(E154*F154,2)</f>
        <v>0</v>
      </c>
      <c r="H154" s="193" t="s">
        <v>218</v>
      </c>
      <c r="I154" s="146" t="s">
        <v>219</v>
      </c>
      <c r="J154" s="133">
        <v>0</v>
      </c>
      <c r="K154" s="133" t="e">
        <f>ROUND(#REF!*J154,2)</f>
        <v>#REF!</v>
      </c>
      <c r="L154" s="133"/>
      <c r="M154" s="133" t="s">
        <v>220</v>
      </c>
      <c r="N154" s="133" t="s">
        <v>221</v>
      </c>
      <c r="O154" s="124"/>
      <c r="P154" s="124"/>
      <c r="Q154" s="124"/>
      <c r="R154" s="124"/>
      <c r="S154" s="124"/>
      <c r="T154" s="124"/>
      <c r="U154" s="124"/>
      <c r="V154" s="124" t="s">
        <v>222</v>
      </c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4"/>
      <c r="BF154" s="124"/>
      <c r="BG154" s="124"/>
      <c r="BH154" s="124"/>
    </row>
    <row r="155" spans="1:60" outlineLevel="2" x14ac:dyDescent="0.2">
      <c r="A155" s="131"/>
      <c r="B155" s="132"/>
      <c r="C155" s="161" t="s">
        <v>917</v>
      </c>
      <c r="D155" s="159"/>
      <c r="E155" s="160">
        <v>2036</v>
      </c>
      <c r="F155" s="133"/>
      <c r="G155" s="133"/>
      <c r="H155" s="133"/>
      <c r="I155" s="133"/>
      <c r="J155" s="133"/>
      <c r="K155" s="133"/>
      <c r="L155" s="133"/>
      <c r="M155" s="133"/>
      <c r="N155" s="133"/>
      <c r="O155" s="124"/>
      <c r="P155" s="124"/>
      <c r="Q155" s="124"/>
      <c r="R155" s="124"/>
      <c r="S155" s="124"/>
      <c r="T155" s="124"/>
      <c r="U155" s="124"/>
      <c r="V155" s="124" t="s">
        <v>262</v>
      </c>
      <c r="W155" s="124">
        <v>0</v>
      </c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4"/>
      <c r="BF155" s="124"/>
      <c r="BG155" s="124"/>
      <c r="BH155" s="124"/>
    </row>
    <row r="156" spans="1:60" ht="22.5" outlineLevel="1" x14ac:dyDescent="0.2">
      <c r="A156" s="141">
        <v>59</v>
      </c>
      <c r="B156" s="142" t="s">
        <v>412</v>
      </c>
      <c r="C156" s="155" t="s">
        <v>413</v>
      </c>
      <c r="D156" s="143" t="s">
        <v>259</v>
      </c>
      <c r="E156" s="144">
        <v>1028</v>
      </c>
      <c r="F156" s="145"/>
      <c r="G156" s="190">
        <f>ROUND(E156*F156,2)</f>
        <v>0</v>
      </c>
      <c r="H156" s="193" t="s">
        <v>260</v>
      </c>
      <c r="I156" s="146" t="s">
        <v>260</v>
      </c>
      <c r="J156" s="133">
        <v>2.5999999999999999E-2</v>
      </c>
      <c r="K156" s="133" t="e">
        <f>ROUND(#REF!*J156,2)</f>
        <v>#REF!</v>
      </c>
      <c r="L156" s="133"/>
      <c r="M156" s="133" t="s">
        <v>220</v>
      </c>
      <c r="N156" s="133" t="s">
        <v>221</v>
      </c>
      <c r="O156" s="124"/>
      <c r="P156" s="124"/>
      <c r="Q156" s="124"/>
      <c r="R156" s="124"/>
      <c r="S156" s="124"/>
      <c r="T156" s="124"/>
      <c r="U156" s="124"/>
      <c r="V156" s="124" t="s">
        <v>222</v>
      </c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4"/>
      <c r="BF156" s="124"/>
      <c r="BG156" s="124"/>
      <c r="BH156" s="124"/>
    </row>
    <row r="157" spans="1:60" outlineLevel="2" x14ac:dyDescent="0.2">
      <c r="A157" s="131"/>
      <c r="B157" s="132"/>
      <c r="C157" s="161" t="s">
        <v>918</v>
      </c>
      <c r="D157" s="159"/>
      <c r="E157" s="160">
        <v>1028</v>
      </c>
      <c r="F157" s="133"/>
      <c r="G157" s="133"/>
      <c r="H157" s="133"/>
      <c r="I157" s="133"/>
      <c r="J157" s="133"/>
      <c r="K157" s="133"/>
      <c r="L157" s="133"/>
      <c r="M157" s="133"/>
      <c r="N157" s="133"/>
      <c r="O157" s="124"/>
      <c r="P157" s="124"/>
      <c r="Q157" s="124"/>
      <c r="R157" s="124"/>
      <c r="S157" s="124"/>
      <c r="T157" s="124"/>
      <c r="U157" s="124"/>
      <c r="V157" s="124" t="s">
        <v>262</v>
      </c>
      <c r="W157" s="124">
        <v>0</v>
      </c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  <c r="AJ157" s="124"/>
      <c r="AK157" s="124"/>
      <c r="AL157" s="124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4"/>
      <c r="BF157" s="124"/>
      <c r="BG157" s="124"/>
      <c r="BH157" s="124"/>
    </row>
    <row r="158" spans="1:60" ht="22.5" outlineLevel="1" x14ac:dyDescent="0.2">
      <c r="A158" s="141">
        <v>60</v>
      </c>
      <c r="B158" s="142" t="s">
        <v>919</v>
      </c>
      <c r="C158" s="155" t="s">
        <v>920</v>
      </c>
      <c r="D158" s="143" t="s">
        <v>259</v>
      </c>
      <c r="E158" s="144">
        <v>67.599999999999994</v>
      </c>
      <c r="F158" s="145"/>
      <c r="G158" s="190">
        <f>ROUND(E158*F158,2)</f>
        <v>0</v>
      </c>
      <c r="H158" s="193" t="s">
        <v>260</v>
      </c>
      <c r="I158" s="146" t="s">
        <v>260</v>
      </c>
      <c r="J158" s="133">
        <v>2.7E-2</v>
      </c>
      <c r="K158" s="133" t="e">
        <f>ROUND(#REF!*J158,2)</f>
        <v>#REF!</v>
      </c>
      <c r="L158" s="133"/>
      <c r="M158" s="133" t="s">
        <v>220</v>
      </c>
      <c r="N158" s="133" t="s">
        <v>221</v>
      </c>
      <c r="O158" s="124"/>
      <c r="P158" s="124"/>
      <c r="Q158" s="124"/>
      <c r="R158" s="124"/>
      <c r="S158" s="124"/>
      <c r="T158" s="124"/>
      <c r="U158" s="124"/>
      <c r="V158" s="124" t="s">
        <v>222</v>
      </c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4"/>
      <c r="BF158" s="124"/>
      <c r="BG158" s="124"/>
      <c r="BH158" s="124"/>
    </row>
    <row r="159" spans="1:60" outlineLevel="2" x14ac:dyDescent="0.2">
      <c r="A159" s="131"/>
      <c r="B159" s="132"/>
      <c r="C159" s="161" t="s">
        <v>921</v>
      </c>
      <c r="D159" s="159"/>
      <c r="E159" s="160">
        <v>67.599999999999994</v>
      </c>
      <c r="F159" s="133"/>
      <c r="G159" s="133"/>
      <c r="H159" s="133"/>
      <c r="I159" s="133"/>
      <c r="J159" s="133"/>
      <c r="K159" s="133"/>
      <c r="L159" s="133"/>
      <c r="M159" s="133"/>
      <c r="N159" s="133"/>
      <c r="O159" s="124"/>
      <c r="P159" s="124"/>
      <c r="Q159" s="124"/>
      <c r="R159" s="124"/>
      <c r="S159" s="124"/>
      <c r="T159" s="124"/>
      <c r="U159" s="124"/>
      <c r="V159" s="124" t="s">
        <v>262</v>
      </c>
      <c r="W159" s="124">
        <v>0</v>
      </c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4"/>
      <c r="BF159" s="124"/>
      <c r="BG159" s="124"/>
      <c r="BH159" s="124"/>
    </row>
    <row r="160" spans="1:60" ht="22.5" outlineLevel="1" x14ac:dyDescent="0.2">
      <c r="A160" s="141">
        <v>61</v>
      </c>
      <c r="B160" s="142" t="s">
        <v>415</v>
      </c>
      <c r="C160" s="155" t="s">
        <v>416</v>
      </c>
      <c r="D160" s="143" t="s">
        <v>259</v>
      </c>
      <c r="E160" s="144">
        <v>3077</v>
      </c>
      <c r="F160" s="145"/>
      <c r="G160" s="190">
        <f>ROUND(E160*F160,2)</f>
        <v>0</v>
      </c>
      <c r="H160" s="193" t="s">
        <v>260</v>
      </c>
      <c r="I160" s="146" t="s">
        <v>260</v>
      </c>
      <c r="J160" s="133">
        <v>2.7E-2</v>
      </c>
      <c r="K160" s="133" t="e">
        <f>ROUND(#REF!*J160,2)</f>
        <v>#REF!</v>
      </c>
      <c r="L160" s="133"/>
      <c r="M160" s="133" t="s">
        <v>220</v>
      </c>
      <c r="N160" s="133" t="s">
        <v>221</v>
      </c>
      <c r="O160" s="124"/>
      <c r="P160" s="124"/>
      <c r="Q160" s="124"/>
      <c r="R160" s="124"/>
      <c r="S160" s="124"/>
      <c r="T160" s="124"/>
      <c r="U160" s="124"/>
      <c r="V160" s="124" t="s">
        <v>222</v>
      </c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4"/>
      <c r="BF160" s="124"/>
      <c r="BG160" s="124"/>
      <c r="BH160" s="124"/>
    </row>
    <row r="161" spans="1:60" outlineLevel="2" x14ac:dyDescent="0.2">
      <c r="A161" s="131"/>
      <c r="B161" s="132"/>
      <c r="C161" s="161" t="s">
        <v>918</v>
      </c>
      <c r="D161" s="159"/>
      <c r="E161" s="160">
        <v>1028</v>
      </c>
      <c r="F161" s="133"/>
      <c r="G161" s="133"/>
      <c r="H161" s="133"/>
      <c r="I161" s="133"/>
      <c r="J161" s="133"/>
      <c r="K161" s="133"/>
      <c r="L161" s="133"/>
      <c r="M161" s="133"/>
      <c r="N161" s="133"/>
      <c r="O161" s="124"/>
      <c r="P161" s="124"/>
      <c r="Q161" s="124"/>
      <c r="R161" s="124"/>
      <c r="S161" s="124"/>
      <c r="T161" s="124"/>
      <c r="U161" s="124"/>
      <c r="V161" s="124" t="s">
        <v>262</v>
      </c>
      <c r="W161" s="124">
        <v>0</v>
      </c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4"/>
      <c r="BF161" s="124"/>
      <c r="BG161" s="124"/>
      <c r="BH161" s="124"/>
    </row>
    <row r="162" spans="1:60" outlineLevel="3" x14ac:dyDescent="0.2">
      <c r="A162" s="131"/>
      <c r="B162" s="132"/>
      <c r="C162" s="161" t="s">
        <v>917</v>
      </c>
      <c r="D162" s="159"/>
      <c r="E162" s="160">
        <v>2036</v>
      </c>
      <c r="F162" s="133"/>
      <c r="G162" s="133"/>
      <c r="H162" s="133"/>
      <c r="I162" s="133"/>
      <c r="J162" s="133"/>
      <c r="K162" s="133"/>
      <c r="L162" s="133"/>
      <c r="M162" s="133"/>
      <c r="N162" s="133"/>
      <c r="O162" s="124"/>
      <c r="P162" s="124"/>
      <c r="Q162" s="124"/>
      <c r="R162" s="124"/>
      <c r="S162" s="124"/>
      <c r="T162" s="124"/>
      <c r="U162" s="124"/>
      <c r="V162" s="124" t="s">
        <v>262</v>
      </c>
      <c r="W162" s="124">
        <v>0</v>
      </c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4"/>
      <c r="BF162" s="124"/>
      <c r="BG162" s="124"/>
      <c r="BH162" s="124"/>
    </row>
    <row r="163" spans="1:60" outlineLevel="3" x14ac:dyDescent="0.2">
      <c r="A163" s="131"/>
      <c r="B163" s="132"/>
      <c r="C163" s="161" t="s">
        <v>922</v>
      </c>
      <c r="D163" s="159"/>
      <c r="E163" s="160">
        <v>13</v>
      </c>
      <c r="F163" s="133"/>
      <c r="G163" s="133"/>
      <c r="H163" s="133"/>
      <c r="I163" s="133"/>
      <c r="J163" s="133"/>
      <c r="K163" s="133"/>
      <c r="L163" s="133"/>
      <c r="M163" s="133"/>
      <c r="N163" s="133"/>
      <c r="O163" s="124"/>
      <c r="P163" s="124"/>
      <c r="Q163" s="124"/>
      <c r="R163" s="124"/>
      <c r="S163" s="124"/>
      <c r="T163" s="124"/>
      <c r="U163" s="124"/>
      <c r="V163" s="124" t="s">
        <v>262</v>
      </c>
      <c r="W163" s="124">
        <v>0</v>
      </c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4"/>
      <c r="BF163" s="124"/>
      <c r="BG163" s="124"/>
      <c r="BH163" s="124"/>
    </row>
    <row r="164" spans="1:60" ht="22.5" outlineLevel="1" x14ac:dyDescent="0.2">
      <c r="A164" s="141">
        <v>62</v>
      </c>
      <c r="B164" s="142" t="s">
        <v>417</v>
      </c>
      <c r="C164" s="155" t="s">
        <v>418</v>
      </c>
      <c r="D164" s="143" t="s">
        <v>259</v>
      </c>
      <c r="E164" s="144">
        <v>1028</v>
      </c>
      <c r="F164" s="145"/>
      <c r="G164" s="190">
        <f>ROUND(E164*F164,2)</f>
        <v>0</v>
      </c>
      <c r="H164" s="193" t="s">
        <v>260</v>
      </c>
      <c r="I164" s="146" t="s">
        <v>260</v>
      </c>
      <c r="J164" s="133">
        <v>6.4000000000000001E-2</v>
      </c>
      <c r="K164" s="133" t="e">
        <f>ROUND(#REF!*J164,2)</f>
        <v>#REF!</v>
      </c>
      <c r="L164" s="133"/>
      <c r="M164" s="133" t="s">
        <v>220</v>
      </c>
      <c r="N164" s="133" t="s">
        <v>221</v>
      </c>
      <c r="O164" s="124"/>
      <c r="P164" s="124"/>
      <c r="Q164" s="124"/>
      <c r="R164" s="124"/>
      <c r="S164" s="124"/>
      <c r="T164" s="124"/>
      <c r="U164" s="124"/>
      <c r="V164" s="124" t="s">
        <v>222</v>
      </c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4"/>
      <c r="BF164" s="124"/>
      <c r="BG164" s="124"/>
      <c r="BH164" s="124"/>
    </row>
    <row r="165" spans="1:60" outlineLevel="2" x14ac:dyDescent="0.2">
      <c r="A165" s="131"/>
      <c r="B165" s="132"/>
      <c r="C165" s="161" t="s">
        <v>918</v>
      </c>
      <c r="D165" s="159"/>
      <c r="E165" s="160">
        <v>1028</v>
      </c>
      <c r="F165" s="133"/>
      <c r="G165" s="133"/>
      <c r="H165" s="133"/>
      <c r="I165" s="133"/>
      <c r="J165" s="133"/>
      <c r="K165" s="133"/>
      <c r="L165" s="133"/>
      <c r="M165" s="133"/>
      <c r="N165" s="133"/>
      <c r="O165" s="124"/>
      <c r="P165" s="124"/>
      <c r="Q165" s="124"/>
      <c r="R165" s="124"/>
      <c r="S165" s="124"/>
      <c r="T165" s="124"/>
      <c r="U165" s="124"/>
      <c r="V165" s="124" t="s">
        <v>262</v>
      </c>
      <c r="W165" s="124">
        <v>0</v>
      </c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4"/>
      <c r="BF165" s="124"/>
      <c r="BG165" s="124"/>
      <c r="BH165" s="124"/>
    </row>
    <row r="166" spans="1:60" outlineLevel="1" x14ac:dyDescent="0.2">
      <c r="A166" s="141">
        <v>63</v>
      </c>
      <c r="B166" s="142" t="s">
        <v>420</v>
      </c>
      <c r="C166" s="155" t="s">
        <v>421</v>
      </c>
      <c r="D166" s="143" t="s">
        <v>259</v>
      </c>
      <c r="E166" s="144">
        <v>5100</v>
      </c>
      <c r="F166" s="145"/>
      <c r="G166" s="190">
        <f>ROUND(E166*F166,2)</f>
        <v>0</v>
      </c>
      <c r="H166" s="193" t="s">
        <v>260</v>
      </c>
      <c r="I166" s="146" t="s">
        <v>260</v>
      </c>
      <c r="J166" s="133">
        <v>9.0999999999999998E-2</v>
      </c>
      <c r="K166" s="133" t="e">
        <f>ROUND(#REF!*J166,2)</f>
        <v>#REF!</v>
      </c>
      <c r="L166" s="133"/>
      <c r="M166" s="133" t="s">
        <v>220</v>
      </c>
      <c r="N166" s="133" t="s">
        <v>221</v>
      </c>
      <c r="O166" s="124"/>
      <c r="P166" s="124"/>
      <c r="Q166" s="124"/>
      <c r="R166" s="124"/>
      <c r="S166" s="124"/>
      <c r="T166" s="124"/>
      <c r="U166" s="124"/>
      <c r="V166" s="124" t="s">
        <v>222</v>
      </c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  <c r="AJ166" s="124"/>
      <c r="AK166" s="124"/>
      <c r="AL166" s="124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4"/>
      <c r="BF166" s="124"/>
      <c r="BG166" s="124"/>
      <c r="BH166" s="124"/>
    </row>
    <row r="167" spans="1:60" outlineLevel="2" x14ac:dyDescent="0.2">
      <c r="A167" s="131"/>
      <c r="B167" s="132"/>
      <c r="C167" s="161" t="s">
        <v>923</v>
      </c>
      <c r="D167" s="159"/>
      <c r="E167" s="160">
        <v>3064</v>
      </c>
      <c r="F167" s="133"/>
      <c r="G167" s="133"/>
      <c r="H167" s="133"/>
      <c r="I167" s="133"/>
      <c r="J167" s="133"/>
      <c r="K167" s="133"/>
      <c r="L167" s="133"/>
      <c r="M167" s="133"/>
      <c r="N167" s="133"/>
      <c r="O167" s="124"/>
      <c r="P167" s="124"/>
      <c r="Q167" s="124"/>
      <c r="R167" s="124"/>
      <c r="S167" s="124"/>
      <c r="T167" s="124"/>
      <c r="U167" s="124"/>
      <c r="V167" s="124" t="s">
        <v>262</v>
      </c>
      <c r="W167" s="124">
        <v>0</v>
      </c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  <c r="AJ167" s="124"/>
      <c r="AK167" s="124"/>
      <c r="AL167" s="124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4"/>
      <c r="BF167" s="124"/>
      <c r="BG167" s="124"/>
      <c r="BH167" s="124"/>
    </row>
    <row r="168" spans="1:60" outlineLevel="3" x14ac:dyDescent="0.2">
      <c r="A168" s="131"/>
      <c r="B168" s="132"/>
      <c r="C168" s="161" t="s">
        <v>924</v>
      </c>
      <c r="D168" s="159"/>
      <c r="E168" s="160">
        <v>2036</v>
      </c>
      <c r="F168" s="133"/>
      <c r="G168" s="133"/>
      <c r="H168" s="133"/>
      <c r="I168" s="133"/>
      <c r="J168" s="133"/>
      <c r="K168" s="133"/>
      <c r="L168" s="133"/>
      <c r="M168" s="133"/>
      <c r="N168" s="133"/>
      <c r="O168" s="124"/>
      <c r="P168" s="124"/>
      <c r="Q168" s="124"/>
      <c r="R168" s="124"/>
      <c r="S168" s="124"/>
      <c r="T168" s="124"/>
      <c r="U168" s="124"/>
      <c r="V168" s="124" t="s">
        <v>262</v>
      </c>
      <c r="W168" s="124">
        <v>0</v>
      </c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  <c r="AJ168" s="124"/>
      <c r="AK168" s="124"/>
      <c r="AL168" s="124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4"/>
      <c r="BF168" s="124"/>
      <c r="BG168" s="124"/>
      <c r="BH168" s="124"/>
    </row>
    <row r="169" spans="1:60" outlineLevel="1" x14ac:dyDescent="0.2">
      <c r="A169" s="141">
        <v>64</v>
      </c>
      <c r="B169" s="142" t="s">
        <v>423</v>
      </c>
      <c r="C169" s="155" t="s">
        <v>424</v>
      </c>
      <c r="D169" s="143" t="s">
        <v>259</v>
      </c>
      <c r="E169" s="144">
        <v>5100</v>
      </c>
      <c r="F169" s="145"/>
      <c r="G169" s="190">
        <f>ROUND(E169*F169,2)</f>
        <v>0</v>
      </c>
      <c r="H169" s="193" t="s">
        <v>260</v>
      </c>
      <c r="I169" s="146" t="s">
        <v>260</v>
      </c>
      <c r="J169" s="133">
        <v>8.0000000000000002E-3</v>
      </c>
      <c r="K169" s="133" t="e">
        <f>ROUND(#REF!*J169,2)</f>
        <v>#REF!</v>
      </c>
      <c r="L169" s="133"/>
      <c r="M169" s="133" t="s">
        <v>220</v>
      </c>
      <c r="N169" s="133" t="s">
        <v>221</v>
      </c>
      <c r="O169" s="124"/>
      <c r="P169" s="124"/>
      <c r="Q169" s="124"/>
      <c r="R169" s="124"/>
      <c r="S169" s="124"/>
      <c r="T169" s="124"/>
      <c r="U169" s="124"/>
      <c r="V169" s="124" t="s">
        <v>222</v>
      </c>
      <c r="W169" s="124"/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  <c r="AJ169" s="124"/>
      <c r="AK169" s="124"/>
      <c r="AL169" s="124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4"/>
      <c r="BF169" s="124"/>
      <c r="BG169" s="124"/>
      <c r="BH169" s="124"/>
    </row>
    <row r="170" spans="1:60" outlineLevel="2" x14ac:dyDescent="0.2">
      <c r="A170" s="131"/>
      <c r="B170" s="132"/>
      <c r="C170" s="161" t="s">
        <v>923</v>
      </c>
      <c r="D170" s="159"/>
      <c r="E170" s="160">
        <v>3064</v>
      </c>
      <c r="F170" s="133"/>
      <c r="G170" s="133"/>
      <c r="H170" s="133"/>
      <c r="I170" s="133"/>
      <c r="J170" s="133"/>
      <c r="K170" s="133"/>
      <c r="L170" s="133"/>
      <c r="M170" s="133"/>
      <c r="N170" s="133"/>
      <c r="O170" s="124"/>
      <c r="P170" s="124"/>
      <c r="Q170" s="124"/>
      <c r="R170" s="124"/>
      <c r="S170" s="124"/>
      <c r="T170" s="124"/>
      <c r="U170" s="124"/>
      <c r="V170" s="124" t="s">
        <v>262</v>
      </c>
      <c r="W170" s="124">
        <v>0</v>
      </c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4"/>
      <c r="BF170" s="124"/>
      <c r="BG170" s="124"/>
      <c r="BH170" s="124"/>
    </row>
    <row r="171" spans="1:60" outlineLevel="3" x14ac:dyDescent="0.2">
      <c r="A171" s="131"/>
      <c r="B171" s="132"/>
      <c r="C171" s="161" t="s">
        <v>924</v>
      </c>
      <c r="D171" s="159"/>
      <c r="E171" s="160">
        <v>2036</v>
      </c>
      <c r="F171" s="133"/>
      <c r="G171" s="133"/>
      <c r="H171" s="133"/>
      <c r="I171" s="133"/>
      <c r="J171" s="133"/>
      <c r="K171" s="133"/>
      <c r="L171" s="133"/>
      <c r="M171" s="133"/>
      <c r="N171" s="133"/>
      <c r="O171" s="124"/>
      <c r="P171" s="124"/>
      <c r="Q171" s="124"/>
      <c r="R171" s="124"/>
      <c r="S171" s="124"/>
      <c r="T171" s="124"/>
      <c r="U171" s="124"/>
      <c r="V171" s="124" t="s">
        <v>262</v>
      </c>
      <c r="W171" s="124">
        <v>0</v>
      </c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/>
      <c r="AK171" s="124"/>
      <c r="AL171" s="124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4"/>
      <c r="BF171" s="124"/>
      <c r="BG171" s="124"/>
      <c r="BH171" s="124"/>
    </row>
    <row r="172" spans="1:60" ht="22.5" outlineLevel="1" x14ac:dyDescent="0.2">
      <c r="A172" s="141">
        <v>65</v>
      </c>
      <c r="B172" s="142" t="s">
        <v>425</v>
      </c>
      <c r="C172" s="155" t="s">
        <v>426</v>
      </c>
      <c r="D172" s="143" t="s">
        <v>259</v>
      </c>
      <c r="E172" s="144">
        <v>1028</v>
      </c>
      <c r="F172" s="145"/>
      <c r="G172" s="190">
        <f>ROUND(E172*F172,2)</f>
        <v>0</v>
      </c>
      <c r="H172" s="193" t="s">
        <v>260</v>
      </c>
      <c r="I172" s="146" t="s">
        <v>260</v>
      </c>
      <c r="J172" s="133">
        <v>4.0000000000000001E-3</v>
      </c>
      <c r="K172" s="133" t="e">
        <f>ROUND(#REF!*J172,2)</f>
        <v>#REF!</v>
      </c>
      <c r="L172" s="133"/>
      <c r="M172" s="133" t="s">
        <v>220</v>
      </c>
      <c r="N172" s="133" t="s">
        <v>221</v>
      </c>
      <c r="O172" s="124"/>
      <c r="P172" s="124"/>
      <c r="Q172" s="124"/>
      <c r="R172" s="124"/>
      <c r="S172" s="124"/>
      <c r="T172" s="124"/>
      <c r="U172" s="124"/>
      <c r="V172" s="124" t="s">
        <v>222</v>
      </c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  <c r="AJ172" s="124"/>
      <c r="AK172" s="124"/>
      <c r="AL172" s="124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4"/>
      <c r="BF172" s="124"/>
      <c r="BG172" s="124"/>
      <c r="BH172" s="124"/>
    </row>
    <row r="173" spans="1:60" outlineLevel="2" x14ac:dyDescent="0.2">
      <c r="A173" s="131"/>
      <c r="B173" s="132"/>
      <c r="C173" s="161" t="s">
        <v>918</v>
      </c>
      <c r="D173" s="159"/>
      <c r="E173" s="160">
        <v>1028</v>
      </c>
      <c r="F173" s="133"/>
      <c r="G173" s="133"/>
      <c r="H173" s="133"/>
      <c r="I173" s="133"/>
      <c r="J173" s="133"/>
      <c r="K173" s="133"/>
      <c r="L173" s="133"/>
      <c r="M173" s="133"/>
      <c r="N173" s="133"/>
      <c r="O173" s="124"/>
      <c r="P173" s="124"/>
      <c r="Q173" s="124"/>
      <c r="R173" s="124"/>
      <c r="S173" s="124"/>
      <c r="T173" s="124"/>
      <c r="U173" s="124"/>
      <c r="V173" s="124" t="s">
        <v>262</v>
      </c>
      <c r="W173" s="124">
        <v>0</v>
      </c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4"/>
      <c r="BF173" s="124"/>
      <c r="BG173" s="124"/>
      <c r="BH173" s="124"/>
    </row>
    <row r="174" spans="1:60" ht="22.5" outlineLevel="1" x14ac:dyDescent="0.2">
      <c r="A174" s="141">
        <v>66</v>
      </c>
      <c r="B174" s="142" t="s">
        <v>427</v>
      </c>
      <c r="C174" s="155" t="s">
        <v>428</v>
      </c>
      <c r="D174" s="143" t="s">
        <v>259</v>
      </c>
      <c r="E174" s="144">
        <v>1028</v>
      </c>
      <c r="F174" s="145"/>
      <c r="G174" s="190">
        <f>ROUND(E174*F174,2)</f>
        <v>0</v>
      </c>
      <c r="H174" s="193" t="s">
        <v>260</v>
      </c>
      <c r="I174" s="146" t="s">
        <v>260</v>
      </c>
      <c r="J174" s="133">
        <v>2E-3</v>
      </c>
      <c r="K174" s="133" t="e">
        <f>ROUND(#REF!*J174,2)</f>
        <v>#REF!</v>
      </c>
      <c r="L174" s="133"/>
      <c r="M174" s="133" t="s">
        <v>220</v>
      </c>
      <c r="N174" s="133" t="s">
        <v>221</v>
      </c>
      <c r="O174" s="124"/>
      <c r="P174" s="124"/>
      <c r="Q174" s="124"/>
      <c r="R174" s="124"/>
      <c r="S174" s="124"/>
      <c r="T174" s="124"/>
      <c r="U174" s="124"/>
      <c r="V174" s="124" t="s">
        <v>222</v>
      </c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4"/>
      <c r="BF174" s="124"/>
      <c r="BG174" s="124"/>
      <c r="BH174" s="124"/>
    </row>
    <row r="175" spans="1:60" outlineLevel="2" x14ac:dyDescent="0.2">
      <c r="A175" s="131"/>
      <c r="B175" s="132"/>
      <c r="C175" s="161" t="s">
        <v>918</v>
      </c>
      <c r="D175" s="159"/>
      <c r="E175" s="160">
        <v>1028</v>
      </c>
      <c r="F175" s="133"/>
      <c r="G175" s="133"/>
      <c r="H175" s="133"/>
      <c r="I175" s="133"/>
      <c r="J175" s="133"/>
      <c r="K175" s="133"/>
      <c r="L175" s="133"/>
      <c r="M175" s="133"/>
      <c r="N175" s="133"/>
      <c r="O175" s="124"/>
      <c r="P175" s="124"/>
      <c r="Q175" s="124"/>
      <c r="R175" s="124"/>
      <c r="S175" s="124"/>
      <c r="T175" s="124"/>
      <c r="U175" s="124"/>
      <c r="V175" s="124" t="s">
        <v>262</v>
      </c>
      <c r="W175" s="124">
        <v>0</v>
      </c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  <c r="AJ175" s="124"/>
      <c r="AK175" s="124"/>
      <c r="AL175" s="124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4"/>
      <c r="BF175" s="124"/>
      <c r="BG175" s="124"/>
      <c r="BH175" s="124"/>
    </row>
    <row r="176" spans="1:60" ht="22.5" outlineLevel="1" x14ac:dyDescent="0.2">
      <c r="A176" s="141">
        <v>67</v>
      </c>
      <c r="B176" s="142" t="s">
        <v>430</v>
      </c>
      <c r="C176" s="155" t="s">
        <v>431</v>
      </c>
      <c r="D176" s="143" t="s">
        <v>259</v>
      </c>
      <c r="E176" s="144">
        <v>1028</v>
      </c>
      <c r="F176" s="145"/>
      <c r="G176" s="190">
        <f>ROUND(E176*F176,2)</f>
        <v>0</v>
      </c>
      <c r="H176" s="193" t="s">
        <v>260</v>
      </c>
      <c r="I176" s="146" t="s">
        <v>260</v>
      </c>
      <c r="J176" s="133">
        <v>6.4000000000000001E-2</v>
      </c>
      <c r="K176" s="133" t="e">
        <f>ROUND(#REF!*J176,2)</f>
        <v>#REF!</v>
      </c>
      <c r="L176" s="133"/>
      <c r="M176" s="133" t="s">
        <v>220</v>
      </c>
      <c r="N176" s="133" t="s">
        <v>221</v>
      </c>
      <c r="O176" s="124"/>
      <c r="P176" s="124"/>
      <c r="Q176" s="124"/>
      <c r="R176" s="124"/>
      <c r="S176" s="124"/>
      <c r="T176" s="124"/>
      <c r="U176" s="124"/>
      <c r="V176" s="124" t="s">
        <v>222</v>
      </c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  <c r="AJ176" s="124"/>
      <c r="AK176" s="124"/>
      <c r="AL176" s="124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4"/>
      <c r="BF176" s="124"/>
      <c r="BG176" s="124"/>
      <c r="BH176" s="124"/>
    </row>
    <row r="177" spans="1:60" outlineLevel="2" x14ac:dyDescent="0.2">
      <c r="A177" s="131"/>
      <c r="B177" s="132"/>
      <c r="C177" s="161" t="s">
        <v>925</v>
      </c>
      <c r="D177" s="159"/>
      <c r="E177" s="160">
        <v>1028</v>
      </c>
      <c r="F177" s="133"/>
      <c r="G177" s="133"/>
      <c r="H177" s="133"/>
      <c r="I177" s="133"/>
      <c r="J177" s="133"/>
      <c r="K177" s="133"/>
      <c r="L177" s="133"/>
      <c r="M177" s="133"/>
      <c r="N177" s="133"/>
      <c r="O177" s="124"/>
      <c r="P177" s="124"/>
      <c r="Q177" s="124"/>
      <c r="R177" s="124"/>
      <c r="S177" s="124"/>
      <c r="T177" s="124"/>
      <c r="U177" s="124"/>
      <c r="V177" s="124" t="s">
        <v>262</v>
      </c>
      <c r="W177" s="124">
        <v>0</v>
      </c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4"/>
      <c r="BF177" s="124"/>
      <c r="BG177" s="124"/>
      <c r="BH177" s="124"/>
    </row>
    <row r="178" spans="1:60" outlineLevel="1" x14ac:dyDescent="0.2">
      <c r="A178" s="141">
        <v>68</v>
      </c>
      <c r="B178" s="142" t="s">
        <v>433</v>
      </c>
      <c r="C178" s="155" t="s">
        <v>434</v>
      </c>
      <c r="D178" s="143" t="s">
        <v>259</v>
      </c>
      <c r="E178" s="144">
        <v>13</v>
      </c>
      <c r="F178" s="145"/>
      <c r="G178" s="190">
        <f>ROUND(E178*F178,2)</f>
        <v>0</v>
      </c>
      <c r="H178" s="193" t="s">
        <v>260</v>
      </c>
      <c r="I178" s="146" t="s">
        <v>260</v>
      </c>
      <c r="J178" s="133">
        <v>1.208</v>
      </c>
      <c r="K178" s="133" t="e">
        <f>ROUND(#REF!*J178,2)</f>
        <v>#REF!</v>
      </c>
      <c r="L178" s="133"/>
      <c r="M178" s="133" t="s">
        <v>220</v>
      </c>
      <c r="N178" s="133" t="s">
        <v>221</v>
      </c>
      <c r="O178" s="124"/>
      <c r="P178" s="124"/>
      <c r="Q178" s="124"/>
      <c r="R178" s="124"/>
      <c r="S178" s="124"/>
      <c r="T178" s="124"/>
      <c r="U178" s="124"/>
      <c r="V178" s="124" t="s">
        <v>222</v>
      </c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  <c r="AJ178" s="124"/>
      <c r="AK178" s="124"/>
      <c r="AL178" s="124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4"/>
      <c r="BF178" s="124"/>
      <c r="BG178" s="124"/>
      <c r="BH178" s="124"/>
    </row>
    <row r="179" spans="1:60" outlineLevel="2" x14ac:dyDescent="0.2">
      <c r="A179" s="131"/>
      <c r="B179" s="132"/>
      <c r="C179" s="161" t="s">
        <v>926</v>
      </c>
      <c r="D179" s="159"/>
      <c r="E179" s="160">
        <v>13</v>
      </c>
      <c r="F179" s="133"/>
      <c r="G179" s="133"/>
      <c r="H179" s="133"/>
      <c r="I179" s="133"/>
      <c r="J179" s="133"/>
      <c r="K179" s="133"/>
      <c r="L179" s="133"/>
      <c r="M179" s="133"/>
      <c r="N179" s="133"/>
      <c r="O179" s="124"/>
      <c r="P179" s="124"/>
      <c r="Q179" s="124"/>
      <c r="R179" s="124"/>
      <c r="S179" s="124"/>
      <c r="T179" s="124"/>
      <c r="U179" s="124"/>
      <c r="V179" s="124" t="s">
        <v>262</v>
      </c>
      <c r="W179" s="124">
        <v>0</v>
      </c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4"/>
      <c r="BF179" s="124"/>
      <c r="BG179" s="124"/>
      <c r="BH179" s="124"/>
    </row>
    <row r="180" spans="1:60" outlineLevel="1" x14ac:dyDescent="0.2">
      <c r="A180" s="141">
        <v>69</v>
      </c>
      <c r="B180" s="142" t="s">
        <v>750</v>
      </c>
      <c r="C180" s="155" t="s">
        <v>751</v>
      </c>
      <c r="D180" s="143" t="s">
        <v>259</v>
      </c>
      <c r="E180" s="144">
        <v>130.01</v>
      </c>
      <c r="F180" s="145"/>
      <c r="G180" s="190">
        <f>ROUND(E180*F180,2)</f>
        <v>0</v>
      </c>
      <c r="H180" s="193" t="s">
        <v>260</v>
      </c>
      <c r="I180" s="146" t="s">
        <v>260</v>
      </c>
      <c r="J180" s="133">
        <v>0.47799999999999998</v>
      </c>
      <c r="K180" s="133" t="e">
        <f>ROUND(#REF!*J180,2)</f>
        <v>#REF!</v>
      </c>
      <c r="L180" s="133"/>
      <c r="M180" s="133" t="s">
        <v>220</v>
      </c>
      <c r="N180" s="133" t="s">
        <v>221</v>
      </c>
      <c r="O180" s="124"/>
      <c r="P180" s="124"/>
      <c r="Q180" s="124"/>
      <c r="R180" s="124"/>
      <c r="S180" s="124"/>
      <c r="T180" s="124"/>
      <c r="U180" s="124"/>
      <c r="V180" s="124" t="s">
        <v>222</v>
      </c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/>
      <c r="AK180" s="124"/>
      <c r="AL180" s="124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4"/>
      <c r="BF180" s="124"/>
      <c r="BG180" s="124"/>
      <c r="BH180" s="124"/>
    </row>
    <row r="181" spans="1:60" outlineLevel="2" x14ac:dyDescent="0.2">
      <c r="A181" s="131"/>
      <c r="B181" s="132"/>
      <c r="C181" s="272" t="s">
        <v>745</v>
      </c>
      <c r="D181" s="273"/>
      <c r="E181" s="273"/>
      <c r="F181" s="273"/>
      <c r="G181" s="273"/>
      <c r="H181" s="133"/>
      <c r="I181" s="133"/>
      <c r="J181" s="133"/>
      <c r="K181" s="133"/>
      <c r="L181" s="133"/>
      <c r="M181" s="133"/>
      <c r="N181" s="133"/>
      <c r="O181" s="124"/>
      <c r="P181" s="124"/>
      <c r="Q181" s="124"/>
      <c r="R181" s="124"/>
      <c r="S181" s="124"/>
      <c r="T181" s="124"/>
      <c r="U181" s="124"/>
      <c r="V181" s="124" t="s">
        <v>224</v>
      </c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4"/>
      <c r="BF181" s="124"/>
      <c r="BG181" s="124"/>
      <c r="BH181" s="124"/>
    </row>
    <row r="182" spans="1:60" outlineLevel="2" x14ac:dyDescent="0.2">
      <c r="A182" s="131"/>
      <c r="B182" s="132"/>
      <c r="C182" s="161" t="s">
        <v>927</v>
      </c>
      <c r="D182" s="159"/>
      <c r="E182" s="160">
        <v>130.01</v>
      </c>
      <c r="F182" s="133"/>
      <c r="G182" s="133"/>
      <c r="H182" s="133"/>
      <c r="I182" s="133"/>
      <c r="J182" s="133"/>
      <c r="K182" s="133"/>
      <c r="L182" s="133"/>
      <c r="M182" s="133"/>
      <c r="N182" s="133"/>
      <c r="O182" s="124"/>
      <c r="P182" s="124"/>
      <c r="Q182" s="124"/>
      <c r="R182" s="124"/>
      <c r="S182" s="124"/>
      <c r="T182" s="124"/>
      <c r="U182" s="124"/>
      <c r="V182" s="124" t="s">
        <v>262</v>
      </c>
      <c r="W182" s="124">
        <v>0</v>
      </c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4"/>
      <c r="BF182" s="124"/>
      <c r="BG182" s="124"/>
      <c r="BH182" s="124"/>
    </row>
    <row r="183" spans="1:60" outlineLevel="1" x14ac:dyDescent="0.2">
      <c r="A183" s="141">
        <v>70</v>
      </c>
      <c r="B183" s="142" t="s">
        <v>757</v>
      </c>
      <c r="C183" s="155" t="s">
        <v>758</v>
      </c>
      <c r="D183" s="143" t="s">
        <v>287</v>
      </c>
      <c r="E183" s="144">
        <v>26.001999999999999</v>
      </c>
      <c r="F183" s="145"/>
      <c r="G183" s="190">
        <f>ROUND(E183*F183,2)</f>
        <v>0</v>
      </c>
      <c r="H183" s="193" t="s">
        <v>260</v>
      </c>
      <c r="I183" s="146" t="s">
        <v>260</v>
      </c>
      <c r="J183" s="133">
        <v>0.43</v>
      </c>
      <c r="K183" s="133" t="e">
        <f>ROUND(#REF!*J183,2)</f>
        <v>#REF!</v>
      </c>
      <c r="L183" s="133"/>
      <c r="M183" s="133" t="s">
        <v>220</v>
      </c>
      <c r="N183" s="133" t="s">
        <v>221</v>
      </c>
      <c r="O183" s="124"/>
      <c r="P183" s="124"/>
      <c r="Q183" s="124"/>
      <c r="R183" s="124"/>
      <c r="S183" s="124"/>
      <c r="T183" s="124"/>
      <c r="U183" s="124"/>
      <c r="V183" s="124" t="s">
        <v>222</v>
      </c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4"/>
      <c r="BF183" s="124"/>
      <c r="BG183" s="124"/>
      <c r="BH183" s="124"/>
    </row>
    <row r="184" spans="1:60" outlineLevel="2" x14ac:dyDescent="0.2">
      <c r="A184" s="131"/>
      <c r="B184" s="132"/>
      <c r="C184" s="161" t="s">
        <v>928</v>
      </c>
      <c r="D184" s="159"/>
      <c r="E184" s="160">
        <v>26</v>
      </c>
      <c r="F184" s="133"/>
      <c r="G184" s="133"/>
      <c r="H184" s="133"/>
      <c r="I184" s="133"/>
      <c r="J184" s="133"/>
      <c r="K184" s="133"/>
      <c r="L184" s="133"/>
      <c r="M184" s="133"/>
      <c r="N184" s="133"/>
      <c r="O184" s="124"/>
      <c r="P184" s="124"/>
      <c r="Q184" s="124"/>
      <c r="R184" s="124"/>
      <c r="S184" s="124"/>
      <c r="T184" s="124"/>
      <c r="U184" s="124"/>
      <c r="V184" s="124" t="s">
        <v>262</v>
      </c>
      <c r="W184" s="124">
        <v>0</v>
      </c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  <c r="AL184" s="124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4"/>
      <c r="BF184" s="124"/>
      <c r="BG184" s="124"/>
      <c r="BH184" s="124"/>
    </row>
    <row r="185" spans="1:60" ht="22.5" outlineLevel="1" x14ac:dyDescent="0.2">
      <c r="A185" s="141">
        <v>71</v>
      </c>
      <c r="B185" s="142" t="s">
        <v>929</v>
      </c>
      <c r="C185" s="155" t="s">
        <v>930</v>
      </c>
      <c r="D185" s="143" t="s">
        <v>259</v>
      </c>
      <c r="E185" s="144">
        <v>2036</v>
      </c>
      <c r="F185" s="145"/>
      <c r="G185" s="190">
        <f>ROUND(E185*F185,2)</f>
        <v>0</v>
      </c>
      <c r="H185" s="193" t="s">
        <v>260</v>
      </c>
      <c r="I185" s="146" t="s">
        <v>260</v>
      </c>
      <c r="J185" s="133">
        <v>0.245</v>
      </c>
      <c r="K185" s="133" t="e">
        <f>ROUND(#REF!*J185,2)</f>
        <v>#REF!</v>
      </c>
      <c r="L185" s="133"/>
      <c r="M185" s="133" t="s">
        <v>220</v>
      </c>
      <c r="N185" s="133" t="s">
        <v>221</v>
      </c>
      <c r="O185" s="124"/>
      <c r="P185" s="124"/>
      <c r="Q185" s="124"/>
      <c r="R185" s="124"/>
      <c r="S185" s="124"/>
      <c r="T185" s="124"/>
      <c r="U185" s="124"/>
      <c r="V185" s="124" t="s">
        <v>222</v>
      </c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4"/>
      <c r="BF185" s="124"/>
      <c r="BG185" s="124"/>
      <c r="BH185" s="124"/>
    </row>
    <row r="186" spans="1:60" outlineLevel="2" x14ac:dyDescent="0.2">
      <c r="A186" s="131"/>
      <c r="B186" s="132"/>
      <c r="C186" s="161" t="s">
        <v>931</v>
      </c>
      <c r="D186" s="159"/>
      <c r="E186" s="160">
        <v>2036</v>
      </c>
      <c r="F186" s="133"/>
      <c r="G186" s="133"/>
      <c r="H186" s="133"/>
      <c r="I186" s="133"/>
      <c r="J186" s="133"/>
      <c r="K186" s="133"/>
      <c r="L186" s="133"/>
      <c r="M186" s="133"/>
      <c r="N186" s="133"/>
      <c r="O186" s="124"/>
      <c r="P186" s="124"/>
      <c r="Q186" s="124"/>
      <c r="R186" s="124"/>
      <c r="S186" s="124"/>
      <c r="T186" s="124"/>
      <c r="U186" s="124"/>
      <c r="V186" s="124" t="s">
        <v>262</v>
      </c>
      <c r="W186" s="124">
        <v>0</v>
      </c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4"/>
      <c r="BF186" s="124"/>
      <c r="BG186" s="124"/>
      <c r="BH186" s="124"/>
    </row>
    <row r="187" spans="1:60" outlineLevel="1" x14ac:dyDescent="0.2">
      <c r="A187" s="141">
        <v>72</v>
      </c>
      <c r="B187" s="142" t="s">
        <v>932</v>
      </c>
      <c r="C187" s="155" t="s">
        <v>933</v>
      </c>
      <c r="D187" s="143" t="s">
        <v>294</v>
      </c>
      <c r="E187" s="144">
        <v>81.44</v>
      </c>
      <c r="F187" s="145"/>
      <c r="G187" s="190">
        <f>ROUND(E187*F187,2)</f>
        <v>0</v>
      </c>
      <c r="H187" s="193" t="s">
        <v>260</v>
      </c>
      <c r="I187" s="146" t="s">
        <v>260</v>
      </c>
      <c r="J187" s="133">
        <v>3</v>
      </c>
      <c r="K187" s="133" t="e">
        <f>ROUND(#REF!*J187,2)</f>
        <v>#REF!</v>
      </c>
      <c r="L187" s="133"/>
      <c r="M187" s="133" t="s">
        <v>220</v>
      </c>
      <c r="N187" s="133" t="s">
        <v>221</v>
      </c>
      <c r="O187" s="124"/>
      <c r="P187" s="124"/>
      <c r="Q187" s="124"/>
      <c r="R187" s="124"/>
      <c r="S187" s="124"/>
      <c r="T187" s="124"/>
      <c r="U187" s="124"/>
      <c r="V187" s="124" t="s">
        <v>222</v>
      </c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4"/>
      <c r="BF187" s="124"/>
      <c r="BG187" s="124"/>
      <c r="BH187" s="124"/>
    </row>
    <row r="188" spans="1:60" outlineLevel="2" x14ac:dyDescent="0.2">
      <c r="A188" s="131"/>
      <c r="B188" s="132"/>
      <c r="C188" s="161" t="s">
        <v>934</v>
      </c>
      <c r="D188" s="159"/>
      <c r="E188" s="160">
        <v>81.44</v>
      </c>
      <c r="F188" s="133"/>
      <c r="G188" s="133"/>
      <c r="H188" s="133"/>
      <c r="I188" s="133"/>
      <c r="J188" s="133"/>
      <c r="K188" s="133"/>
      <c r="L188" s="133"/>
      <c r="M188" s="133"/>
      <c r="N188" s="133"/>
      <c r="O188" s="124"/>
      <c r="P188" s="124"/>
      <c r="Q188" s="124"/>
      <c r="R188" s="124"/>
      <c r="S188" s="124"/>
      <c r="T188" s="124"/>
      <c r="U188" s="124"/>
      <c r="V188" s="124" t="s">
        <v>262</v>
      </c>
      <c r="W188" s="124">
        <v>0</v>
      </c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4"/>
      <c r="BF188" s="124"/>
      <c r="BG188" s="124"/>
      <c r="BH188" s="124"/>
    </row>
    <row r="189" spans="1:60" outlineLevel="1" x14ac:dyDescent="0.2">
      <c r="A189" s="141">
        <v>73</v>
      </c>
      <c r="B189" s="142" t="s">
        <v>760</v>
      </c>
      <c r="C189" s="155" t="s">
        <v>935</v>
      </c>
      <c r="D189" s="143" t="s">
        <v>259</v>
      </c>
      <c r="E189" s="144">
        <v>133</v>
      </c>
      <c r="F189" s="145"/>
      <c r="G189" s="190">
        <f>ROUND(E189*F189,2)</f>
        <v>0</v>
      </c>
      <c r="H189" s="193" t="s">
        <v>218</v>
      </c>
      <c r="I189" s="146" t="s">
        <v>219</v>
      </c>
      <c r="J189" s="133">
        <v>0</v>
      </c>
      <c r="K189" s="133" t="e">
        <f>ROUND(#REF!*J189,2)</f>
        <v>#REF!</v>
      </c>
      <c r="L189" s="133"/>
      <c r="M189" s="133" t="s">
        <v>220</v>
      </c>
      <c r="N189" s="133" t="s">
        <v>221</v>
      </c>
      <c r="O189" s="124"/>
      <c r="P189" s="124"/>
      <c r="Q189" s="124"/>
      <c r="R189" s="124"/>
      <c r="S189" s="124"/>
      <c r="T189" s="124"/>
      <c r="U189" s="124"/>
      <c r="V189" s="124" t="s">
        <v>222</v>
      </c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  <c r="AJ189" s="124"/>
      <c r="AK189" s="124"/>
      <c r="AL189" s="124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4"/>
      <c r="BF189" s="124"/>
      <c r="BG189" s="124"/>
      <c r="BH189" s="124"/>
    </row>
    <row r="190" spans="1:60" outlineLevel="2" x14ac:dyDescent="0.2">
      <c r="A190" s="131"/>
      <c r="B190" s="132"/>
      <c r="C190" s="161" t="s">
        <v>936</v>
      </c>
      <c r="D190" s="159"/>
      <c r="E190" s="160">
        <v>132.61000000000001</v>
      </c>
      <c r="F190" s="133"/>
      <c r="G190" s="133"/>
      <c r="H190" s="133"/>
      <c r="I190" s="133"/>
      <c r="J190" s="133"/>
      <c r="K190" s="133"/>
      <c r="L190" s="133"/>
      <c r="M190" s="133"/>
      <c r="N190" s="133"/>
      <c r="O190" s="124"/>
      <c r="P190" s="124"/>
      <c r="Q190" s="124"/>
      <c r="R190" s="124"/>
      <c r="S190" s="124"/>
      <c r="T190" s="124"/>
      <c r="U190" s="124"/>
      <c r="V190" s="124" t="s">
        <v>262</v>
      </c>
      <c r="W190" s="124">
        <v>0</v>
      </c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4"/>
      <c r="BF190" s="124"/>
      <c r="BG190" s="124"/>
      <c r="BH190" s="124"/>
    </row>
    <row r="191" spans="1:60" outlineLevel="3" x14ac:dyDescent="0.2">
      <c r="A191" s="131"/>
      <c r="B191" s="132"/>
      <c r="C191" s="161" t="s">
        <v>937</v>
      </c>
      <c r="D191" s="159"/>
      <c r="E191" s="160">
        <v>0.39</v>
      </c>
      <c r="F191" s="133"/>
      <c r="G191" s="133"/>
      <c r="H191" s="133"/>
      <c r="I191" s="133"/>
      <c r="J191" s="133"/>
      <c r="K191" s="133"/>
      <c r="L191" s="133"/>
      <c r="M191" s="133"/>
      <c r="N191" s="133"/>
      <c r="O191" s="124"/>
      <c r="P191" s="124"/>
      <c r="Q191" s="124"/>
      <c r="R191" s="124"/>
      <c r="S191" s="124"/>
      <c r="T191" s="124"/>
      <c r="U191" s="124"/>
      <c r="V191" s="124" t="s">
        <v>262</v>
      </c>
      <c r="W191" s="124">
        <v>0</v>
      </c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4"/>
      <c r="BF191" s="124"/>
      <c r="BG191" s="124"/>
      <c r="BH191" s="124"/>
    </row>
    <row r="192" spans="1:60" ht="22.5" outlineLevel="1" x14ac:dyDescent="0.2">
      <c r="A192" s="141">
        <v>74</v>
      </c>
      <c r="B192" s="142" t="s">
        <v>938</v>
      </c>
      <c r="C192" s="155" t="s">
        <v>939</v>
      </c>
      <c r="D192" s="143" t="s">
        <v>446</v>
      </c>
      <c r="E192" s="144">
        <v>8307</v>
      </c>
      <c r="F192" s="145"/>
      <c r="G192" s="190">
        <f>ROUND(E192*F192,2)</f>
        <v>0</v>
      </c>
      <c r="H192" s="193" t="s">
        <v>940</v>
      </c>
      <c r="I192" s="146" t="s">
        <v>219</v>
      </c>
      <c r="J192" s="133">
        <v>0</v>
      </c>
      <c r="K192" s="133" t="e">
        <f>ROUND(#REF!*J192,2)</f>
        <v>#REF!</v>
      </c>
      <c r="L192" s="133"/>
      <c r="M192" s="133" t="s">
        <v>243</v>
      </c>
      <c r="N192" s="133" t="s">
        <v>221</v>
      </c>
      <c r="O192" s="124"/>
      <c r="P192" s="124"/>
      <c r="Q192" s="124"/>
      <c r="R192" s="124"/>
      <c r="S192" s="124"/>
      <c r="T192" s="124"/>
      <c r="U192" s="124"/>
      <c r="V192" s="124" t="s">
        <v>244</v>
      </c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4"/>
      <c r="BF192" s="124"/>
      <c r="BG192" s="124"/>
      <c r="BH192" s="124"/>
    </row>
    <row r="193" spans="1:60" outlineLevel="2" x14ac:dyDescent="0.2">
      <c r="A193" s="131"/>
      <c r="B193" s="132"/>
      <c r="C193" s="161" t="s">
        <v>941</v>
      </c>
      <c r="D193" s="159"/>
      <c r="E193" s="160">
        <v>8307</v>
      </c>
      <c r="F193" s="133"/>
      <c r="G193" s="133"/>
      <c r="H193" s="133"/>
      <c r="I193" s="133"/>
      <c r="J193" s="133"/>
      <c r="K193" s="133"/>
      <c r="L193" s="133"/>
      <c r="M193" s="133"/>
      <c r="N193" s="133"/>
      <c r="O193" s="124"/>
      <c r="P193" s="124"/>
      <c r="Q193" s="124"/>
      <c r="R193" s="124"/>
      <c r="S193" s="124"/>
      <c r="T193" s="124"/>
      <c r="U193" s="124"/>
      <c r="V193" s="124" t="s">
        <v>262</v>
      </c>
      <c r="W193" s="124">
        <v>0</v>
      </c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4"/>
      <c r="BF193" s="124"/>
      <c r="BG193" s="124"/>
      <c r="BH193" s="124"/>
    </row>
    <row r="194" spans="1:60" outlineLevel="1" x14ac:dyDescent="0.2">
      <c r="A194" s="141">
        <v>75</v>
      </c>
      <c r="B194" s="142" t="s">
        <v>440</v>
      </c>
      <c r="C194" s="155" t="s">
        <v>441</v>
      </c>
      <c r="D194" s="143" t="s">
        <v>374</v>
      </c>
      <c r="E194" s="144">
        <v>3.4125000000000001</v>
      </c>
      <c r="F194" s="145"/>
      <c r="G194" s="190">
        <f>ROUND(E194*F194,2)</f>
        <v>0</v>
      </c>
      <c r="H194" s="193" t="s">
        <v>260</v>
      </c>
      <c r="I194" s="146" t="s">
        <v>260</v>
      </c>
      <c r="J194" s="133">
        <v>0</v>
      </c>
      <c r="K194" s="133" t="e">
        <f>ROUND(#REF!*J194,2)</f>
        <v>#REF!</v>
      </c>
      <c r="L194" s="133"/>
      <c r="M194" s="133" t="s">
        <v>243</v>
      </c>
      <c r="N194" s="133" t="s">
        <v>221</v>
      </c>
      <c r="O194" s="124"/>
      <c r="P194" s="124"/>
      <c r="Q194" s="124"/>
      <c r="R194" s="124"/>
      <c r="S194" s="124"/>
      <c r="T194" s="124"/>
      <c r="U194" s="124"/>
      <c r="V194" s="124" t="s">
        <v>244</v>
      </c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4"/>
      <c r="BF194" s="124"/>
      <c r="BG194" s="124"/>
      <c r="BH194" s="124"/>
    </row>
    <row r="195" spans="1:60" outlineLevel="2" x14ac:dyDescent="0.2">
      <c r="A195" s="131"/>
      <c r="B195" s="132"/>
      <c r="C195" s="161" t="s">
        <v>942</v>
      </c>
      <c r="D195" s="159"/>
      <c r="E195" s="160">
        <v>3.41</v>
      </c>
      <c r="F195" s="133"/>
      <c r="G195" s="133"/>
      <c r="H195" s="133"/>
      <c r="I195" s="133"/>
      <c r="J195" s="133"/>
      <c r="K195" s="133"/>
      <c r="L195" s="133"/>
      <c r="M195" s="133"/>
      <c r="N195" s="133"/>
      <c r="O195" s="124"/>
      <c r="P195" s="124"/>
      <c r="Q195" s="124"/>
      <c r="R195" s="124"/>
      <c r="S195" s="124"/>
      <c r="T195" s="124"/>
      <c r="U195" s="124"/>
      <c r="V195" s="124" t="s">
        <v>262</v>
      </c>
      <c r="W195" s="124">
        <v>0</v>
      </c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4"/>
      <c r="BF195" s="124"/>
      <c r="BG195" s="124"/>
      <c r="BH195" s="124"/>
    </row>
    <row r="196" spans="1:60" outlineLevel="1" x14ac:dyDescent="0.2">
      <c r="A196" s="141">
        <v>76</v>
      </c>
      <c r="B196" s="142" t="s">
        <v>406</v>
      </c>
      <c r="C196" s="155" t="s">
        <v>407</v>
      </c>
      <c r="D196" s="143" t="s">
        <v>259</v>
      </c>
      <c r="E196" s="144">
        <v>5611</v>
      </c>
      <c r="F196" s="145"/>
      <c r="G196" s="190">
        <f>ROUND(E196*F196,2)</f>
        <v>0</v>
      </c>
      <c r="H196" s="193" t="s">
        <v>260</v>
      </c>
      <c r="I196" s="146" t="s">
        <v>260</v>
      </c>
      <c r="J196" s="133">
        <v>0</v>
      </c>
      <c r="K196" s="133" t="e">
        <f>ROUND(#REF!*J196,2)</f>
        <v>#REF!</v>
      </c>
      <c r="L196" s="133"/>
      <c r="M196" s="133" t="s">
        <v>243</v>
      </c>
      <c r="N196" s="133" t="s">
        <v>221</v>
      </c>
      <c r="O196" s="124"/>
      <c r="P196" s="124"/>
      <c r="Q196" s="124"/>
      <c r="R196" s="124"/>
      <c r="S196" s="124"/>
      <c r="T196" s="124"/>
      <c r="U196" s="124"/>
      <c r="V196" s="124" t="s">
        <v>244</v>
      </c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4"/>
      <c r="BF196" s="124"/>
      <c r="BG196" s="124"/>
      <c r="BH196" s="124"/>
    </row>
    <row r="197" spans="1:60" outlineLevel="2" x14ac:dyDescent="0.2">
      <c r="A197" s="131"/>
      <c r="B197" s="132"/>
      <c r="C197" s="161" t="s">
        <v>943</v>
      </c>
      <c r="D197" s="159"/>
      <c r="E197" s="160">
        <v>3371</v>
      </c>
      <c r="F197" s="133"/>
      <c r="G197" s="133"/>
      <c r="H197" s="133"/>
      <c r="I197" s="133"/>
      <c r="J197" s="133"/>
      <c r="K197" s="133"/>
      <c r="L197" s="133"/>
      <c r="M197" s="133"/>
      <c r="N197" s="133"/>
      <c r="O197" s="124"/>
      <c r="P197" s="124"/>
      <c r="Q197" s="124"/>
      <c r="R197" s="124"/>
      <c r="S197" s="124"/>
      <c r="T197" s="124"/>
      <c r="U197" s="124"/>
      <c r="V197" s="124" t="s">
        <v>262</v>
      </c>
      <c r="W197" s="124">
        <v>0</v>
      </c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  <c r="AJ197" s="124"/>
      <c r="AK197" s="124"/>
      <c r="AL197" s="124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4"/>
      <c r="BF197" s="124"/>
      <c r="BG197" s="124"/>
      <c r="BH197" s="124"/>
    </row>
    <row r="198" spans="1:60" outlineLevel="3" x14ac:dyDescent="0.2">
      <c r="A198" s="131"/>
      <c r="B198" s="132"/>
      <c r="C198" s="161" t="s">
        <v>944</v>
      </c>
      <c r="D198" s="159"/>
      <c r="E198" s="160">
        <v>2240</v>
      </c>
      <c r="F198" s="133"/>
      <c r="G198" s="133"/>
      <c r="H198" s="133"/>
      <c r="I198" s="133"/>
      <c r="J198" s="133"/>
      <c r="K198" s="133"/>
      <c r="L198" s="133"/>
      <c r="M198" s="133"/>
      <c r="N198" s="133"/>
      <c r="O198" s="124"/>
      <c r="P198" s="124"/>
      <c r="Q198" s="124"/>
      <c r="R198" s="124"/>
      <c r="S198" s="124"/>
      <c r="T198" s="124"/>
      <c r="U198" s="124"/>
      <c r="V198" s="124" t="s">
        <v>262</v>
      </c>
      <c r="W198" s="124">
        <v>0</v>
      </c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  <c r="AJ198" s="124"/>
      <c r="AK198" s="124"/>
      <c r="AL198" s="124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4"/>
      <c r="BF198" s="124"/>
      <c r="BG198" s="124"/>
      <c r="BH198" s="124"/>
    </row>
    <row r="199" spans="1:60" x14ac:dyDescent="0.2">
      <c r="A199" s="135" t="s">
        <v>213</v>
      </c>
      <c r="B199" s="136" t="s">
        <v>183</v>
      </c>
      <c r="C199" s="154" t="s">
        <v>184</v>
      </c>
      <c r="D199" s="137"/>
      <c r="E199" s="138"/>
      <c r="F199" s="139"/>
      <c r="G199" s="139">
        <f>SUMIF(AG200:AG242,"&lt;&gt;NOR",G200:G242)</f>
        <v>0</v>
      </c>
      <c r="H199" s="139"/>
      <c r="I199" s="140"/>
      <c r="J199" s="134"/>
      <c r="K199" s="134" t="e">
        <f>SUM(K200:K242)</f>
        <v>#REF!</v>
      </c>
      <c r="L199" s="134"/>
      <c r="M199" s="134"/>
      <c r="N199" s="134"/>
      <c r="V199" t="s">
        <v>214</v>
      </c>
    </row>
    <row r="200" spans="1:60" outlineLevel="1" x14ac:dyDescent="0.2">
      <c r="A200" s="141">
        <v>77</v>
      </c>
      <c r="B200" s="142" t="s">
        <v>945</v>
      </c>
      <c r="C200" s="155" t="s">
        <v>946</v>
      </c>
      <c r="D200" s="143" t="s">
        <v>287</v>
      </c>
      <c r="E200" s="144">
        <v>20</v>
      </c>
      <c r="F200" s="145"/>
      <c r="G200" s="190">
        <f>ROUND(E200*F200,2)</f>
        <v>0</v>
      </c>
      <c r="H200" s="193" t="s">
        <v>260</v>
      </c>
      <c r="I200" s="146" t="s">
        <v>260</v>
      </c>
      <c r="J200" s="133">
        <v>0.29599999999999999</v>
      </c>
      <c r="K200" s="133" t="e">
        <f>ROUND(#REF!*J200,2)</f>
        <v>#REF!</v>
      </c>
      <c r="L200" s="133"/>
      <c r="M200" s="133" t="s">
        <v>220</v>
      </c>
      <c r="N200" s="133" t="s">
        <v>221</v>
      </c>
      <c r="O200" s="124"/>
      <c r="P200" s="124"/>
      <c r="Q200" s="124"/>
      <c r="R200" s="124"/>
      <c r="S200" s="124"/>
      <c r="T200" s="124"/>
      <c r="U200" s="124"/>
      <c r="V200" s="124" t="s">
        <v>222</v>
      </c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4"/>
      <c r="BF200" s="124"/>
      <c r="BG200" s="124"/>
      <c r="BH200" s="124"/>
    </row>
    <row r="201" spans="1:60" outlineLevel="2" x14ac:dyDescent="0.2">
      <c r="A201" s="131"/>
      <c r="B201" s="132"/>
      <c r="C201" s="161" t="s">
        <v>947</v>
      </c>
      <c r="D201" s="159"/>
      <c r="E201" s="160">
        <v>20</v>
      </c>
      <c r="F201" s="133"/>
      <c r="G201" s="133"/>
      <c r="H201" s="133"/>
      <c r="I201" s="133"/>
      <c r="J201" s="133"/>
      <c r="K201" s="133"/>
      <c r="L201" s="133"/>
      <c r="M201" s="133"/>
      <c r="N201" s="133"/>
      <c r="O201" s="124"/>
      <c r="P201" s="124"/>
      <c r="Q201" s="124"/>
      <c r="R201" s="124"/>
      <c r="S201" s="124"/>
      <c r="T201" s="124"/>
      <c r="U201" s="124"/>
      <c r="V201" s="124" t="s">
        <v>262</v>
      </c>
      <c r="W201" s="124">
        <v>0</v>
      </c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4"/>
      <c r="BF201" s="124"/>
      <c r="BG201" s="124"/>
      <c r="BH201" s="124"/>
    </row>
    <row r="202" spans="1:60" ht="22.5" outlineLevel="1" x14ac:dyDescent="0.2">
      <c r="A202" s="141">
        <v>78</v>
      </c>
      <c r="B202" s="142" t="s">
        <v>444</v>
      </c>
      <c r="C202" s="155" t="s">
        <v>445</v>
      </c>
      <c r="D202" s="143" t="s">
        <v>446</v>
      </c>
      <c r="E202" s="144">
        <v>6</v>
      </c>
      <c r="F202" s="145"/>
      <c r="G202" s="190">
        <f>ROUND(E202*F202,2)</f>
        <v>0</v>
      </c>
      <c r="H202" s="193" t="s">
        <v>260</v>
      </c>
      <c r="I202" s="146" t="s">
        <v>260</v>
      </c>
      <c r="J202" s="133">
        <v>5.024</v>
      </c>
      <c r="K202" s="133" t="e">
        <f>ROUND(#REF!*J202,2)</f>
        <v>#REF!</v>
      </c>
      <c r="L202" s="133"/>
      <c r="M202" s="133" t="s">
        <v>220</v>
      </c>
      <c r="N202" s="133" t="s">
        <v>221</v>
      </c>
      <c r="O202" s="124"/>
      <c r="P202" s="124"/>
      <c r="Q202" s="124"/>
      <c r="R202" s="124"/>
      <c r="S202" s="124"/>
      <c r="T202" s="124"/>
      <c r="U202" s="124"/>
      <c r="V202" s="124" t="s">
        <v>222</v>
      </c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4"/>
      <c r="BF202" s="124"/>
      <c r="BG202" s="124"/>
      <c r="BH202" s="124"/>
    </row>
    <row r="203" spans="1:60" outlineLevel="2" x14ac:dyDescent="0.2">
      <c r="A203" s="131"/>
      <c r="B203" s="132"/>
      <c r="C203" s="272" t="s">
        <v>447</v>
      </c>
      <c r="D203" s="273"/>
      <c r="E203" s="273"/>
      <c r="F203" s="273"/>
      <c r="G203" s="273"/>
      <c r="H203" s="133"/>
      <c r="I203" s="133"/>
      <c r="J203" s="133"/>
      <c r="K203" s="133"/>
      <c r="L203" s="133"/>
      <c r="M203" s="133"/>
      <c r="N203" s="133"/>
      <c r="O203" s="124"/>
      <c r="P203" s="124"/>
      <c r="Q203" s="124"/>
      <c r="R203" s="124"/>
      <c r="S203" s="124"/>
      <c r="T203" s="124"/>
      <c r="U203" s="124"/>
      <c r="V203" s="124" t="s">
        <v>224</v>
      </c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4"/>
      <c r="BF203" s="124"/>
      <c r="BG203" s="124"/>
      <c r="BH203" s="124"/>
    </row>
    <row r="204" spans="1:60" outlineLevel="3" x14ac:dyDescent="0.2">
      <c r="A204" s="131"/>
      <c r="B204" s="132"/>
      <c r="C204" s="274" t="s">
        <v>448</v>
      </c>
      <c r="D204" s="275"/>
      <c r="E204" s="275"/>
      <c r="F204" s="275"/>
      <c r="G204" s="275"/>
      <c r="H204" s="133"/>
      <c r="I204" s="133"/>
      <c r="J204" s="133"/>
      <c r="K204" s="133"/>
      <c r="L204" s="133"/>
      <c r="M204" s="133"/>
      <c r="N204" s="133"/>
      <c r="O204" s="124"/>
      <c r="P204" s="124"/>
      <c r="Q204" s="124"/>
      <c r="R204" s="124"/>
      <c r="S204" s="124"/>
      <c r="T204" s="124"/>
      <c r="U204" s="124"/>
      <c r="V204" s="124" t="s">
        <v>224</v>
      </c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  <c r="AJ204" s="124"/>
      <c r="AK204" s="124"/>
      <c r="AL204" s="124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4"/>
      <c r="BF204" s="124"/>
      <c r="BG204" s="124"/>
      <c r="BH204" s="124"/>
    </row>
    <row r="205" spans="1:60" outlineLevel="3" x14ac:dyDescent="0.2">
      <c r="A205" s="131"/>
      <c r="B205" s="132"/>
      <c r="C205" s="274" t="s">
        <v>449</v>
      </c>
      <c r="D205" s="275"/>
      <c r="E205" s="275"/>
      <c r="F205" s="275"/>
      <c r="G205" s="275"/>
      <c r="H205" s="133"/>
      <c r="I205" s="133"/>
      <c r="J205" s="133"/>
      <c r="K205" s="133"/>
      <c r="L205" s="133"/>
      <c r="M205" s="133"/>
      <c r="N205" s="133"/>
      <c r="O205" s="124"/>
      <c r="P205" s="124"/>
      <c r="Q205" s="124"/>
      <c r="R205" s="124"/>
      <c r="S205" s="124"/>
      <c r="T205" s="124"/>
      <c r="U205" s="124"/>
      <c r="V205" s="124" t="s">
        <v>224</v>
      </c>
      <c r="W205" s="124"/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I205" s="124"/>
      <c r="AJ205" s="124"/>
      <c r="AK205" s="124"/>
      <c r="AL205" s="124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4"/>
      <c r="BF205" s="124"/>
      <c r="BG205" s="124"/>
      <c r="BH205" s="124"/>
    </row>
    <row r="206" spans="1:60" outlineLevel="3" x14ac:dyDescent="0.2">
      <c r="A206" s="131"/>
      <c r="B206" s="132"/>
      <c r="C206" s="274" t="s">
        <v>450</v>
      </c>
      <c r="D206" s="275"/>
      <c r="E206" s="275"/>
      <c r="F206" s="275"/>
      <c r="G206" s="275"/>
      <c r="H206" s="133"/>
      <c r="I206" s="133"/>
      <c r="J206" s="133"/>
      <c r="K206" s="133"/>
      <c r="L206" s="133"/>
      <c r="M206" s="133"/>
      <c r="N206" s="133"/>
      <c r="O206" s="124"/>
      <c r="P206" s="124"/>
      <c r="Q206" s="124"/>
      <c r="R206" s="124"/>
      <c r="S206" s="124"/>
      <c r="T206" s="124"/>
      <c r="U206" s="124"/>
      <c r="V206" s="124" t="s">
        <v>224</v>
      </c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  <c r="AJ206" s="124"/>
      <c r="AK206" s="124"/>
      <c r="AL206" s="124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4"/>
      <c r="BF206" s="124"/>
      <c r="BG206" s="124"/>
      <c r="BH206" s="124"/>
    </row>
    <row r="207" spans="1:60" outlineLevel="3" x14ac:dyDescent="0.2">
      <c r="A207" s="131"/>
      <c r="B207" s="132"/>
      <c r="C207" s="274" t="s">
        <v>451</v>
      </c>
      <c r="D207" s="275"/>
      <c r="E207" s="275"/>
      <c r="F207" s="275"/>
      <c r="G207" s="275"/>
      <c r="H207" s="133"/>
      <c r="I207" s="133"/>
      <c r="J207" s="133"/>
      <c r="K207" s="133"/>
      <c r="L207" s="133"/>
      <c r="M207" s="133"/>
      <c r="N207" s="133"/>
      <c r="O207" s="124"/>
      <c r="P207" s="124"/>
      <c r="Q207" s="124"/>
      <c r="R207" s="124"/>
      <c r="S207" s="124"/>
      <c r="T207" s="124"/>
      <c r="U207" s="124"/>
      <c r="V207" s="124" t="s">
        <v>224</v>
      </c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4"/>
      <c r="BF207" s="124"/>
      <c r="BG207" s="124"/>
      <c r="BH207" s="124"/>
    </row>
    <row r="208" spans="1:60" outlineLevel="2" x14ac:dyDescent="0.2">
      <c r="A208" s="131"/>
      <c r="B208" s="132"/>
      <c r="C208" s="161" t="s">
        <v>948</v>
      </c>
      <c r="D208" s="159"/>
      <c r="E208" s="160">
        <v>6</v>
      </c>
      <c r="F208" s="133"/>
      <c r="G208" s="133"/>
      <c r="H208" s="133"/>
      <c r="I208" s="133"/>
      <c r="J208" s="133"/>
      <c r="K208" s="133"/>
      <c r="L208" s="133"/>
      <c r="M208" s="133"/>
      <c r="N208" s="133"/>
      <c r="O208" s="124"/>
      <c r="P208" s="124"/>
      <c r="Q208" s="124"/>
      <c r="R208" s="124"/>
      <c r="S208" s="124"/>
      <c r="T208" s="124"/>
      <c r="U208" s="124"/>
      <c r="V208" s="124" t="s">
        <v>262</v>
      </c>
      <c r="W208" s="124">
        <v>0</v>
      </c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4"/>
      <c r="BF208" s="124"/>
      <c r="BG208" s="124"/>
      <c r="BH208" s="124"/>
    </row>
    <row r="209" spans="1:60" ht="22.5" outlineLevel="1" x14ac:dyDescent="0.2">
      <c r="A209" s="141">
        <v>79</v>
      </c>
      <c r="B209" s="142" t="s">
        <v>453</v>
      </c>
      <c r="C209" s="155" t="s">
        <v>454</v>
      </c>
      <c r="D209" s="143" t="s">
        <v>446</v>
      </c>
      <c r="E209" s="144">
        <v>6</v>
      </c>
      <c r="F209" s="145"/>
      <c r="G209" s="190">
        <f>ROUND(E209*F209,2)</f>
        <v>0</v>
      </c>
      <c r="H209" s="193" t="s">
        <v>260</v>
      </c>
      <c r="I209" s="146" t="s">
        <v>260</v>
      </c>
      <c r="J209" s="133">
        <v>1.6890000000000001</v>
      </c>
      <c r="K209" s="133" t="e">
        <f>ROUND(#REF!*J209,2)</f>
        <v>#REF!</v>
      </c>
      <c r="L209" s="133"/>
      <c r="M209" s="133" t="s">
        <v>220</v>
      </c>
      <c r="N209" s="133" t="s">
        <v>221</v>
      </c>
      <c r="O209" s="124"/>
      <c r="P209" s="124"/>
      <c r="Q209" s="124"/>
      <c r="R209" s="124"/>
      <c r="S209" s="124"/>
      <c r="T209" s="124"/>
      <c r="U209" s="124"/>
      <c r="V209" s="124" t="s">
        <v>222</v>
      </c>
      <c r="W209" s="124"/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I209" s="124"/>
      <c r="AJ209" s="124"/>
      <c r="AK209" s="124"/>
      <c r="AL209" s="124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4"/>
      <c r="BF209" s="124"/>
      <c r="BG209" s="124"/>
      <c r="BH209" s="124"/>
    </row>
    <row r="210" spans="1:60" outlineLevel="2" x14ac:dyDescent="0.2">
      <c r="A210" s="131"/>
      <c r="B210" s="132"/>
      <c r="C210" s="161" t="s">
        <v>948</v>
      </c>
      <c r="D210" s="159"/>
      <c r="E210" s="160">
        <v>6</v>
      </c>
      <c r="F210" s="133"/>
      <c r="G210" s="133"/>
      <c r="H210" s="133"/>
      <c r="I210" s="133"/>
      <c r="J210" s="133"/>
      <c r="K210" s="133"/>
      <c r="L210" s="133"/>
      <c r="M210" s="133"/>
      <c r="N210" s="133"/>
      <c r="O210" s="124"/>
      <c r="P210" s="124"/>
      <c r="Q210" s="124"/>
      <c r="R210" s="124"/>
      <c r="S210" s="124"/>
      <c r="T210" s="124"/>
      <c r="U210" s="124"/>
      <c r="V210" s="124" t="s">
        <v>262</v>
      </c>
      <c r="W210" s="124">
        <v>0</v>
      </c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  <c r="AJ210" s="124"/>
      <c r="AK210" s="124"/>
      <c r="AL210" s="124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4"/>
      <c r="BF210" s="124"/>
      <c r="BG210" s="124"/>
      <c r="BH210" s="124"/>
    </row>
    <row r="211" spans="1:60" outlineLevel="1" x14ac:dyDescent="0.2">
      <c r="A211" s="141">
        <v>80</v>
      </c>
      <c r="B211" s="142" t="s">
        <v>455</v>
      </c>
      <c r="C211" s="155" t="s">
        <v>456</v>
      </c>
      <c r="D211" s="143" t="s">
        <v>446</v>
      </c>
      <c r="E211" s="144">
        <v>2</v>
      </c>
      <c r="F211" s="145"/>
      <c r="G211" s="190">
        <f>ROUND(E211*F211,2)</f>
        <v>0</v>
      </c>
      <c r="H211" s="193" t="s">
        <v>260</v>
      </c>
      <c r="I211" s="146" t="s">
        <v>260</v>
      </c>
      <c r="J211" s="133">
        <v>3.8170000000000002</v>
      </c>
      <c r="K211" s="133" t="e">
        <f>ROUND(#REF!*J211,2)</f>
        <v>#REF!</v>
      </c>
      <c r="L211" s="133"/>
      <c r="M211" s="133" t="s">
        <v>220</v>
      </c>
      <c r="N211" s="133" t="s">
        <v>221</v>
      </c>
      <c r="O211" s="124"/>
      <c r="P211" s="124"/>
      <c r="Q211" s="124"/>
      <c r="R211" s="124"/>
      <c r="S211" s="124"/>
      <c r="T211" s="124"/>
      <c r="U211" s="124"/>
      <c r="V211" s="124" t="s">
        <v>222</v>
      </c>
      <c r="W211" s="124"/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  <c r="AJ211" s="124"/>
      <c r="AK211" s="124"/>
      <c r="AL211" s="124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4"/>
      <c r="BF211" s="124"/>
      <c r="BG211" s="124"/>
      <c r="BH211" s="124"/>
    </row>
    <row r="212" spans="1:60" outlineLevel="2" x14ac:dyDescent="0.2">
      <c r="A212" s="131"/>
      <c r="B212" s="132"/>
      <c r="C212" s="272" t="s">
        <v>457</v>
      </c>
      <c r="D212" s="273"/>
      <c r="E212" s="273"/>
      <c r="F212" s="273"/>
      <c r="G212" s="273"/>
      <c r="H212" s="133"/>
      <c r="I212" s="133"/>
      <c r="J212" s="133"/>
      <c r="K212" s="133"/>
      <c r="L212" s="133"/>
      <c r="M212" s="133"/>
      <c r="N212" s="133"/>
      <c r="O212" s="124"/>
      <c r="P212" s="124"/>
      <c r="Q212" s="124"/>
      <c r="R212" s="124"/>
      <c r="S212" s="124"/>
      <c r="T212" s="124"/>
      <c r="U212" s="124"/>
      <c r="V212" s="124" t="s">
        <v>224</v>
      </c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  <c r="AJ212" s="124"/>
      <c r="AK212" s="124"/>
      <c r="AL212" s="124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4"/>
      <c r="BF212" s="124"/>
      <c r="BG212" s="124"/>
      <c r="BH212" s="124"/>
    </row>
    <row r="213" spans="1:60" ht="22.5" outlineLevel="3" x14ac:dyDescent="0.2">
      <c r="A213" s="131"/>
      <c r="B213" s="132"/>
      <c r="C213" s="274" t="s">
        <v>458</v>
      </c>
      <c r="D213" s="275"/>
      <c r="E213" s="275"/>
      <c r="F213" s="275"/>
      <c r="G213" s="275"/>
      <c r="H213" s="133"/>
      <c r="I213" s="133"/>
      <c r="J213" s="133"/>
      <c r="K213" s="133"/>
      <c r="L213" s="133"/>
      <c r="M213" s="133"/>
      <c r="N213" s="133"/>
      <c r="O213" s="124"/>
      <c r="P213" s="124"/>
      <c r="Q213" s="124"/>
      <c r="R213" s="124"/>
      <c r="S213" s="124"/>
      <c r="T213" s="124"/>
      <c r="U213" s="124"/>
      <c r="V213" s="124" t="s">
        <v>224</v>
      </c>
      <c r="W213" s="124"/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  <c r="AJ213" s="124"/>
      <c r="AK213" s="124"/>
      <c r="AL213" s="124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4"/>
      <c r="AW213" s="124"/>
      <c r="AX213" s="124"/>
      <c r="AY213" s="124"/>
      <c r="AZ213" s="124"/>
      <c r="BA213" s="147" t="str">
        <f>C213</f>
        <v>a) odbourání dosavadního krytu, podkladu, nadezdívky nebo prstence s odklizením vybouraných hmot do 3 m,</v>
      </c>
      <c r="BB213" s="124"/>
      <c r="BC213" s="124"/>
      <c r="BD213" s="124"/>
      <c r="BE213" s="124"/>
      <c r="BF213" s="124"/>
      <c r="BG213" s="124"/>
      <c r="BH213" s="124"/>
    </row>
    <row r="214" spans="1:60" outlineLevel="3" x14ac:dyDescent="0.2">
      <c r="A214" s="131"/>
      <c r="B214" s="132"/>
      <c r="C214" s="274" t="s">
        <v>459</v>
      </c>
      <c r="D214" s="275"/>
      <c r="E214" s="275"/>
      <c r="F214" s="275"/>
      <c r="G214" s="275"/>
      <c r="H214" s="133"/>
      <c r="I214" s="133"/>
      <c r="J214" s="133"/>
      <c r="K214" s="133"/>
      <c r="L214" s="133"/>
      <c r="M214" s="133"/>
      <c r="N214" s="133"/>
      <c r="O214" s="124"/>
      <c r="P214" s="124"/>
      <c r="Q214" s="124"/>
      <c r="R214" s="124"/>
      <c r="S214" s="124"/>
      <c r="T214" s="124"/>
      <c r="U214" s="124"/>
      <c r="V214" s="124" t="s">
        <v>224</v>
      </c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  <c r="AJ214" s="124"/>
      <c r="AK214" s="124"/>
      <c r="AL214" s="124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4"/>
      <c r="BF214" s="124"/>
      <c r="BG214" s="124"/>
      <c r="BH214" s="124"/>
    </row>
    <row r="215" spans="1:60" outlineLevel="3" x14ac:dyDescent="0.2">
      <c r="A215" s="131"/>
      <c r="B215" s="132"/>
      <c r="C215" s="274" t="s">
        <v>460</v>
      </c>
      <c r="D215" s="275"/>
      <c r="E215" s="275"/>
      <c r="F215" s="275"/>
      <c r="G215" s="275"/>
      <c r="H215" s="133"/>
      <c r="I215" s="133"/>
      <c r="J215" s="133"/>
      <c r="K215" s="133"/>
      <c r="L215" s="133"/>
      <c r="M215" s="133"/>
      <c r="N215" s="133"/>
      <c r="O215" s="124"/>
      <c r="P215" s="124"/>
      <c r="Q215" s="124"/>
      <c r="R215" s="124"/>
      <c r="S215" s="124"/>
      <c r="T215" s="124"/>
      <c r="U215" s="124"/>
      <c r="V215" s="124" t="s">
        <v>224</v>
      </c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  <c r="AJ215" s="124"/>
      <c r="AK215" s="124"/>
      <c r="AL215" s="124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4"/>
      <c r="BF215" s="124"/>
      <c r="BG215" s="124"/>
      <c r="BH215" s="124"/>
    </row>
    <row r="216" spans="1:60" outlineLevel="3" x14ac:dyDescent="0.2">
      <c r="A216" s="131"/>
      <c r="B216" s="132"/>
      <c r="C216" s="274" t="s">
        <v>461</v>
      </c>
      <c r="D216" s="275"/>
      <c r="E216" s="275"/>
      <c r="F216" s="275"/>
      <c r="G216" s="275"/>
      <c r="H216" s="133"/>
      <c r="I216" s="133"/>
      <c r="J216" s="133"/>
      <c r="K216" s="133"/>
      <c r="L216" s="133"/>
      <c r="M216" s="133"/>
      <c r="N216" s="133"/>
      <c r="O216" s="124"/>
      <c r="P216" s="124"/>
      <c r="Q216" s="124"/>
      <c r="R216" s="124"/>
      <c r="S216" s="124"/>
      <c r="T216" s="124"/>
      <c r="U216" s="124"/>
      <c r="V216" s="124" t="s">
        <v>224</v>
      </c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I216" s="124"/>
      <c r="AJ216" s="124"/>
      <c r="AK216" s="124"/>
      <c r="AL216" s="124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4"/>
      <c r="BF216" s="124"/>
      <c r="BG216" s="124"/>
      <c r="BH216" s="124"/>
    </row>
    <row r="217" spans="1:60" outlineLevel="3" x14ac:dyDescent="0.2">
      <c r="A217" s="131"/>
      <c r="B217" s="132"/>
      <c r="C217" s="274" t="s">
        <v>462</v>
      </c>
      <c r="D217" s="275"/>
      <c r="E217" s="275"/>
      <c r="F217" s="275"/>
      <c r="G217" s="275"/>
      <c r="H217" s="133"/>
      <c r="I217" s="133"/>
      <c r="J217" s="133"/>
      <c r="K217" s="133"/>
      <c r="L217" s="133"/>
      <c r="M217" s="133"/>
      <c r="N217" s="133"/>
      <c r="O217" s="124"/>
      <c r="P217" s="124"/>
      <c r="Q217" s="124"/>
      <c r="R217" s="124"/>
      <c r="S217" s="124"/>
      <c r="T217" s="124"/>
      <c r="U217" s="124"/>
      <c r="V217" s="124" t="s">
        <v>224</v>
      </c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4"/>
      <c r="BF217" s="124"/>
      <c r="BG217" s="124"/>
      <c r="BH217" s="124"/>
    </row>
    <row r="218" spans="1:60" outlineLevel="2" x14ac:dyDescent="0.2">
      <c r="A218" s="131"/>
      <c r="B218" s="132"/>
      <c r="C218" s="161" t="s">
        <v>175</v>
      </c>
      <c r="D218" s="159"/>
      <c r="E218" s="160">
        <v>2</v>
      </c>
      <c r="F218" s="133"/>
      <c r="G218" s="133"/>
      <c r="H218" s="133"/>
      <c r="I218" s="133"/>
      <c r="J218" s="133"/>
      <c r="K218" s="133"/>
      <c r="L218" s="133"/>
      <c r="M218" s="133"/>
      <c r="N218" s="133"/>
      <c r="O218" s="124"/>
      <c r="P218" s="124"/>
      <c r="Q218" s="124"/>
      <c r="R218" s="124"/>
      <c r="S218" s="124"/>
      <c r="T218" s="124"/>
      <c r="U218" s="124"/>
      <c r="V218" s="124" t="s">
        <v>262</v>
      </c>
      <c r="W218" s="124">
        <v>0</v>
      </c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4"/>
      <c r="BF218" s="124"/>
      <c r="BG218" s="124"/>
      <c r="BH218" s="124"/>
    </row>
    <row r="219" spans="1:60" outlineLevel="1" x14ac:dyDescent="0.2">
      <c r="A219" s="141">
        <v>81</v>
      </c>
      <c r="B219" s="142" t="s">
        <v>464</v>
      </c>
      <c r="C219" s="155" t="s">
        <v>465</v>
      </c>
      <c r="D219" s="143" t="s">
        <v>446</v>
      </c>
      <c r="E219" s="144">
        <v>1</v>
      </c>
      <c r="F219" s="145"/>
      <c r="G219" s="190">
        <f>ROUND(E219*F219,2)</f>
        <v>0</v>
      </c>
      <c r="H219" s="193" t="s">
        <v>260</v>
      </c>
      <c r="I219" s="146" t="s">
        <v>260</v>
      </c>
      <c r="J219" s="133">
        <v>1.5509999999999999</v>
      </c>
      <c r="K219" s="133" t="e">
        <f>ROUND(#REF!*J219,2)</f>
        <v>#REF!</v>
      </c>
      <c r="L219" s="133"/>
      <c r="M219" s="133" t="s">
        <v>220</v>
      </c>
      <c r="N219" s="133" t="s">
        <v>221</v>
      </c>
      <c r="O219" s="124"/>
      <c r="P219" s="124"/>
      <c r="Q219" s="124"/>
      <c r="R219" s="124"/>
      <c r="S219" s="124"/>
      <c r="T219" s="124"/>
      <c r="U219" s="124"/>
      <c r="V219" s="124" t="s">
        <v>222</v>
      </c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  <c r="AJ219" s="124"/>
      <c r="AK219" s="124"/>
      <c r="AL219" s="124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4"/>
      <c r="BF219" s="124"/>
      <c r="BG219" s="124"/>
      <c r="BH219" s="124"/>
    </row>
    <row r="220" spans="1:60" outlineLevel="2" x14ac:dyDescent="0.2">
      <c r="A220" s="131"/>
      <c r="B220" s="132"/>
      <c r="C220" s="272" t="s">
        <v>457</v>
      </c>
      <c r="D220" s="273"/>
      <c r="E220" s="273"/>
      <c r="F220" s="273"/>
      <c r="G220" s="273"/>
      <c r="H220" s="133"/>
      <c r="I220" s="133"/>
      <c r="J220" s="133"/>
      <c r="K220" s="133"/>
      <c r="L220" s="133"/>
      <c r="M220" s="133"/>
      <c r="N220" s="133"/>
      <c r="O220" s="124"/>
      <c r="P220" s="124"/>
      <c r="Q220" s="124"/>
      <c r="R220" s="124"/>
      <c r="S220" s="124"/>
      <c r="T220" s="124"/>
      <c r="U220" s="124"/>
      <c r="V220" s="124" t="s">
        <v>224</v>
      </c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24"/>
      <c r="BG220" s="124"/>
      <c r="BH220" s="124"/>
    </row>
    <row r="221" spans="1:60" ht="22.5" outlineLevel="3" x14ac:dyDescent="0.2">
      <c r="A221" s="131"/>
      <c r="B221" s="132"/>
      <c r="C221" s="274" t="s">
        <v>458</v>
      </c>
      <c r="D221" s="275"/>
      <c r="E221" s="275"/>
      <c r="F221" s="275"/>
      <c r="G221" s="275"/>
      <c r="H221" s="133"/>
      <c r="I221" s="133"/>
      <c r="J221" s="133"/>
      <c r="K221" s="133"/>
      <c r="L221" s="133"/>
      <c r="M221" s="133"/>
      <c r="N221" s="133"/>
      <c r="O221" s="124"/>
      <c r="P221" s="124"/>
      <c r="Q221" s="124"/>
      <c r="R221" s="124"/>
      <c r="S221" s="124"/>
      <c r="T221" s="124"/>
      <c r="U221" s="124"/>
      <c r="V221" s="124" t="s">
        <v>224</v>
      </c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47" t="str">
        <f>C221</f>
        <v>a) odbourání dosavadního krytu, podkladu, nadezdívky nebo prstence s odklizením vybouraných hmot do 3 m,</v>
      </c>
      <c r="BB221" s="124"/>
      <c r="BC221" s="124"/>
      <c r="BD221" s="124"/>
      <c r="BE221" s="124"/>
      <c r="BF221" s="124"/>
      <c r="BG221" s="124"/>
      <c r="BH221" s="124"/>
    </row>
    <row r="222" spans="1:60" outlineLevel="3" x14ac:dyDescent="0.2">
      <c r="A222" s="131"/>
      <c r="B222" s="132"/>
      <c r="C222" s="274" t="s">
        <v>459</v>
      </c>
      <c r="D222" s="275"/>
      <c r="E222" s="275"/>
      <c r="F222" s="275"/>
      <c r="G222" s="275"/>
      <c r="H222" s="133"/>
      <c r="I222" s="133"/>
      <c r="J222" s="133"/>
      <c r="K222" s="133"/>
      <c r="L222" s="133"/>
      <c r="M222" s="133"/>
      <c r="N222" s="133"/>
      <c r="O222" s="124"/>
      <c r="P222" s="124"/>
      <c r="Q222" s="124"/>
      <c r="R222" s="124"/>
      <c r="S222" s="124"/>
      <c r="T222" s="124"/>
      <c r="U222" s="124"/>
      <c r="V222" s="124" t="s">
        <v>224</v>
      </c>
      <c r="W222" s="124"/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I222" s="124"/>
      <c r="AJ222" s="124"/>
      <c r="AK222" s="124"/>
      <c r="AL222" s="124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4"/>
      <c r="BF222" s="124"/>
      <c r="BG222" s="124"/>
      <c r="BH222" s="124"/>
    </row>
    <row r="223" spans="1:60" outlineLevel="3" x14ac:dyDescent="0.2">
      <c r="A223" s="131"/>
      <c r="B223" s="132"/>
      <c r="C223" s="274" t="s">
        <v>460</v>
      </c>
      <c r="D223" s="275"/>
      <c r="E223" s="275"/>
      <c r="F223" s="275"/>
      <c r="G223" s="275"/>
      <c r="H223" s="133"/>
      <c r="I223" s="133"/>
      <c r="J223" s="133"/>
      <c r="K223" s="133"/>
      <c r="L223" s="133"/>
      <c r="M223" s="133"/>
      <c r="N223" s="133"/>
      <c r="O223" s="124"/>
      <c r="P223" s="124"/>
      <c r="Q223" s="124"/>
      <c r="R223" s="124"/>
      <c r="S223" s="124"/>
      <c r="T223" s="124"/>
      <c r="U223" s="124"/>
      <c r="V223" s="124" t="s">
        <v>224</v>
      </c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I223" s="124"/>
      <c r="AJ223" s="124"/>
      <c r="AK223" s="124"/>
      <c r="AL223" s="124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4"/>
      <c r="BF223" s="124"/>
      <c r="BG223" s="124"/>
      <c r="BH223" s="124"/>
    </row>
    <row r="224" spans="1:60" outlineLevel="3" x14ac:dyDescent="0.2">
      <c r="A224" s="131"/>
      <c r="B224" s="132"/>
      <c r="C224" s="274" t="s">
        <v>461</v>
      </c>
      <c r="D224" s="275"/>
      <c r="E224" s="275"/>
      <c r="F224" s="275"/>
      <c r="G224" s="275"/>
      <c r="H224" s="133"/>
      <c r="I224" s="133"/>
      <c r="J224" s="133"/>
      <c r="K224" s="133"/>
      <c r="L224" s="133"/>
      <c r="M224" s="133"/>
      <c r="N224" s="133"/>
      <c r="O224" s="124"/>
      <c r="P224" s="124"/>
      <c r="Q224" s="124"/>
      <c r="R224" s="124"/>
      <c r="S224" s="124"/>
      <c r="T224" s="124"/>
      <c r="U224" s="124"/>
      <c r="V224" s="124" t="s">
        <v>224</v>
      </c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  <c r="AJ224" s="124"/>
      <c r="AK224" s="124"/>
      <c r="AL224" s="124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4"/>
      <c r="BF224" s="124"/>
      <c r="BG224" s="124"/>
      <c r="BH224" s="124"/>
    </row>
    <row r="225" spans="1:60" outlineLevel="3" x14ac:dyDescent="0.2">
      <c r="A225" s="131"/>
      <c r="B225" s="132"/>
      <c r="C225" s="274" t="s">
        <v>462</v>
      </c>
      <c r="D225" s="275"/>
      <c r="E225" s="275"/>
      <c r="F225" s="275"/>
      <c r="G225" s="275"/>
      <c r="H225" s="133"/>
      <c r="I225" s="133"/>
      <c r="J225" s="133"/>
      <c r="K225" s="133"/>
      <c r="L225" s="133"/>
      <c r="M225" s="133"/>
      <c r="N225" s="133"/>
      <c r="O225" s="124"/>
      <c r="P225" s="124"/>
      <c r="Q225" s="124"/>
      <c r="R225" s="124"/>
      <c r="S225" s="124"/>
      <c r="T225" s="124"/>
      <c r="U225" s="124"/>
      <c r="V225" s="124" t="s">
        <v>224</v>
      </c>
      <c r="W225" s="124"/>
      <c r="X225" s="124"/>
      <c r="Y225" s="124"/>
      <c r="Z225" s="124"/>
      <c r="AA225" s="124"/>
      <c r="AB225" s="124"/>
      <c r="AC225" s="124"/>
      <c r="AD225" s="124"/>
      <c r="AE225" s="124"/>
      <c r="AF225" s="124"/>
      <c r="AG225" s="124"/>
      <c r="AH225" s="124"/>
      <c r="AI225" s="124"/>
      <c r="AJ225" s="124"/>
      <c r="AK225" s="124"/>
      <c r="AL225" s="124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4"/>
      <c r="BF225" s="124"/>
      <c r="BG225" s="124"/>
      <c r="BH225" s="124"/>
    </row>
    <row r="226" spans="1:60" outlineLevel="2" x14ac:dyDescent="0.2">
      <c r="A226" s="131"/>
      <c r="B226" s="132"/>
      <c r="C226" s="161" t="s">
        <v>173</v>
      </c>
      <c r="D226" s="159"/>
      <c r="E226" s="160">
        <v>1</v>
      </c>
      <c r="F226" s="133"/>
      <c r="G226" s="133"/>
      <c r="H226" s="133"/>
      <c r="I226" s="133"/>
      <c r="J226" s="133"/>
      <c r="K226" s="133"/>
      <c r="L226" s="133"/>
      <c r="M226" s="133"/>
      <c r="N226" s="133"/>
      <c r="O226" s="124"/>
      <c r="P226" s="124"/>
      <c r="Q226" s="124"/>
      <c r="R226" s="124"/>
      <c r="S226" s="124"/>
      <c r="T226" s="124"/>
      <c r="U226" s="124"/>
      <c r="V226" s="124" t="s">
        <v>262</v>
      </c>
      <c r="W226" s="124">
        <v>0</v>
      </c>
      <c r="X226" s="124"/>
      <c r="Y226" s="124"/>
      <c r="Z226" s="124"/>
      <c r="AA226" s="124"/>
      <c r="AB226" s="124"/>
      <c r="AC226" s="124"/>
      <c r="AD226" s="124"/>
      <c r="AE226" s="124"/>
      <c r="AF226" s="124"/>
      <c r="AG226" s="124"/>
      <c r="AH226" s="124"/>
      <c r="AI226" s="124"/>
      <c r="AJ226" s="124"/>
      <c r="AK226" s="124"/>
      <c r="AL226" s="124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4"/>
      <c r="BF226" s="124"/>
      <c r="BG226" s="124"/>
      <c r="BH226" s="124"/>
    </row>
    <row r="227" spans="1:60" ht="22.5" outlineLevel="1" x14ac:dyDescent="0.2">
      <c r="A227" s="141">
        <v>82</v>
      </c>
      <c r="B227" s="142" t="s">
        <v>949</v>
      </c>
      <c r="C227" s="155" t="s">
        <v>950</v>
      </c>
      <c r="D227" s="143" t="s">
        <v>446</v>
      </c>
      <c r="E227" s="144">
        <v>1</v>
      </c>
      <c r="F227" s="145"/>
      <c r="G227" s="190">
        <f>ROUND(E227*F227,2)</f>
        <v>0</v>
      </c>
      <c r="H227" s="193" t="s">
        <v>260</v>
      </c>
      <c r="I227" s="146" t="s">
        <v>260</v>
      </c>
      <c r="J227" s="133">
        <v>6.5709900000000001</v>
      </c>
      <c r="K227" s="133" t="e">
        <f>ROUND(#REF!*J227,2)</f>
        <v>#REF!</v>
      </c>
      <c r="L227" s="133"/>
      <c r="M227" s="133" t="s">
        <v>951</v>
      </c>
      <c r="N227" s="133" t="s">
        <v>221</v>
      </c>
      <c r="O227" s="124"/>
      <c r="P227" s="124"/>
      <c r="Q227" s="124"/>
      <c r="R227" s="124"/>
      <c r="S227" s="124"/>
      <c r="T227" s="124"/>
      <c r="U227" s="124"/>
      <c r="V227" s="124" t="s">
        <v>952</v>
      </c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4"/>
      <c r="AJ227" s="124"/>
      <c r="AK227" s="124"/>
      <c r="AL227" s="124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4"/>
      <c r="BF227" s="124"/>
      <c r="BG227" s="124"/>
      <c r="BH227" s="124"/>
    </row>
    <row r="228" spans="1:60" ht="22.5" outlineLevel="2" x14ac:dyDescent="0.2">
      <c r="A228" s="131"/>
      <c r="B228" s="132"/>
      <c r="C228" s="272" t="s">
        <v>983</v>
      </c>
      <c r="D228" s="273"/>
      <c r="E228" s="273"/>
      <c r="F228" s="273"/>
      <c r="G228" s="273"/>
      <c r="H228" s="133"/>
      <c r="I228" s="133"/>
      <c r="J228" s="133"/>
      <c r="K228" s="133"/>
      <c r="L228" s="133"/>
      <c r="M228" s="133"/>
      <c r="N228" s="133"/>
      <c r="O228" s="124"/>
      <c r="P228" s="124"/>
      <c r="Q228" s="124"/>
      <c r="R228" s="124"/>
      <c r="S228" s="124"/>
      <c r="T228" s="124"/>
      <c r="U228" s="124"/>
      <c r="V228" s="124" t="s">
        <v>224</v>
      </c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124"/>
      <c r="AG228" s="124"/>
      <c r="AH228" s="124"/>
      <c r="AI228" s="124"/>
      <c r="AJ228" s="124"/>
      <c r="AK228" s="124"/>
      <c r="AL228" s="124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4"/>
      <c r="AW228" s="124"/>
      <c r="AX228" s="124"/>
      <c r="AY228" s="124"/>
      <c r="AZ228" s="124"/>
      <c r="BA228" s="147" t="str">
        <f>C228</f>
        <v>V položce je zakalkulováno: osazení betonového dna, betonové skruže, šachetního konusu, vyrovnávacího prstence vložení těsnění mezi dílce a osazení litinového poklopu.</v>
      </c>
      <c r="BB228" s="124"/>
      <c r="BC228" s="124"/>
      <c r="BD228" s="124"/>
      <c r="BE228" s="124"/>
      <c r="BF228" s="124"/>
      <c r="BG228" s="124"/>
      <c r="BH228" s="124"/>
    </row>
    <row r="229" spans="1:60" outlineLevel="3" x14ac:dyDescent="0.2">
      <c r="A229" s="131"/>
      <c r="B229" s="132"/>
      <c r="C229" s="274" t="s">
        <v>953</v>
      </c>
      <c r="D229" s="275"/>
      <c r="E229" s="275"/>
      <c r="F229" s="275"/>
      <c r="G229" s="275"/>
      <c r="H229" s="133"/>
      <c r="I229" s="133"/>
      <c r="J229" s="133"/>
      <c r="K229" s="133"/>
      <c r="L229" s="133"/>
      <c r="M229" s="133"/>
      <c r="N229" s="133"/>
      <c r="O229" s="124"/>
      <c r="P229" s="124"/>
      <c r="Q229" s="124"/>
      <c r="R229" s="124"/>
      <c r="S229" s="124"/>
      <c r="T229" s="124"/>
      <c r="U229" s="124"/>
      <c r="V229" s="124" t="s">
        <v>224</v>
      </c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I229" s="124"/>
      <c r="AJ229" s="124"/>
      <c r="AK229" s="124"/>
      <c r="AL229" s="124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4"/>
      <c r="BF229" s="124"/>
      <c r="BG229" s="124"/>
      <c r="BH229" s="124"/>
    </row>
    <row r="230" spans="1:60" outlineLevel="2" x14ac:dyDescent="0.2">
      <c r="A230" s="131"/>
      <c r="B230" s="132"/>
      <c r="C230" s="161" t="s">
        <v>954</v>
      </c>
      <c r="D230" s="159"/>
      <c r="E230" s="160">
        <v>1</v>
      </c>
      <c r="F230" s="133"/>
      <c r="G230" s="133"/>
      <c r="H230" s="133"/>
      <c r="I230" s="133"/>
      <c r="J230" s="133"/>
      <c r="K230" s="133"/>
      <c r="L230" s="133"/>
      <c r="M230" s="133"/>
      <c r="N230" s="133"/>
      <c r="O230" s="124"/>
      <c r="P230" s="124"/>
      <c r="Q230" s="124"/>
      <c r="R230" s="124"/>
      <c r="S230" s="124"/>
      <c r="T230" s="124"/>
      <c r="U230" s="124"/>
      <c r="V230" s="124" t="s">
        <v>262</v>
      </c>
      <c r="W230" s="124">
        <v>0</v>
      </c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24"/>
      <c r="AH230" s="124"/>
      <c r="AI230" s="124"/>
      <c r="AJ230" s="124"/>
      <c r="AK230" s="124"/>
      <c r="AL230" s="124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4"/>
      <c r="BF230" s="124"/>
      <c r="BG230" s="124"/>
      <c r="BH230" s="124"/>
    </row>
    <row r="231" spans="1:60" outlineLevel="1" x14ac:dyDescent="0.2">
      <c r="A231" s="141">
        <v>83</v>
      </c>
      <c r="B231" s="142" t="s">
        <v>467</v>
      </c>
      <c r="C231" s="155" t="s">
        <v>955</v>
      </c>
      <c r="D231" s="143" t="s">
        <v>446</v>
      </c>
      <c r="E231" s="144">
        <v>2</v>
      </c>
      <c r="F231" s="145"/>
      <c r="G231" s="190">
        <f>ROUND(E231*F231,2)</f>
        <v>0</v>
      </c>
      <c r="H231" s="193" t="s">
        <v>218</v>
      </c>
      <c r="I231" s="146" t="s">
        <v>219</v>
      </c>
      <c r="J231" s="133">
        <v>0</v>
      </c>
      <c r="K231" s="133" t="e">
        <f>ROUND(#REF!*J231,2)</f>
        <v>#REF!</v>
      </c>
      <c r="L231" s="133"/>
      <c r="M231" s="133" t="s">
        <v>220</v>
      </c>
      <c r="N231" s="133" t="s">
        <v>221</v>
      </c>
      <c r="O231" s="124"/>
      <c r="P231" s="124"/>
      <c r="Q231" s="124"/>
      <c r="R231" s="124"/>
      <c r="S231" s="124"/>
      <c r="T231" s="124"/>
      <c r="U231" s="124"/>
      <c r="V231" s="124" t="s">
        <v>222</v>
      </c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  <c r="AJ231" s="124"/>
      <c r="AK231" s="124"/>
      <c r="AL231" s="124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4"/>
      <c r="BF231" s="124"/>
      <c r="BG231" s="124"/>
      <c r="BH231" s="124"/>
    </row>
    <row r="232" spans="1:60" outlineLevel="2" x14ac:dyDescent="0.2">
      <c r="A232" s="131"/>
      <c r="B232" s="132"/>
      <c r="C232" s="161" t="s">
        <v>175</v>
      </c>
      <c r="D232" s="159"/>
      <c r="E232" s="160">
        <v>2</v>
      </c>
      <c r="F232" s="133"/>
      <c r="G232" s="133"/>
      <c r="H232" s="133"/>
      <c r="I232" s="133"/>
      <c r="J232" s="133"/>
      <c r="K232" s="133"/>
      <c r="L232" s="133"/>
      <c r="M232" s="133"/>
      <c r="N232" s="133"/>
      <c r="O232" s="124"/>
      <c r="P232" s="124"/>
      <c r="Q232" s="124"/>
      <c r="R232" s="124"/>
      <c r="S232" s="124"/>
      <c r="T232" s="124"/>
      <c r="U232" s="124"/>
      <c r="V232" s="124" t="s">
        <v>262</v>
      </c>
      <c r="W232" s="124">
        <v>0</v>
      </c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124"/>
      <c r="AH232" s="124"/>
      <c r="AI232" s="124"/>
      <c r="AJ232" s="124"/>
      <c r="AK232" s="124"/>
      <c r="AL232" s="124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4"/>
      <c r="BF232" s="124"/>
      <c r="BG232" s="124"/>
      <c r="BH232" s="124"/>
    </row>
    <row r="233" spans="1:60" ht="22.5" outlineLevel="1" x14ac:dyDescent="0.2">
      <c r="A233" s="141">
        <v>84</v>
      </c>
      <c r="B233" s="142" t="s">
        <v>469</v>
      </c>
      <c r="C233" s="155" t="s">
        <v>956</v>
      </c>
      <c r="D233" s="143" t="s">
        <v>446</v>
      </c>
      <c r="E233" s="144">
        <v>1</v>
      </c>
      <c r="F233" s="145"/>
      <c r="G233" s="190">
        <f>ROUND(E233*F233,2)</f>
        <v>0</v>
      </c>
      <c r="H233" s="193" t="s">
        <v>218</v>
      </c>
      <c r="I233" s="146" t="s">
        <v>219</v>
      </c>
      <c r="J233" s="133">
        <v>0</v>
      </c>
      <c r="K233" s="133" t="e">
        <f>ROUND(#REF!*J233,2)</f>
        <v>#REF!</v>
      </c>
      <c r="L233" s="133"/>
      <c r="M233" s="133" t="s">
        <v>220</v>
      </c>
      <c r="N233" s="133" t="s">
        <v>221</v>
      </c>
      <c r="O233" s="124"/>
      <c r="P233" s="124"/>
      <c r="Q233" s="124"/>
      <c r="R233" s="124"/>
      <c r="S233" s="124"/>
      <c r="T233" s="124"/>
      <c r="U233" s="124"/>
      <c r="V233" s="124" t="s">
        <v>222</v>
      </c>
      <c r="W233" s="124"/>
      <c r="X233" s="124"/>
      <c r="Y233" s="124"/>
      <c r="Z233" s="124"/>
      <c r="AA233" s="124"/>
      <c r="AB233" s="124"/>
      <c r="AC233" s="124"/>
      <c r="AD233" s="124"/>
      <c r="AE233" s="124"/>
      <c r="AF233" s="124"/>
      <c r="AG233" s="124"/>
      <c r="AH233" s="124"/>
      <c r="AI233" s="124"/>
      <c r="AJ233" s="124"/>
      <c r="AK233" s="124"/>
      <c r="AL233" s="124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4"/>
      <c r="BF233" s="124"/>
      <c r="BG233" s="124"/>
      <c r="BH233" s="124"/>
    </row>
    <row r="234" spans="1:60" outlineLevel="2" x14ac:dyDescent="0.2">
      <c r="A234" s="131"/>
      <c r="B234" s="132"/>
      <c r="C234" s="161" t="s">
        <v>173</v>
      </c>
      <c r="D234" s="159"/>
      <c r="E234" s="160">
        <v>1</v>
      </c>
      <c r="F234" s="133"/>
      <c r="G234" s="133"/>
      <c r="H234" s="133"/>
      <c r="I234" s="133"/>
      <c r="J234" s="133"/>
      <c r="K234" s="133"/>
      <c r="L234" s="133"/>
      <c r="M234" s="133"/>
      <c r="N234" s="133"/>
      <c r="O234" s="124"/>
      <c r="P234" s="124"/>
      <c r="Q234" s="124"/>
      <c r="R234" s="124"/>
      <c r="S234" s="124"/>
      <c r="T234" s="124"/>
      <c r="U234" s="124"/>
      <c r="V234" s="124" t="s">
        <v>262</v>
      </c>
      <c r="W234" s="124">
        <v>0</v>
      </c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I234" s="124"/>
      <c r="AJ234" s="124"/>
      <c r="AK234" s="124"/>
      <c r="AL234" s="124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4"/>
      <c r="BF234" s="124"/>
      <c r="BG234" s="124"/>
      <c r="BH234" s="124"/>
    </row>
    <row r="235" spans="1:60" outlineLevel="1" x14ac:dyDescent="0.2">
      <c r="A235" s="141">
        <v>85</v>
      </c>
      <c r="B235" s="142" t="s">
        <v>957</v>
      </c>
      <c r="C235" s="155" t="s">
        <v>958</v>
      </c>
      <c r="D235" s="143" t="s">
        <v>446</v>
      </c>
      <c r="E235" s="144">
        <v>2</v>
      </c>
      <c r="F235" s="145"/>
      <c r="G235" s="190">
        <f>ROUND(E235*F235,2)</f>
        <v>0</v>
      </c>
      <c r="H235" s="193" t="s">
        <v>218</v>
      </c>
      <c r="I235" s="146" t="s">
        <v>219</v>
      </c>
      <c r="J235" s="133">
        <v>0</v>
      </c>
      <c r="K235" s="133" t="e">
        <f>ROUND(#REF!*J235,2)</f>
        <v>#REF!</v>
      </c>
      <c r="L235" s="133"/>
      <c r="M235" s="133" t="s">
        <v>220</v>
      </c>
      <c r="N235" s="133" t="s">
        <v>221</v>
      </c>
      <c r="O235" s="124"/>
      <c r="P235" s="124"/>
      <c r="Q235" s="124"/>
      <c r="R235" s="124"/>
      <c r="S235" s="124"/>
      <c r="T235" s="124"/>
      <c r="U235" s="124"/>
      <c r="V235" s="124" t="s">
        <v>222</v>
      </c>
      <c r="W235" s="124"/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I235" s="124"/>
      <c r="AJ235" s="124"/>
      <c r="AK235" s="124"/>
      <c r="AL235" s="124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4"/>
      <c r="BF235" s="124"/>
      <c r="BG235" s="124"/>
      <c r="BH235" s="124"/>
    </row>
    <row r="236" spans="1:60" outlineLevel="2" x14ac:dyDescent="0.2">
      <c r="A236" s="131"/>
      <c r="B236" s="132"/>
      <c r="C236" s="161" t="s">
        <v>175</v>
      </c>
      <c r="D236" s="159"/>
      <c r="E236" s="160">
        <v>2</v>
      </c>
      <c r="F236" s="133"/>
      <c r="G236" s="133"/>
      <c r="H236" s="133"/>
      <c r="I236" s="133"/>
      <c r="J236" s="133"/>
      <c r="K236" s="133"/>
      <c r="L236" s="133"/>
      <c r="M236" s="133"/>
      <c r="N236" s="133"/>
      <c r="O236" s="124"/>
      <c r="P236" s="124"/>
      <c r="Q236" s="124"/>
      <c r="R236" s="124"/>
      <c r="S236" s="124"/>
      <c r="T236" s="124"/>
      <c r="U236" s="124"/>
      <c r="V236" s="124" t="s">
        <v>262</v>
      </c>
      <c r="W236" s="124">
        <v>0</v>
      </c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  <c r="AJ236" s="124"/>
      <c r="AK236" s="124"/>
      <c r="AL236" s="124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4"/>
      <c r="BF236" s="124"/>
      <c r="BG236" s="124"/>
      <c r="BH236" s="124"/>
    </row>
    <row r="237" spans="1:60" outlineLevel="1" x14ac:dyDescent="0.2">
      <c r="A237" s="141">
        <v>86</v>
      </c>
      <c r="B237" s="142" t="s">
        <v>959</v>
      </c>
      <c r="C237" s="155" t="s">
        <v>960</v>
      </c>
      <c r="D237" s="143" t="s">
        <v>446</v>
      </c>
      <c r="E237" s="144">
        <v>2</v>
      </c>
      <c r="F237" s="145"/>
      <c r="G237" s="190">
        <f>ROUND(E237*F237,2)</f>
        <v>0</v>
      </c>
      <c r="H237" s="193" t="s">
        <v>218</v>
      </c>
      <c r="I237" s="146" t="s">
        <v>219</v>
      </c>
      <c r="J237" s="133">
        <v>0</v>
      </c>
      <c r="K237" s="133" t="e">
        <f>ROUND(#REF!*J237,2)</f>
        <v>#REF!</v>
      </c>
      <c r="L237" s="133"/>
      <c r="M237" s="133" t="s">
        <v>220</v>
      </c>
      <c r="N237" s="133" t="s">
        <v>221</v>
      </c>
      <c r="O237" s="124"/>
      <c r="P237" s="124"/>
      <c r="Q237" s="124"/>
      <c r="R237" s="124"/>
      <c r="S237" s="124"/>
      <c r="T237" s="124"/>
      <c r="U237" s="124"/>
      <c r="V237" s="124" t="s">
        <v>222</v>
      </c>
      <c r="W237" s="124"/>
      <c r="X237" s="124"/>
      <c r="Y237" s="124"/>
      <c r="Z237" s="124"/>
      <c r="AA237" s="124"/>
      <c r="AB237" s="124"/>
      <c r="AC237" s="124"/>
      <c r="AD237" s="124"/>
      <c r="AE237" s="124"/>
      <c r="AF237" s="124"/>
      <c r="AG237" s="124"/>
      <c r="AH237" s="124"/>
      <c r="AI237" s="124"/>
      <c r="AJ237" s="124"/>
      <c r="AK237" s="124"/>
      <c r="AL237" s="124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4"/>
      <c r="BF237" s="124"/>
      <c r="BG237" s="124"/>
      <c r="BH237" s="124"/>
    </row>
    <row r="238" spans="1:60" outlineLevel="2" x14ac:dyDescent="0.2">
      <c r="A238" s="131"/>
      <c r="B238" s="132"/>
      <c r="C238" s="161" t="s">
        <v>175</v>
      </c>
      <c r="D238" s="159"/>
      <c r="E238" s="160">
        <v>2</v>
      </c>
      <c r="F238" s="133"/>
      <c r="G238" s="133"/>
      <c r="H238" s="133"/>
      <c r="I238" s="133"/>
      <c r="J238" s="133"/>
      <c r="K238" s="133"/>
      <c r="L238" s="133"/>
      <c r="M238" s="133"/>
      <c r="N238" s="133"/>
      <c r="O238" s="124"/>
      <c r="P238" s="124"/>
      <c r="Q238" s="124"/>
      <c r="R238" s="124"/>
      <c r="S238" s="124"/>
      <c r="T238" s="124"/>
      <c r="U238" s="124"/>
      <c r="V238" s="124" t="s">
        <v>262</v>
      </c>
      <c r="W238" s="124">
        <v>0</v>
      </c>
      <c r="X238" s="124"/>
      <c r="Y238" s="124"/>
      <c r="Z238" s="124"/>
      <c r="AA238" s="124"/>
      <c r="AB238" s="124"/>
      <c r="AC238" s="124"/>
      <c r="AD238" s="124"/>
      <c r="AE238" s="124"/>
      <c r="AF238" s="124"/>
      <c r="AG238" s="124"/>
      <c r="AH238" s="124"/>
      <c r="AI238" s="124"/>
      <c r="AJ238" s="124"/>
      <c r="AK238" s="124"/>
      <c r="AL238" s="124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4"/>
      <c r="BF238" s="124"/>
      <c r="BG238" s="124"/>
      <c r="BH238" s="124"/>
    </row>
    <row r="239" spans="1:60" outlineLevel="1" x14ac:dyDescent="0.2">
      <c r="A239" s="141">
        <v>87</v>
      </c>
      <c r="B239" s="142" t="s">
        <v>961</v>
      </c>
      <c r="C239" s="155" t="s">
        <v>962</v>
      </c>
      <c r="D239" s="143" t="s">
        <v>446</v>
      </c>
      <c r="E239" s="144">
        <v>3</v>
      </c>
      <c r="F239" s="145"/>
      <c r="G239" s="190">
        <f>ROUND(E239*F239,2)</f>
        <v>0</v>
      </c>
      <c r="H239" s="193" t="s">
        <v>526</v>
      </c>
      <c r="I239" s="146" t="s">
        <v>526</v>
      </c>
      <c r="J239" s="133">
        <v>0</v>
      </c>
      <c r="K239" s="133" t="e">
        <f>ROUND(#REF!*J239,2)</f>
        <v>#REF!</v>
      </c>
      <c r="L239" s="133"/>
      <c r="M239" s="133" t="s">
        <v>243</v>
      </c>
      <c r="N239" s="133" t="s">
        <v>221</v>
      </c>
      <c r="O239" s="124"/>
      <c r="P239" s="124"/>
      <c r="Q239" s="124"/>
      <c r="R239" s="124"/>
      <c r="S239" s="124"/>
      <c r="T239" s="124"/>
      <c r="U239" s="124"/>
      <c r="V239" s="124" t="s">
        <v>244</v>
      </c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4"/>
      <c r="BF239" s="124"/>
      <c r="BG239" s="124"/>
      <c r="BH239" s="124"/>
    </row>
    <row r="240" spans="1:60" outlineLevel="2" x14ac:dyDescent="0.2">
      <c r="A240" s="131"/>
      <c r="B240" s="132"/>
      <c r="C240" s="161" t="s">
        <v>963</v>
      </c>
      <c r="D240" s="159"/>
      <c r="E240" s="160">
        <v>3</v>
      </c>
      <c r="F240" s="133"/>
      <c r="G240" s="133"/>
      <c r="H240" s="133"/>
      <c r="I240" s="133"/>
      <c r="J240" s="133"/>
      <c r="K240" s="133"/>
      <c r="L240" s="133"/>
      <c r="M240" s="133"/>
      <c r="N240" s="133"/>
      <c r="O240" s="124"/>
      <c r="P240" s="124"/>
      <c r="Q240" s="124"/>
      <c r="R240" s="124"/>
      <c r="S240" s="124"/>
      <c r="T240" s="124"/>
      <c r="U240" s="124"/>
      <c r="V240" s="124" t="s">
        <v>262</v>
      </c>
      <c r="W240" s="124">
        <v>0</v>
      </c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I240" s="124"/>
      <c r="AJ240" s="124"/>
      <c r="AK240" s="124"/>
      <c r="AL240" s="124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4"/>
      <c r="BF240" s="124"/>
      <c r="BG240" s="124"/>
      <c r="BH240" s="124"/>
    </row>
    <row r="241" spans="1:60" outlineLevel="1" x14ac:dyDescent="0.2">
      <c r="A241" s="141">
        <v>88</v>
      </c>
      <c r="B241" s="142" t="s">
        <v>964</v>
      </c>
      <c r="C241" s="155" t="s">
        <v>965</v>
      </c>
      <c r="D241" s="143" t="s">
        <v>446</v>
      </c>
      <c r="E241" s="144">
        <v>6</v>
      </c>
      <c r="F241" s="145"/>
      <c r="G241" s="190">
        <f>ROUND(E241*F241,2)</f>
        <v>0</v>
      </c>
      <c r="H241" s="193" t="s">
        <v>526</v>
      </c>
      <c r="I241" s="146" t="s">
        <v>526</v>
      </c>
      <c r="J241" s="133">
        <v>0</v>
      </c>
      <c r="K241" s="133" t="e">
        <f>ROUND(#REF!*J241,2)</f>
        <v>#REF!</v>
      </c>
      <c r="L241" s="133"/>
      <c r="M241" s="133" t="s">
        <v>243</v>
      </c>
      <c r="N241" s="133" t="s">
        <v>221</v>
      </c>
      <c r="O241" s="124"/>
      <c r="P241" s="124"/>
      <c r="Q241" s="124"/>
      <c r="R241" s="124"/>
      <c r="S241" s="124"/>
      <c r="T241" s="124"/>
      <c r="U241" s="124"/>
      <c r="V241" s="124" t="s">
        <v>244</v>
      </c>
      <c r="W241" s="124"/>
      <c r="X241" s="124"/>
      <c r="Y241" s="124"/>
      <c r="Z241" s="124"/>
      <c r="AA241" s="124"/>
      <c r="AB241" s="124"/>
      <c r="AC241" s="124"/>
      <c r="AD241" s="124"/>
      <c r="AE241" s="124"/>
      <c r="AF241" s="124"/>
      <c r="AG241" s="124"/>
      <c r="AH241" s="124"/>
      <c r="AI241" s="124"/>
      <c r="AJ241" s="124"/>
      <c r="AK241" s="124"/>
      <c r="AL241" s="124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4"/>
      <c r="BF241" s="124"/>
      <c r="BG241" s="124"/>
      <c r="BH241" s="124"/>
    </row>
    <row r="242" spans="1:60" outlineLevel="2" x14ac:dyDescent="0.2">
      <c r="A242" s="131"/>
      <c r="B242" s="132"/>
      <c r="C242" s="161" t="s">
        <v>966</v>
      </c>
      <c r="D242" s="159"/>
      <c r="E242" s="160">
        <v>6</v>
      </c>
      <c r="F242" s="133"/>
      <c r="G242" s="133"/>
      <c r="H242" s="133"/>
      <c r="I242" s="133"/>
      <c r="J242" s="133"/>
      <c r="K242" s="133"/>
      <c r="L242" s="133"/>
      <c r="M242" s="133"/>
      <c r="N242" s="133"/>
      <c r="O242" s="124"/>
      <c r="P242" s="124"/>
      <c r="Q242" s="124"/>
      <c r="R242" s="124"/>
      <c r="S242" s="124"/>
      <c r="T242" s="124"/>
      <c r="U242" s="124"/>
      <c r="V242" s="124" t="s">
        <v>262</v>
      </c>
      <c r="W242" s="124">
        <v>0</v>
      </c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I242" s="124"/>
      <c r="AJ242" s="124"/>
      <c r="AK242" s="124"/>
      <c r="AL242" s="124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4"/>
      <c r="BF242" s="124"/>
      <c r="BG242" s="124"/>
      <c r="BH242" s="124"/>
    </row>
    <row r="243" spans="1:60" x14ac:dyDescent="0.2">
      <c r="A243" s="135" t="s">
        <v>213</v>
      </c>
      <c r="B243" s="136" t="s">
        <v>185</v>
      </c>
      <c r="C243" s="154" t="s">
        <v>186</v>
      </c>
      <c r="D243" s="137"/>
      <c r="E243" s="138"/>
      <c r="F243" s="139"/>
      <c r="G243" s="139">
        <f>SUMIF(AG244:AG257,"&lt;&gt;NOR",G244:G257)</f>
        <v>0</v>
      </c>
      <c r="H243" s="139"/>
      <c r="I243" s="140"/>
      <c r="J243" s="134"/>
      <c r="K243" s="134" t="e">
        <f>SUM(K244:K257)</f>
        <v>#REF!</v>
      </c>
      <c r="L243" s="134"/>
      <c r="M243" s="134"/>
      <c r="N243" s="134"/>
      <c r="V243" t="s">
        <v>214</v>
      </c>
    </row>
    <row r="244" spans="1:60" ht="22.5" outlineLevel="1" x14ac:dyDescent="0.2">
      <c r="A244" s="141">
        <v>89</v>
      </c>
      <c r="B244" s="142" t="s">
        <v>967</v>
      </c>
      <c r="C244" s="155" t="s">
        <v>968</v>
      </c>
      <c r="D244" s="143" t="s">
        <v>259</v>
      </c>
      <c r="E244" s="144">
        <v>9</v>
      </c>
      <c r="F244" s="145"/>
      <c r="G244" s="190">
        <f>ROUND(E244*F244,2)</f>
        <v>0</v>
      </c>
      <c r="H244" s="193" t="s">
        <v>260</v>
      </c>
      <c r="I244" s="146" t="s">
        <v>260</v>
      </c>
      <c r="J244" s="133">
        <v>0.311</v>
      </c>
      <c r="K244" s="133" t="e">
        <f>ROUND(#REF!*J244,2)</f>
        <v>#REF!</v>
      </c>
      <c r="L244" s="133"/>
      <c r="M244" s="133" t="s">
        <v>220</v>
      </c>
      <c r="N244" s="133" t="s">
        <v>221</v>
      </c>
      <c r="O244" s="124"/>
      <c r="P244" s="124"/>
      <c r="Q244" s="124"/>
      <c r="R244" s="124"/>
      <c r="S244" s="124"/>
      <c r="T244" s="124"/>
      <c r="U244" s="124"/>
      <c r="V244" s="124" t="s">
        <v>222</v>
      </c>
      <c r="W244" s="124"/>
      <c r="X244" s="124"/>
      <c r="Y244" s="124"/>
      <c r="Z244" s="124"/>
      <c r="AA244" s="124"/>
      <c r="AB244" s="124"/>
      <c r="AC244" s="124"/>
      <c r="AD244" s="124"/>
      <c r="AE244" s="124"/>
      <c r="AF244" s="124"/>
      <c r="AG244" s="124"/>
      <c r="AH244" s="124"/>
      <c r="AI244" s="124"/>
      <c r="AJ244" s="124"/>
      <c r="AK244" s="124"/>
      <c r="AL244" s="124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4"/>
      <c r="BF244" s="124"/>
      <c r="BG244" s="124"/>
      <c r="BH244" s="124"/>
    </row>
    <row r="245" spans="1:60" outlineLevel="2" x14ac:dyDescent="0.2">
      <c r="A245" s="131"/>
      <c r="B245" s="132"/>
      <c r="C245" s="161" t="s">
        <v>969</v>
      </c>
      <c r="D245" s="159"/>
      <c r="E245" s="160">
        <v>9</v>
      </c>
      <c r="F245" s="133"/>
      <c r="G245" s="133"/>
      <c r="H245" s="133"/>
      <c r="I245" s="133"/>
      <c r="J245" s="133"/>
      <c r="K245" s="133"/>
      <c r="L245" s="133"/>
      <c r="M245" s="133"/>
      <c r="N245" s="133"/>
      <c r="O245" s="124"/>
      <c r="P245" s="124"/>
      <c r="Q245" s="124"/>
      <c r="R245" s="124"/>
      <c r="S245" s="124"/>
      <c r="T245" s="124"/>
      <c r="U245" s="124"/>
      <c r="V245" s="124" t="s">
        <v>262</v>
      </c>
      <c r="W245" s="124">
        <v>0</v>
      </c>
      <c r="X245" s="124"/>
      <c r="Y245" s="124"/>
      <c r="Z245" s="124"/>
      <c r="AA245" s="124"/>
      <c r="AB245" s="124"/>
      <c r="AC245" s="124"/>
      <c r="AD245" s="124"/>
      <c r="AE245" s="124"/>
      <c r="AF245" s="124"/>
      <c r="AG245" s="124"/>
      <c r="AH245" s="124"/>
      <c r="AI245" s="124"/>
      <c r="AJ245" s="124"/>
      <c r="AK245" s="124"/>
      <c r="AL245" s="124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4"/>
      <c r="BF245" s="124"/>
      <c r="BG245" s="124"/>
      <c r="BH245" s="124"/>
    </row>
    <row r="246" spans="1:60" outlineLevel="1" x14ac:dyDescent="0.2">
      <c r="A246" s="141">
        <v>90</v>
      </c>
      <c r="B246" s="142" t="s">
        <v>970</v>
      </c>
      <c r="C246" s="155" t="s">
        <v>971</v>
      </c>
      <c r="D246" s="143" t="s">
        <v>259</v>
      </c>
      <c r="E246" s="144">
        <v>4.5</v>
      </c>
      <c r="F246" s="145"/>
      <c r="G246" s="190">
        <f>ROUND(E246*F246,2)</f>
        <v>0</v>
      </c>
      <c r="H246" s="193" t="s">
        <v>260</v>
      </c>
      <c r="I246" s="146" t="s">
        <v>260</v>
      </c>
      <c r="J246" s="133">
        <v>0.125</v>
      </c>
      <c r="K246" s="133" t="e">
        <f>ROUND(#REF!*J246,2)</f>
        <v>#REF!</v>
      </c>
      <c r="L246" s="133"/>
      <c r="M246" s="133" t="s">
        <v>220</v>
      </c>
      <c r="N246" s="133" t="s">
        <v>221</v>
      </c>
      <c r="O246" s="124"/>
      <c r="P246" s="124"/>
      <c r="Q246" s="124"/>
      <c r="R246" s="124"/>
      <c r="S246" s="124"/>
      <c r="T246" s="124"/>
      <c r="U246" s="124"/>
      <c r="V246" s="124" t="s">
        <v>222</v>
      </c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I246" s="124"/>
      <c r="AJ246" s="124"/>
      <c r="AK246" s="124"/>
      <c r="AL246" s="124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4"/>
      <c r="BF246" s="124"/>
      <c r="BG246" s="124"/>
      <c r="BH246" s="124"/>
    </row>
    <row r="247" spans="1:60" outlineLevel="2" x14ac:dyDescent="0.2">
      <c r="A247" s="131"/>
      <c r="B247" s="132"/>
      <c r="C247" s="161" t="s">
        <v>972</v>
      </c>
      <c r="D247" s="159"/>
      <c r="E247" s="160">
        <v>4.5</v>
      </c>
      <c r="F247" s="133"/>
      <c r="G247" s="133"/>
      <c r="H247" s="133"/>
      <c r="I247" s="133"/>
      <c r="J247" s="133"/>
      <c r="K247" s="133"/>
      <c r="L247" s="133"/>
      <c r="M247" s="133"/>
      <c r="N247" s="133"/>
      <c r="O247" s="124"/>
      <c r="P247" s="124"/>
      <c r="Q247" s="124"/>
      <c r="R247" s="124"/>
      <c r="S247" s="124"/>
      <c r="T247" s="124"/>
      <c r="U247" s="124"/>
      <c r="V247" s="124" t="s">
        <v>262</v>
      </c>
      <c r="W247" s="124">
        <v>0</v>
      </c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I247" s="124"/>
      <c r="AJ247" s="124"/>
      <c r="AK247" s="124"/>
      <c r="AL247" s="124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4"/>
      <c r="BF247" s="124"/>
      <c r="BG247" s="124"/>
      <c r="BH247" s="124"/>
    </row>
    <row r="248" spans="1:60" outlineLevel="1" x14ac:dyDescent="0.2">
      <c r="A248" s="141">
        <v>91</v>
      </c>
      <c r="B248" s="142" t="s">
        <v>490</v>
      </c>
      <c r="C248" s="155" t="s">
        <v>491</v>
      </c>
      <c r="D248" s="143" t="s">
        <v>287</v>
      </c>
      <c r="E248" s="144">
        <v>1099</v>
      </c>
      <c r="F248" s="145"/>
      <c r="G248" s="190">
        <f>ROUND(E248*F248,2)</f>
        <v>0</v>
      </c>
      <c r="H248" s="193" t="s">
        <v>260</v>
      </c>
      <c r="I248" s="146" t="s">
        <v>260</v>
      </c>
      <c r="J248" s="133">
        <v>0.27200000000000002</v>
      </c>
      <c r="K248" s="133" t="e">
        <f>ROUND(#REF!*J248,2)</f>
        <v>#REF!</v>
      </c>
      <c r="L248" s="133"/>
      <c r="M248" s="133" t="s">
        <v>220</v>
      </c>
      <c r="N248" s="133" t="s">
        <v>221</v>
      </c>
      <c r="O248" s="124"/>
      <c r="P248" s="124"/>
      <c r="Q248" s="124"/>
      <c r="R248" s="124"/>
      <c r="S248" s="124"/>
      <c r="T248" s="124"/>
      <c r="U248" s="124"/>
      <c r="V248" s="124" t="s">
        <v>222</v>
      </c>
      <c r="W248" s="124"/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I248" s="124"/>
      <c r="AJ248" s="124"/>
      <c r="AK248" s="124"/>
      <c r="AL248" s="124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4"/>
      <c r="BF248" s="124"/>
      <c r="BG248" s="124"/>
      <c r="BH248" s="124"/>
    </row>
    <row r="249" spans="1:60" outlineLevel="2" x14ac:dyDescent="0.2">
      <c r="A249" s="131"/>
      <c r="B249" s="132"/>
      <c r="C249" s="272" t="s">
        <v>492</v>
      </c>
      <c r="D249" s="273"/>
      <c r="E249" s="273"/>
      <c r="F249" s="273"/>
      <c r="G249" s="273"/>
      <c r="H249" s="133"/>
      <c r="I249" s="133"/>
      <c r="J249" s="133"/>
      <c r="K249" s="133"/>
      <c r="L249" s="133"/>
      <c r="M249" s="133"/>
      <c r="N249" s="133"/>
      <c r="O249" s="124"/>
      <c r="P249" s="124"/>
      <c r="Q249" s="124"/>
      <c r="R249" s="124"/>
      <c r="S249" s="124"/>
      <c r="T249" s="124"/>
      <c r="U249" s="124"/>
      <c r="V249" s="124" t="s">
        <v>224</v>
      </c>
      <c r="W249" s="124"/>
      <c r="X249" s="124"/>
      <c r="Y249" s="124"/>
      <c r="Z249" s="124"/>
      <c r="AA249" s="124"/>
      <c r="AB249" s="124"/>
      <c r="AC249" s="124"/>
      <c r="AD249" s="124"/>
      <c r="AE249" s="124"/>
      <c r="AF249" s="124"/>
      <c r="AG249" s="124"/>
      <c r="AH249" s="124"/>
      <c r="AI249" s="124"/>
      <c r="AJ249" s="124"/>
      <c r="AK249" s="124"/>
      <c r="AL249" s="124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4"/>
      <c r="BF249" s="124"/>
      <c r="BG249" s="124"/>
      <c r="BH249" s="124"/>
    </row>
    <row r="250" spans="1:60" ht="22.5" outlineLevel="2" x14ac:dyDescent="0.2">
      <c r="A250" s="131"/>
      <c r="B250" s="132"/>
      <c r="C250" s="161" t="s">
        <v>973</v>
      </c>
      <c r="D250" s="159"/>
      <c r="E250" s="160">
        <v>889</v>
      </c>
      <c r="F250" s="133"/>
      <c r="G250" s="133"/>
      <c r="H250" s="133"/>
      <c r="I250" s="133"/>
      <c r="J250" s="133"/>
      <c r="K250" s="133"/>
      <c r="L250" s="133"/>
      <c r="M250" s="133"/>
      <c r="N250" s="133"/>
      <c r="O250" s="124"/>
      <c r="P250" s="124"/>
      <c r="Q250" s="124"/>
      <c r="R250" s="124"/>
      <c r="S250" s="124"/>
      <c r="T250" s="124"/>
      <c r="U250" s="124"/>
      <c r="V250" s="124" t="s">
        <v>262</v>
      </c>
      <c r="W250" s="124">
        <v>0</v>
      </c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  <c r="AJ250" s="124"/>
      <c r="AK250" s="124"/>
      <c r="AL250" s="124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4"/>
      <c r="BF250" s="124"/>
      <c r="BG250" s="124"/>
      <c r="BH250" s="124"/>
    </row>
    <row r="251" spans="1:60" outlineLevel="3" x14ac:dyDescent="0.2">
      <c r="A251" s="131"/>
      <c r="B251" s="132"/>
      <c r="C251" s="161" t="s">
        <v>974</v>
      </c>
      <c r="D251" s="159"/>
      <c r="E251" s="160">
        <v>210</v>
      </c>
      <c r="F251" s="133"/>
      <c r="G251" s="133"/>
      <c r="H251" s="133"/>
      <c r="I251" s="133"/>
      <c r="J251" s="133"/>
      <c r="K251" s="133"/>
      <c r="L251" s="133"/>
      <c r="M251" s="133"/>
      <c r="N251" s="133"/>
      <c r="O251" s="124"/>
      <c r="P251" s="124"/>
      <c r="Q251" s="124"/>
      <c r="R251" s="124"/>
      <c r="S251" s="124"/>
      <c r="T251" s="124"/>
      <c r="U251" s="124"/>
      <c r="V251" s="124" t="s">
        <v>262</v>
      </c>
      <c r="W251" s="124">
        <v>0</v>
      </c>
      <c r="X251" s="124"/>
      <c r="Y251" s="124"/>
      <c r="Z251" s="124"/>
      <c r="AA251" s="124"/>
      <c r="AB251" s="124"/>
      <c r="AC251" s="124"/>
      <c r="AD251" s="124"/>
      <c r="AE251" s="124"/>
      <c r="AF251" s="124"/>
      <c r="AG251" s="124"/>
      <c r="AH251" s="124"/>
      <c r="AI251" s="124"/>
      <c r="AJ251" s="124"/>
      <c r="AK251" s="124"/>
      <c r="AL251" s="124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4"/>
      <c r="BF251" s="124"/>
      <c r="BG251" s="124"/>
      <c r="BH251" s="124"/>
    </row>
    <row r="252" spans="1:60" outlineLevel="1" x14ac:dyDescent="0.2">
      <c r="A252" s="141">
        <v>92</v>
      </c>
      <c r="B252" s="142" t="s">
        <v>497</v>
      </c>
      <c r="C252" s="155" t="s">
        <v>498</v>
      </c>
      <c r="D252" s="143" t="s">
        <v>294</v>
      </c>
      <c r="E252" s="144">
        <v>27.475000000000001</v>
      </c>
      <c r="F252" s="145"/>
      <c r="G252" s="190">
        <f>ROUND(E252*F252,2)</f>
        <v>0</v>
      </c>
      <c r="H252" s="193" t="s">
        <v>260</v>
      </c>
      <c r="I252" s="146" t="s">
        <v>260</v>
      </c>
      <c r="J252" s="133">
        <v>1.4419999999999999</v>
      </c>
      <c r="K252" s="133" t="e">
        <f>ROUND(#REF!*J252,2)</f>
        <v>#REF!</v>
      </c>
      <c r="L252" s="133"/>
      <c r="M252" s="133" t="s">
        <v>220</v>
      </c>
      <c r="N252" s="133" t="s">
        <v>221</v>
      </c>
      <c r="O252" s="124"/>
      <c r="P252" s="124"/>
      <c r="Q252" s="124"/>
      <c r="R252" s="124"/>
      <c r="S252" s="124"/>
      <c r="T252" s="124"/>
      <c r="U252" s="124"/>
      <c r="V252" s="124" t="s">
        <v>222</v>
      </c>
      <c r="W252" s="124"/>
      <c r="X252" s="124"/>
      <c r="Y252" s="124"/>
      <c r="Z252" s="124"/>
      <c r="AA252" s="124"/>
      <c r="AB252" s="124"/>
      <c r="AC252" s="124"/>
      <c r="AD252" s="124"/>
      <c r="AE252" s="124"/>
      <c r="AF252" s="124"/>
      <c r="AG252" s="124"/>
      <c r="AH252" s="124"/>
      <c r="AI252" s="124"/>
      <c r="AJ252" s="124"/>
      <c r="AK252" s="124"/>
      <c r="AL252" s="124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4"/>
      <c r="BF252" s="124"/>
      <c r="BG252" s="124"/>
      <c r="BH252" s="124"/>
    </row>
    <row r="253" spans="1:60" outlineLevel="2" x14ac:dyDescent="0.2">
      <c r="A253" s="131"/>
      <c r="B253" s="132"/>
      <c r="C253" s="161" t="s">
        <v>975</v>
      </c>
      <c r="D253" s="159"/>
      <c r="E253" s="160">
        <v>27.475000000000001</v>
      </c>
      <c r="F253" s="133"/>
      <c r="G253" s="133"/>
      <c r="H253" s="133"/>
      <c r="I253" s="133"/>
      <c r="J253" s="133"/>
      <c r="K253" s="133"/>
      <c r="L253" s="133"/>
      <c r="M253" s="133"/>
      <c r="N253" s="133"/>
      <c r="O253" s="124"/>
      <c r="P253" s="124"/>
      <c r="Q253" s="124"/>
      <c r="R253" s="124"/>
      <c r="S253" s="124"/>
      <c r="T253" s="124"/>
      <c r="U253" s="124"/>
      <c r="V253" s="124" t="s">
        <v>262</v>
      </c>
      <c r="W253" s="124">
        <v>0</v>
      </c>
      <c r="X253" s="124"/>
      <c r="Y253" s="124"/>
      <c r="Z253" s="124"/>
      <c r="AA253" s="124"/>
      <c r="AB253" s="124"/>
      <c r="AC253" s="124"/>
      <c r="AD253" s="124"/>
      <c r="AE253" s="124"/>
      <c r="AF253" s="124"/>
      <c r="AG253" s="124"/>
      <c r="AH253" s="124"/>
      <c r="AI253" s="124"/>
      <c r="AJ253" s="124"/>
      <c r="AK253" s="124"/>
      <c r="AL253" s="124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4"/>
      <c r="BF253" s="124"/>
      <c r="BG253" s="124"/>
      <c r="BH253" s="124"/>
    </row>
    <row r="254" spans="1:60" ht="22.5" outlineLevel="1" x14ac:dyDescent="0.2">
      <c r="A254" s="141">
        <v>93</v>
      </c>
      <c r="B254" s="142" t="s">
        <v>528</v>
      </c>
      <c r="C254" s="155" t="s">
        <v>529</v>
      </c>
      <c r="D254" s="143" t="s">
        <v>446</v>
      </c>
      <c r="E254" s="144">
        <v>907</v>
      </c>
      <c r="F254" s="145"/>
      <c r="G254" s="190">
        <f>ROUND(E254*F254,2)</f>
        <v>0</v>
      </c>
      <c r="H254" s="193" t="s">
        <v>260</v>
      </c>
      <c r="I254" s="146" t="s">
        <v>260</v>
      </c>
      <c r="J254" s="133">
        <v>0</v>
      </c>
      <c r="K254" s="133" t="e">
        <f>ROUND(#REF!*J254,2)</f>
        <v>#REF!</v>
      </c>
      <c r="L254" s="133"/>
      <c r="M254" s="133" t="s">
        <v>243</v>
      </c>
      <c r="N254" s="133" t="s">
        <v>221</v>
      </c>
      <c r="O254" s="124"/>
      <c r="P254" s="124"/>
      <c r="Q254" s="124"/>
      <c r="R254" s="124"/>
      <c r="S254" s="124"/>
      <c r="T254" s="124"/>
      <c r="U254" s="124"/>
      <c r="V254" s="124" t="s">
        <v>244</v>
      </c>
      <c r="W254" s="124"/>
      <c r="X254" s="124"/>
      <c r="Y254" s="124"/>
      <c r="Z254" s="124"/>
      <c r="AA254" s="124"/>
      <c r="AB254" s="124"/>
      <c r="AC254" s="124"/>
      <c r="AD254" s="124"/>
      <c r="AE254" s="124"/>
      <c r="AF254" s="124"/>
      <c r="AG254" s="124"/>
      <c r="AH254" s="124"/>
      <c r="AI254" s="124"/>
      <c r="AJ254" s="124"/>
      <c r="AK254" s="124"/>
      <c r="AL254" s="124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4"/>
      <c r="BF254" s="124"/>
      <c r="BG254" s="124"/>
      <c r="BH254" s="124"/>
    </row>
    <row r="255" spans="1:60" outlineLevel="2" x14ac:dyDescent="0.2">
      <c r="A255" s="131"/>
      <c r="B255" s="132"/>
      <c r="C255" s="161" t="s">
        <v>976</v>
      </c>
      <c r="D255" s="159"/>
      <c r="E255" s="160">
        <v>907</v>
      </c>
      <c r="F255" s="133"/>
      <c r="G255" s="133"/>
      <c r="H255" s="133"/>
      <c r="I255" s="133"/>
      <c r="J255" s="133"/>
      <c r="K255" s="133"/>
      <c r="L255" s="133"/>
      <c r="M255" s="133"/>
      <c r="N255" s="133"/>
      <c r="O255" s="124"/>
      <c r="P255" s="124"/>
      <c r="Q255" s="124"/>
      <c r="R255" s="124"/>
      <c r="S255" s="124"/>
      <c r="T255" s="124"/>
      <c r="U255" s="124"/>
      <c r="V255" s="124" t="s">
        <v>262</v>
      </c>
      <c r="W255" s="124">
        <v>0</v>
      </c>
      <c r="X255" s="124"/>
      <c r="Y255" s="124"/>
      <c r="Z255" s="124"/>
      <c r="AA255" s="124"/>
      <c r="AB255" s="124"/>
      <c r="AC255" s="124"/>
      <c r="AD255" s="124"/>
      <c r="AE255" s="124"/>
      <c r="AF255" s="124"/>
      <c r="AG255" s="124"/>
      <c r="AH255" s="124"/>
      <c r="AI255" s="124"/>
      <c r="AJ255" s="124"/>
      <c r="AK255" s="124"/>
      <c r="AL255" s="124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4"/>
      <c r="BF255" s="124"/>
      <c r="BG255" s="124"/>
      <c r="BH255" s="124"/>
    </row>
    <row r="256" spans="1:60" outlineLevel="1" x14ac:dyDescent="0.2">
      <c r="A256" s="141">
        <v>94</v>
      </c>
      <c r="B256" s="142" t="s">
        <v>531</v>
      </c>
      <c r="C256" s="155" t="s">
        <v>532</v>
      </c>
      <c r="D256" s="143" t="s">
        <v>446</v>
      </c>
      <c r="E256" s="144">
        <v>215</v>
      </c>
      <c r="F256" s="145"/>
      <c r="G256" s="190">
        <f>ROUND(E256*F256,2)</f>
        <v>0</v>
      </c>
      <c r="H256" s="193" t="s">
        <v>260</v>
      </c>
      <c r="I256" s="146" t="s">
        <v>260</v>
      </c>
      <c r="J256" s="133">
        <v>0</v>
      </c>
      <c r="K256" s="133" t="e">
        <f>ROUND(#REF!*J256,2)</f>
        <v>#REF!</v>
      </c>
      <c r="L256" s="133"/>
      <c r="M256" s="133" t="s">
        <v>243</v>
      </c>
      <c r="N256" s="133" t="s">
        <v>221</v>
      </c>
      <c r="O256" s="124"/>
      <c r="P256" s="124"/>
      <c r="Q256" s="124"/>
      <c r="R256" s="124"/>
      <c r="S256" s="124"/>
      <c r="T256" s="124"/>
      <c r="U256" s="124"/>
      <c r="V256" s="124" t="s">
        <v>244</v>
      </c>
      <c r="W256" s="124"/>
      <c r="X256" s="124"/>
      <c r="Y256" s="124"/>
      <c r="Z256" s="124"/>
      <c r="AA256" s="124"/>
      <c r="AB256" s="124"/>
      <c r="AC256" s="124"/>
      <c r="AD256" s="124"/>
      <c r="AE256" s="124"/>
      <c r="AF256" s="124"/>
      <c r="AG256" s="124"/>
      <c r="AH256" s="124"/>
      <c r="AI256" s="124"/>
      <c r="AJ256" s="124"/>
      <c r="AK256" s="124"/>
      <c r="AL256" s="124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4"/>
      <c r="BF256" s="124"/>
      <c r="BG256" s="124"/>
      <c r="BH256" s="124"/>
    </row>
    <row r="257" spans="1:60" outlineLevel="2" x14ac:dyDescent="0.2">
      <c r="A257" s="131"/>
      <c r="B257" s="132"/>
      <c r="C257" s="161" t="s">
        <v>977</v>
      </c>
      <c r="D257" s="159"/>
      <c r="E257" s="160">
        <v>215</v>
      </c>
      <c r="F257" s="133"/>
      <c r="G257" s="133"/>
      <c r="H257" s="133"/>
      <c r="I257" s="133"/>
      <c r="J257" s="133"/>
      <c r="K257" s="133"/>
      <c r="L257" s="133"/>
      <c r="M257" s="133"/>
      <c r="N257" s="133"/>
      <c r="O257" s="124"/>
      <c r="P257" s="124"/>
      <c r="Q257" s="124"/>
      <c r="R257" s="124"/>
      <c r="S257" s="124"/>
      <c r="T257" s="124"/>
      <c r="U257" s="124"/>
      <c r="V257" s="124" t="s">
        <v>262</v>
      </c>
      <c r="W257" s="124">
        <v>0</v>
      </c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  <c r="AH257" s="124"/>
      <c r="AI257" s="124"/>
      <c r="AJ257" s="124"/>
      <c r="AK257" s="124"/>
      <c r="AL257" s="124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4"/>
      <c r="BF257" s="124"/>
      <c r="BG257" s="124"/>
      <c r="BH257" s="124"/>
    </row>
    <row r="258" spans="1:60" x14ac:dyDescent="0.2">
      <c r="A258" s="135" t="s">
        <v>213</v>
      </c>
      <c r="B258" s="136" t="s">
        <v>187</v>
      </c>
      <c r="C258" s="154" t="s">
        <v>188</v>
      </c>
      <c r="D258" s="137"/>
      <c r="E258" s="138"/>
      <c r="F258" s="139"/>
      <c r="G258" s="139">
        <f>SUMIF(AG259:AG270,"&lt;&gt;NOR",G259:G270)</f>
        <v>0</v>
      </c>
      <c r="H258" s="139"/>
      <c r="I258" s="140"/>
      <c r="J258" s="134"/>
      <c r="K258" s="134" t="e">
        <f>SUM(K259:K270)</f>
        <v>#REF!</v>
      </c>
      <c r="L258" s="134"/>
      <c r="M258" s="134"/>
      <c r="N258" s="134"/>
      <c r="V258" t="s">
        <v>214</v>
      </c>
    </row>
    <row r="259" spans="1:60" outlineLevel="1" x14ac:dyDescent="0.2">
      <c r="A259" s="141">
        <v>95</v>
      </c>
      <c r="B259" s="142" t="s">
        <v>540</v>
      </c>
      <c r="C259" s="155" t="s">
        <v>541</v>
      </c>
      <c r="D259" s="143" t="s">
        <v>294</v>
      </c>
      <c r="E259" s="144">
        <v>13</v>
      </c>
      <c r="F259" s="145"/>
      <c r="G259" s="190">
        <f>ROUND(E259*F259,2)</f>
        <v>0</v>
      </c>
      <c r="H259" s="193" t="s">
        <v>260</v>
      </c>
      <c r="I259" s="146" t="s">
        <v>260</v>
      </c>
      <c r="J259" s="133">
        <v>5.867</v>
      </c>
      <c r="K259" s="133" t="e">
        <f>ROUND(#REF!*J259,2)</f>
        <v>#REF!</v>
      </c>
      <c r="L259" s="133"/>
      <c r="M259" s="133" t="s">
        <v>220</v>
      </c>
      <c r="N259" s="133" t="s">
        <v>221</v>
      </c>
      <c r="O259" s="124"/>
      <c r="P259" s="124"/>
      <c r="Q259" s="124"/>
      <c r="R259" s="124"/>
      <c r="S259" s="124"/>
      <c r="T259" s="124"/>
      <c r="U259" s="124"/>
      <c r="V259" s="124" t="s">
        <v>222</v>
      </c>
      <c r="W259" s="124"/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  <c r="AH259" s="124"/>
      <c r="AI259" s="124"/>
      <c r="AJ259" s="124"/>
      <c r="AK259" s="124"/>
      <c r="AL259" s="124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4"/>
      <c r="BF259" s="124"/>
      <c r="BG259" s="124"/>
      <c r="BH259" s="124"/>
    </row>
    <row r="260" spans="1:60" outlineLevel="2" x14ac:dyDescent="0.2">
      <c r="A260" s="131"/>
      <c r="B260" s="132"/>
      <c r="C260" s="161" t="s">
        <v>978</v>
      </c>
      <c r="D260" s="159"/>
      <c r="E260" s="160">
        <v>13</v>
      </c>
      <c r="F260" s="133"/>
      <c r="G260" s="133"/>
      <c r="H260" s="133"/>
      <c r="I260" s="133"/>
      <c r="J260" s="133"/>
      <c r="K260" s="133"/>
      <c r="L260" s="133"/>
      <c r="M260" s="133"/>
      <c r="N260" s="133"/>
      <c r="O260" s="124"/>
      <c r="P260" s="124"/>
      <c r="Q260" s="124"/>
      <c r="R260" s="124"/>
      <c r="S260" s="124"/>
      <c r="T260" s="124"/>
      <c r="U260" s="124"/>
      <c r="V260" s="124" t="s">
        <v>262</v>
      </c>
      <c r="W260" s="124">
        <v>0</v>
      </c>
      <c r="X260" s="124"/>
      <c r="Y260" s="124"/>
      <c r="Z260" s="124"/>
      <c r="AA260" s="124"/>
      <c r="AB260" s="124"/>
      <c r="AC260" s="124"/>
      <c r="AD260" s="124"/>
      <c r="AE260" s="124"/>
      <c r="AF260" s="124"/>
      <c r="AG260" s="124"/>
      <c r="AH260" s="124"/>
      <c r="AI260" s="124"/>
      <c r="AJ260" s="124"/>
      <c r="AK260" s="124"/>
      <c r="AL260" s="124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4"/>
      <c r="BF260" s="124"/>
      <c r="BG260" s="124"/>
      <c r="BH260" s="124"/>
    </row>
    <row r="261" spans="1:60" outlineLevel="1" x14ac:dyDescent="0.2">
      <c r="A261" s="141">
        <v>96</v>
      </c>
      <c r="B261" s="142" t="s">
        <v>549</v>
      </c>
      <c r="C261" s="155" t="s">
        <v>550</v>
      </c>
      <c r="D261" s="143" t="s">
        <v>446</v>
      </c>
      <c r="E261" s="144">
        <v>6</v>
      </c>
      <c r="F261" s="145"/>
      <c r="G261" s="190">
        <f>ROUND(E261*F261,2)</f>
        <v>0</v>
      </c>
      <c r="H261" s="193" t="s">
        <v>260</v>
      </c>
      <c r="I261" s="146" t="s">
        <v>260</v>
      </c>
      <c r="J261" s="133">
        <v>0.26</v>
      </c>
      <c r="K261" s="133" t="e">
        <f>ROUND(#REF!*J261,2)</f>
        <v>#REF!</v>
      </c>
      <c r="L261" s="133"/>
      <c r="M261" s="133" t="s">
        <v>220</v>
      </c>
      <c r="N261" s="133" t="s">
        <v>221</v>
      </c>
      <c r="O261" s="124"/>
      <c r="P261" s="124"/>
      <c r="Q261" s="124"/>
      <c r="R261" s="124"/>
      <c r="S261" s="124"/>
      <c r="T261" s="124"/>
      <c r="U261" s="124"/>
      <c r="V261" s="124" t="s">
        <v>222</v>
      </c>
      <c r="W261" s="124"/>
      <c r="X261" s="124"/>
      <c r="Y261" s="124"/>
      <c r="Z261" s="124"/>
      <c r="AA261" s="124"/>
      <c r="AB261" s="124"/>
      <c r="AC261" s="124"/>
      <c r="AD261" s="124"/>
      <c r="AE261" s="124"/>
      <c r="AF261" s="124"/>
      <c r="AG261" s="124"/>
      <c r="AH261" s="124"/>
      <c r="AI261" s="124"/>
      <c r="AJ261" s="124"/>
      <c r="AK261" s="124"/>
      <c r="AL261" s="124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4"/>
      <c r="BF261" s="124"/>
      <c r="BG261" s="124"/>
      <c r="BH261" s="124"/>
    </row>
    <row r="262" spans="1:60" outlineLevel="2" x14ac:dyDescent="0.2">
      <c r="A262" s="131"/>
      <c r="B262" s="132"/>
      <c r="C262" s="161" t="s">
        <v>551</v>
      </c>
      <c r="D262" s="159"/>
      <c r="E262" s="160">
        <v>6</v>
      </c>
      <c r="F262" s="133"/>
      <c r="G262" s="133"/>
      <c r="H262" s="133"/>
      <c r="I262" s="133"/>
      <c r="J262" s="133"/>
      <c r="K262" s="133"/>
      <c r="L262" s="133"/>
      <c r="M262" s="133"/>
      <c r="N262" s="133"/>
      <c r="O262" s="124"/>
      <c r="P262" s="124"/>
      <c r="Q262" s="124"/>
      <c r="R262" s="124"/>
      <c r="S262" s="124"/>
      <c r="T262" s="124"/>
      <c r="U262" s="124"/>
      <c r="V262" s="124" t="s">
        <v>262</v>
      </c>
      <c r="W262" s="124">
        <v>0</v>
      </c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4"/>
      <c r="BF262" s="124"/>
      <c r="BG262" s="124"/>
      <c r="BH262" s="124"/>
    </row>
    <row r="263" spans="1:60" outlineLevel="1" x14ac:dyDescent="0.2">
      <c r="A263" s="141">
        <v>97</v>
      </c>
      <c r="B263" s="142" t="s">
        <v>552</v>
      </c>
      <c r="C263" s="155" t="s">
        <v>553</v>
      </c>
      <c r="D263" s="143" t="s">
        <v>446</v>
      </c>
      <c r="E263" s="144">
        <v>6</v>
      </c>
      <c r="F263" s="145"/>
      <c r="G263" s="190">
        <f>ROUND(E263*F263,2)</f>
        <v>0</v>
      </c>
      <c r="H263" s="193" t="s">
        <v>260</v>
      </c>
      <c r="I263" s="146" t="s">
        <v>260</v>
      </c>
      <c r="J263" s="133">
        <v>4.82</v>
      </c>
      <c r="K263" s="133" t="e">
        <f>ROUND(#REF!*J263,2)</f>
        <v>#REF!</v>
      </c>
      <c r="L263" s="133"/>
      <c r="M263" s="133" t="s">
        <v>220</v>
      </c>
      <c r="N263" s="133" t="s">
        <v>221</v>
      </c>
      <c r="O263" s="124"/>
      <c r="P263" s="124"/>
      <c r="Q263" s="124"/>
      <c r="R263" s="124"/>
      <c r="S263" s="124"/>
      <c r="T263" s="124"/>
      <c r="U263" s="124"/>
      <c r="V263" s="124" t="s">
        <v>222</v>
      </c>
      <c r="W263" s="124"/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I263" s="124"/>
      <c r="AJ263" s="124"/>
      <c r="AK263" s="124"/>
      <c r="AL263" s="124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4"/>
      <c r="BF263" s="124"/>
      <c r="BG263" s="124"/>
      <c r="BH263" s="124"/>
    </row>
    <row r="264" spans="1:60" outlineLevel="2" x14ac:dyDescent="0.2">
      <c r="A264" s="131"/>
      <c r="B264" s="132"/>
      <c r="C264" s="161" t="s">
        <v>551</v>
      </c>
      <c r="D264" s="159"/>
      <c r="E264" s="160">
        <v>6</v>
      </c>
      <c r="F264" s="133"/>
      <c r="G264" s="133"/>
      <c r="H264" s="133"/>
      <c r="I264" s="133"/>
      <c r="J264" s="133"/>
      <c r="K264" s="133"/>
      <c r="L264" s="133"/>
      <c r="M264" s="133"/>
      <c r="N264" s="133"/>
      <c r="O264" s="124"/>
      <c r="P264" s="124"/>
      <c r="Q264" s="124"/>
      <c r="R264" s="124"/>
      <c r="S264" s="124"/>
      <c r="T264" s="124"/>
      <c r="U264" s="124"/>
      <c r="V264" s="124" t="s">
        <v>262</v>
      </c>
      <c r="W264" s="124">
        <v>0</v>
      </c>
      <c r="X264" s="124"/>
      <c r="Y264" s="124"/>
      <c r="Z264" s="124"/>
      <c r="AA264" s="124"/>
      <c r="AB264" s="124"/>
      <c r="AC264" s="124"/>
      <c r="AD264" s="124"/>
      <c r="AE264" s="124"/>
      <c r="AF264" s="124"/>
      <c r="AG264" s="124"/>
      <c r="AH264" s="124"/>
      <c r="AI264" s="124"/>
      <c r="AJ264" s="124"/>
      <c r="AK264" s="124"/>
      <c r="AL264" s="124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4"/>
      <c r="BF264" s="124"/>
      <c r="BG264" s="124"/>
      <c r="BH264" s="124"/>
    </row>
    <row r="265" spans="1:60" outlineLevel="1" x14ac:dyDescent="0.2">
      <c r="A265" s="148">
        <v>98</v>
      </c>
      <c r="B265" s="149" t="s">
        <v>554</v>
      </c>
      <c r="C265" s="156" t="s">
        <v>555</v>
      </c>
      <c r="D265" s="150" t="s">
        <v>374</v>
      </c>
      <c r="E265" s="151">
        <v>496.79700000000003</v>
      </c>
      <c r="F265" s="152"/>
      <c r="G265" s="191">
        <f t="shared" ref="G265:G270" si="0">ROUND(E265*F265,2)</f>
        <v>0</v>
      </c>
      <c r="H265" s="194" t="s">
        <v>260</v>
      </c>
      <c r="I265" s="153" t="s">
        <v>260</v>
      </c>
      <c r="J265" s="133">
        <v>0.49</v>
      </c>
      <c r="K265" s="133" t="e">
        <f>ROUND(#REF!*J265,2)</f>
        <v>#REF!</v>
      </c>
      <c r="L265" s="133"/>
      <c r="M265" s="133" t="s">
        <v>220</v>
      </c>
      <c r="N265" s="133" t="s">
        <v>221</v>
      </c>
      <c r="O265" s="124"/>
      <c r="P265" s="124"/>
      <c r="Q265" s="124"/>
      <c r="R265" s="124"/>
      <c r="S265" s="124"/>
      <c r="T265" s="124"/>
      <c r="U265" s="124"/>
      <c r="V265" s="124" t="s">
        <v>350</v>
      </c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I265" s="124"/>
      <c r="AJ265" s="124"/>
      <c r="AK265" s="124"/>
      <c r="AL265" s="124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4"/>
      <c r="BF265" s="124"/>
      <c r="BG265" s="124"/>
      <c r="BH265" s="124"/>
    </row>
    <row r="266" spans="1:60" outlineLevel="1" x14ac:dyDescent="0.2">
      <c r="A266" s="148">
        <v>99</v>
      </c>
      <c r="B266" s="149" t="s">
        <v>556</v>
      </c>
      <c r="C266" s="156" t="s">
        <v>557</v>
      </c>
      <c r="D266" s="150" t="s">
        <v>374</v>
      </c>
      <c r="E266" s="151">
        <v>9439.143</v>
      </c>
      <c r="F266" s="152"/>
      <c r="G266" s="191">
        <f t="shared" si="0"/>
        <v>0</v>
      </c>
      <c r="H266" s="194" t="s">
        <v>260</v>
      </c>
      <c r="I266" s="153" t="s">
        <v>260</v>
      </c>
      <c r="J266" s="133">
        <v>0</v>
      </c>
      <c r="K266" s="133" t="e">
        <f>ROUND(#REF!*J266,2)</f>
        <v>#REF!</v>
      </c>
      <c r="L266" s="133"/>
      <c r="M266" s="133" t="s">
        <v>220</v>
      </c>
      <c r="N266" s="133" t="s">
        <v>221</v>
      </c>
      <c r="O266" s="124"/>
      <c r="P266" s="124"/>
      <c r="Q266" s="124"/>
      <c r="R266" s="124"/>
      <c r="S266" s="124"/>
      <c r="T266" s="124"/>
      <c r="U266" s="124"/>
      <c r="V266" s="124" t="s">
        <v>350</v>
      </c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  <c r="AJ266" s="124"/>
      <c r="AK266" s="124"/>
      <c r="AL266" s="124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4"/>
      <c r="BF266" s="124"/>
      <c r="BG266" s="124"/>
      <c r="BH266" s="124"/>
    </row>
    <row r="267" spans="1:60" outlineLevel="1" x14ac:dyDescent="0.2">
      <c r="A267" s="148">
        <v>100</v>
      </c>
      <c r="B267" s="149" t="s">
        <v>558</v>
      </c>
      <c r="C267" s="156" t="s">
        <v>559</v>
      </c>
      <c r="D267" s="150" t="s">
        <v>374</v>
      </c>
      <c r="E267" s="151">
        <v>496.79700000000003</v>
      </c>
      <c r="F267" s="152"/>
      <c r="G267" s="191">
        <f t="shared" si="0"/>
        <v>0</v>
      </c>
      <c r="H267" s="194" t="s">
        <v>260</v>
      </c>
      <c r="I267" s="153" t="s">
        <v>260</v>
      </c>
      <c r="J267" s="133">
        <v>9.9000000000000005E-2</v>
      </c>
      <c r="K267" s="133" t="e">
        <f>ROUND(#REF!*J267,2)</f>
        <v>#REF!</v>
      </c>
      <c r="L267" s="133"/>
      <c r="M267" s="133" t="s">
        <v>220</v>
      </c>
      <c r="N267" s="133" t="s">
        <v>221</v>
      </c>
      <c r="O267" s="124"/>
      <c r="P267" s="124"/>
      <c r="Q267" s="124"/>
      <c r="R267" s="124"/>
      <c r="S267" s="124"/>
      <c r="T267" s="124"/>
      <c r="U267" s="124"/>
      <c r="V267" s="124" t="s">
        <v>350</v>
      </c>
      <c r="W267" s="124"/>
      <c r="X267" s="124"/>
      <c r="Y267" s="124"/>
      <c r="Z267" s="124"/>
      <c r="AA267" s="124"/>
      <c r="AB267" s="124"/>
      <c r="AC267" s="124"/>
      <c r="AD267" s="124"/>
      <c r="AE267" s="124"/>
      <c r="AF267" s="124"/>
      <c r="AG267" s="124"/>
      <c r="AH267" s="124"/>
      <c r="AI267" s="124"/>
      <c r="AJ267" s="124"/>
      <c r="AK267" s="124"/>
      <c r="AL267" s="124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4"/>
      <c r="BF267" s="124"/>
      <c r="BG267" s="124"/>
      <c r="BH267" s="124"/>
    </row>
    <row r="268" spans="1:60" outlineLevel="1" x14ac:dyDescent="0.2">
      <c r="A268" s="148">
        <v>101</v>
      </c>
      <c r="B268" s="149" t="s">
        <v>560</v>
      </c>
      <c r="C268" s="156" t="s">
        <v>561</v>
      </c>
      <c r="D268" s="150" t="s">
        <v>374</v>
      </c>
      <c r="E268" s="151">
        <v>496.79700000000003</v>
      </c>
      <c r="F268" s="152"/>
      <c r="G268" s="191">
        <f t="shared" si="0"/>
        <v>0</v>
      </c>
      <c r="H268" s="194" t="s">
        <v>260</v>
      </c>
      <c r="I268" s="153" t="s">
        <v>260</v>
      </c>
      <c r="J268" s="133">
        <v>6.0000000000000001E-3</v>
      </c>
      <c r="K268" s="133" t="e">
        <f>ROUND(#REF!*J268,2)</f>
        <v>#REF!</v>
      </c>
      <c r="L268" s="133"/>
      <c r="M268" s="133" t="s">
        <v>220</v>
      </c>
      <c r="N268" s="133" t="s">
        <v>221</v>
      </c>
      <c r="O268" s="124"/>
      <c r="P268" s="124"/>
      <c r="Q268" s="124"/>
      <c r="R268" s="124"/>
      <c r="S268" s="124"/>
      <c r="T268" s="124"/>
      <c r="U268" s="124"/>
      <c r="V268" s="124" t="s">
        <v>350</v>
      </c>
      <c r="W268" s="124"/>
      <c r="X268" s="124"/>
      <c r="Y268" s="124"/>
      <c r="Z268" s="124"/>
      <c r="AA268" s="124"/>
      <c r="AB268" s="124"/>
      <c r="AC268" s="124"/>
      <c r="AD268" s="124"/>
      <c r="AE268" s="124"/>
      <c r="AF268" s="124"/>
      <c r="AG268" s="124"/>
      <c r="AH268" s="124"/>
      <c r="AI268" s="124"/>
      <c r="AJ268" s="124"/>
      <c r="AK268" s="124"/>
      <c r="AL268" s="124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4"/>
      <c r="BF268" s="124"/>
      <c r="BG268" s="124"/>
      <c r="BH268" s="124"/>
    </row>
    <row r="269" spans="1:60" ht="22.5" outlineLevel="1" x14ac:dyDescent="0.2">
      <c r="A269" s="148">
        <v>102</v>
      </c>
      <c r="B269" s="149" t="s">
        <v>562</v>
      </c>
      <c r="C269" s="156" t="s">
        <v>979</v>
      </c>
      <c r="D269" s="150" t="s">
        <v>374</v>
      </c>
      <c r="E269" s="151">
        <v>148.04551000000001</v>
      </c>
      <c r="F269" s="152"/>
      <c r="G269" s="191">
        <f t="shared" si="0"/>
        <v>0</v>
      </c>
      <c r="H269" s="194" t="s">
        <v>260</v>
      </c>
      <c r="I269" s="153" t="s">
        <v>219</v>
      </c>
      <c r="J269" s="133">
        <v>0</v>
      </c>
      <c r="K269" s="133" t="e">
        <f>ROUND(#REF!*J269,2)</f>
        <v>#REF!</v>
      </c>
      <c r="L269" s="133"/>
      <c r="M269" s="133" t="s">
        <v>220</v>
      </c>
      <c r="N269" s="133" t="s">
        <v>221</v>
      </c>
      <c r="O269" s="124"/>
      <c r="P269" s="124"/>
      <c r="Q269" s="124"/>
      <c r="R269" s="124"/>
      <c r="S269" s="124"/>
      <c r="T269" s="124"/>
      <c r="U269" s="124"/>
      <c r="V269" s="124" t="s">
        <v>350</v>
      </c>
      <c r="W269" s="124"/>
      <c r="X269" s="124"/>
      <c r="Y269" s="124"/>
      <c r="Z269" s="124"/>
      <c r="AA269" s="124"/>
      <c r="AB269" s="124"/>
      <c r="AC269" s="124"/>
      <c r="AD269" s="124"/>
      <c r="AE269" s="124"/>
      <c r="AF269" s="124"/>
      <c r="AG269" s="124"/>
      <c r="AH269" s="124"/>
      <c r="AI269" s="124"/>
      <c r="AJ269" s="124"/>
      <c r="AK269" s="124"/>
      <c r="AL269" s="124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4"/>
      <c r="BF269" s="124"/>
      <c r="BG269" s="124"/>
      <c r="BH269" s="124"/>
    </row>
    <row r="270" spans="1:60" ht="22.5" outlineLevel="1" x14ac:dyDescent="0.2">
      <c r="A270" s="148">
        <v>103</v>
      </c>
      <c r="B270" s="149" t="s">
        <v>564</v>
      </c>
      <c r="C270" s="156" t="s">
        <v>565</v>
      </c>
      <c r="D270" s="150" t="s">
        <v>374</v>
      </c>
      <c r="E270" s="151">
        <v>348.75148999999999</v>
      </c>
      <c r="F270" s="152"/>
      <c r="G270" s="191">
        <f t="shared" si="0"/>
        <v>0</v>
      </c>
      <c r="H270" s="194" t="s">
        <v>260</v>
      </c>
      <c r="I270" s="153" t="s">
        <v>260</v>
      </c>
      <c r="J270" s="133">
        <v>0</v>
      </c>
      <c r="K270" s="133" t="e">
        <f>ROUND(#REF!*J270,2)</f>
        <v>#REF!</v>
      </c>
      <c r="L270" s="133"/>
      <c r="M270" s="133" t="s">
        <v>220</v>
      </c>
      <c r="N270" s="133" t="s">
        <v>221</v>
      </c>
      <c r="O270" s="124"/>
      <c r="P270" s="124"/>
      <c r="Q270" s="124"/>
      <c r="R270" s="124"/>
      <c r="S270" s="124"/>
      <c r="T270" s="124"/>
      <c r="U270" s="124"/>
      <c r="V270" s="124" t="s">
        <v>350</v>
      </c>
      <c r="W270" s="124"/>
      <c r="X270" s="124"/>
      <c r="Y270" s="124"/>
      <c r="Z270" s="124"/>
      <c r="AA270" s="124"/>
      <c r="AB270" s="124"/>
      <c r="AC270" s="124"/>
      <c r="AD270" s="124"/>
      <c r="AE270" s="124"/>
      <c r="AF270" s="124"/>
      <c r="AG270" s="124"/>
      <c r="AH270" s="124"/>
      <c r="AI270" s="124"/>
      <c r="AJ270" s="124"/>
      <c r="AK270" s="124"/>
      <c r="AL270" s="124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4"/>
      <c r="BF270" s="124"/>
      <c r="BG270" s="124"/>
      <c r="BH270" s="124"/>
    </row>
    <row r="271" spans="1:60" x14ac:dyDescent="0.2">
      <c r="A271" s="135" t="s">
        <v>213</v>
      </c>
      <c r="B271" s="136" t="s">
        <v>189</v>
      </c>
      <c r="C271" s="154" t="s">
        <v>190</v>
      </c>
      <c r="D271" s="137"/>
      <c r="E271" s="138"/>
      <c r="F271" s="139"/>
      <c r="G271" s="139">
        <f>SUMIF(AG272:AG272,"&lt;&gt;NOR",G272:G272)</f>
        <v>0</v>
      </c>
      <c r="H271" s="139"/>
      <c r="I271" s="140"/>
      <c r="J271" s="134"/>
      <c r="K271" s="134" t="e">
        <f>SUM(K272:K272)</f>
        <v>#REF!</v>
      </c>
      <c r="L271" s="134"/>
      <c r="M271" s="134"/>
      <c r="N271" s="134"/>
      <c r="V271" t="s">
        <v>214</v>
      </c>
    </row>
    <row r="272" spans="1:60" outlineLevel="1" x14ac:dyDescent="0.2">
      <c r="A272" s="148">
        <v>104</v>
      </c>
      <c r="B272" s="149" t="s">
        <v>980</v>
      </c>
      <c r="C272" s="156" t="s">
        <v>981</v>
      </c>
      <c r="D272" s="150" t="s">
        <v>374</v>
      </c>
      <c r="E272" s="151">
        <v>6267.8630300000004</v>
      </c>
      <c r="F272" s="152"/>
      <c r="G272" s="191">
        <f>ROUND(E272*F272,2)</f>
        <v>0</v>
      </c>
      <c r="H272" s="194" t="s">
        <v>260</v>
      </c>
      <c r="I272" s="153" t="s">
        <v>260</v>
      </c>
      <c r="J272" s="133">
        <v>1.6E-2</v>
      </c>
      <c r="K272" s="133" t="e">
        <f>ROUND(#REF!*J272,2)</f>
        <v>#REF!</v>
      </c>
      <c r="L272" s="133"/>
      <c r="M272" s="133" t="s">
        <v>568</v>
      </c>
      <c r="N272" s="133" t="s">
        <v>221</v>
      </c>
      <c r="O272" s="124"/>
      <c r="P272" s="124"/>
      <c r="Q272" s="124"/>
      <c r="R272" s="124"/>
      <c r="S272" s="124"/>
      <c r="T272" s="124"/>
      <c r="U272" s="124"/>
      <c r="V272" s="124" t="s">
        <v>569</v>
      </c>
      <c r="W272" s="124"/>
      <c r="X272" s="124"/>
      <c r="Y272" s="124"/>
      <c r="Z272" s="124"/>
      <c r="AA272" s="124"/>
      <c r="AB272" s="124"/>
      <c r="AC272" s="124"/>
      <c r="AD272" s="124"/>
      <c r="AE272" s="124"/>
      <c r="AF272" s="124"/>
      <c r="AG272" s="124"/>
      <c r="AH272" s="124"/>
      <c r="AI272" s="124"/>
      <c r="AJ272" s="124"/>
      <c r="AK272" s="124"/>
      <c r="AL272" s="124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4"/>
      <c r="BF272" s="124"/>
      <c r="BG272" s="124"/>
      <c r="BH272" s="124"/>
    </row>
    <row r="273" spans="1:60" x14ac:dyDescent="0.2">
      <c r="A273" s="135" t="s">
        <v>213</v>
      </c>
      <c r="B273" s="136" t="s">
        <v>193</v>
      </c>
      <c r="C273" s="154" t="s">
        <v>194</v>
      </c>
      <c r="D273" s="137"/>
      <c r="E273" s="138"/>
      <c r="F273" s="139"/>
      <c r="G273" s="139">
        <f>SUMIF(AG274:AG276,"&lt;&gt;NOR",G274:G276)</f>
        <v>0</v>
      </c>
      <c r="H273" s="139"/>
      <c r="I273" s="140"/>
      <c r="J273" s="134"/>
      <c r="K273" s="134" t="e">
        <f>SUM(K274:K276)</f>
        <v>#REF!</v>
      </c>
      <c r="L273" s="134"/>
      <c r="M273" s="134"/>
      <c r="N273" s="134"/>
      <c r="V273" t="s">
        <v>214</v>
      </c>
    </row>
    <row r="274" spans="1:60" ht="22.5" outlineLevel="1" x14ac:dyDescent="0.2">
      <c r="A274" s="141">
        <v>105</v>
      </c>
      <c r="B274" s="142" t="s">
        <v>570</v>
      </c>
      <c r="C274" s="155" t="s">
        <v>571</v>
      </c>
      <c r="D274" s="143" t="s">
        <v>287</v>
      </c>
      <c r="E274" s="144">
        <v>42</v>
      </c>
      <c r="F274" s="145"/>
      <c r="G274" s="190">
        <f>ROUND(E274*F274,2)</f>
        <v>0</v>
      </c>
      <c r="H274" s="193" t="s">
        <v>260</v>
      </c>
      <c r="I274" s="146" t="s">
        <v>260</v>
      </c>
      <c r="J274" s="133">
        <v>0.55000000000000004</v>
      </c>
      <c r="K274" s="133" t="e">
        <f>ROUND(#REF!*J274,2)</f>
        <v>#REF!</v>
      </c>
      <c r="L274" s="133"/>
      <c r="M274" s="133" t="s">
        <v>220</v>
      </c>
      <c r="N274" s="133" t="s">
        <v>221</v>
      </c>
      <c r="O274" s="124"/>
      <c r="P274" s="124"/>
      <c r="Q274" s="124"/>
      <c r="R274" s="124"/>
      <c r="S274" s="124"/>
      <c r="T274" s="124"/>
      <c r="U274" s="124"/>
      <c r="V274" s="124" t="s">
        <v>572</v>
      </c>
      <c r="W274" s="124"/>
      <c r="X274" s="124"/>
      <c r="Y274" s="124"/>
      <c r="Z274" s="124"/>
      <c r="AA274" s="124"/>
      <c r="AB274" s="124"/>
      <c r="AC274" s="124"/>
      <c r="AD274" s="124"/>
      <c r="AE274" s="124"/>
      <c r="AF274" s="124"/>
      <c r="AG274" s="124"/>
      <c r="AH274" s="124"/>
      <c r="AI274" s="124"/>
      <c r="AJ274" s="124"/>
      <c r="AK274" s="124"/>
      <c r="AL274" s="124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4"/>
      <c r="BF274" s="124"/>
      <c r="BG274" s="124"/>
      <c r="BH274" s="124"/>
    </row>
    <row r="275" spans="1:60" outlineLevel="2" x14ac:dyDescent="0.2">
      <c r="A275" s="131"/>
      <c r="B275" s="132"/>
      <c r="C275" s="161" t="s">
        <v>982</v>
      </c>
      <c r="D275" s="159"/>
      <c r="E275" s="160">
        <v>42</v>
      </c>
      <c r="F275" s="133"/>
      <c r="G275" s="133"/>
      <c r="H275" s="133"/>
      <c r="I275" s="133"/>
      <c r="J275" s="133"/>
      <c r="K275" s="133"/>
      <c r="L275" s="133"/>
      <c r="M275" s="133"/>
      <c r="N275" s="133"/>
      <c r="O275" s="124"/>
      <c r="P275" s="124"/>
      <c r="Q275" s="124"/>
      <c r="R275" s="124"/>
      <c r="S275" s="124"/>
      <c r="T275" s="124"/>
      <c r="U275" s="124"/>
      <c r="V275" s="124" t="s">
        <v>262</v>
      </c>
      <c r="W275" s="124">
        <v>0</v>
      </c>
      <c r="X275" s="124"/>
      <c r="Y275" s="124"/>
      <c r="Z275" s="124"/>
      <c r="AA275" s="124"/>
      <c r="AB275" s="124"/>
      <c r="AC275" s="124"/>
      <c r="AD275" s="124"/>
      <c r="AE275" s="124"/>
      <c r="AF275" s="124"/>
      <c r="AG275" s="124"/>
      <c r="AH275" s="124"/>
      <c r="AI275" s="124"/>
      <c r="AJ275" s="124"/>
      <c r="AK275" s="124"/>
      <c r="AL275" s="124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4"/>
      <c r="BF275" s="124"/>
      <c r="BG275" s="124"/>
      <c r="BH275" s="124"/>
    </row>
    <row r="276" spans="1:60" ht="22.5" outlineLevel="1" x14ac:dyDescent="0.2">
      <c r="A276" s="141">
        <v>106</v>
      </c>
      <c r="B276" s="142" t="s">
        <v>574</v>
      </c>
      <c r="C276" s="155" t="s">
        <v>575</v>
      </c>
      <c r="D276" s="143" t="s">
        <v>114</v>
      </c>
      <c r="E276" s="144">
        <f>G274*0.01</f>
        <v>0</v>
      </c>
      <c r="F276" s="145"/>
      <c r="G276" s="190">
        <f>ROUND(E276*F276,2)</f>
        <v>0</v>
      </c>
      <c r="H276" s="193" t="s">
        <v>260</v>
      </c>
      <c r="I276" s="146" t="s">
        <v>260</v>
      </c>
      <c r="J276" s="133">
        <v>0</v>
      </c>
      <c r="K276" s="133" t="e">
        <f>ROUND(#REF!*J276,2)</f>
        <v>#REF!</v>
      </c>
      <c r="L276" s="133"/>
      <c r="M276" s="133" t="s">
        <v>568</v>
      </c>
      <c r="N276" s="133" t="s">
        <v>221</v>
      </c>
      <c r="O276" s="124"/>
      <c r="P276" s="124"/>
      <c r="Q276" s="124"/>
      <c r="R276" s="124"/>
      <c r="S276" s="124"/>
      <c r="T276" s="124"/>
      <c r="U276" s="124"/>
      <c r="V276" s="124" t="s">
        <v>576</v>
      </c>
      <c r="W276" s="124"/>
      <c r="X276" s="124"/>
      <c r="Y276" s="124"/>
      <c r="Z276" s="124"/>
      <c r="AA276" s="124"/>
      <c r="AB276" s="124"/>
      <c r="AC276" s="124"/>
      <c r="AD276" s="124"/>
      <c r="AE276" s="124"/>
      <c r="AF276" s="124"/>
      <c r="AG276" s="124"/>
      <c r="AH276" s="124"/>
      <c r="AI276" s="124"/>
      <c r="AJ276" s="124"/>
      <c r="AK276" s="124"/>
      <c r="AL276" s="124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4"/>
      <c r="BF276" s="124"/>
      <c r="BG276" s="124"/>
      <c r="BH276" s="124"/>
    </row>
    <row r="277" spans="1:60" x14ac:dyDescent="0.2">
      <c r="A277" s="135" t="s">
        <v>213</v>
      </c>
      <c r="B277" s="136" t="s">
        <v>61</v>
      </c>
      <c r="C277" s="154" t="s">
        <v>62</v>
      </c>
      <c r="D277" s="137"/>
      <c r="E277" s="138"/>
      <c r="F277" s="139"/>
      <c r="G277" s="139">
        <f>G278+G279+G280+G281+G282+G283</f>
        <v>0</v>
      </c>
      <c r="H277" s="139"/>
      <c r="I277" s="140"/>
      <c r="J277" s="134"/>
      <c r="K277" s="134">
        <f>SUM(K278:K278)</f>
        <v>0</v>
      </c>
      <c r="L277" s="134"/>
      <c r="M277" s="134"/>
      <c r="N277" s="134"/>
      <c r="V277" t="s">
        <v>214</v>
      </c>
    </row>
    <row r="278" spans="1:60" ht="22.5" outlineLevel="1" x14ac:dyDescent="0.2">
      <c r="A278" s="141">
        <v>104</v>
      </c>
      <c r="B278" s="199" t="s">
        <v>71</v>
      </c>
      <c r="C278" s="200" t="s">
        <v>72</v>
      </c>
      <c r="D278" s="143" t="s">
        <v>73</v>
      </c>
      <c r="E278" s="144">
        <v>0.05</v>
      </c>
      <c r="F278" s="145"/>
      <c r="G278" s="190">
        <f t="shared" ref="G278:G283" si="1">ROUND(E278*F278,2)</f>
        <v>0</v>
      </c>
      <c r="H278" s="193" t="s">
        <v>260</v>
      </c>
      <c r="I278" s="146" t="s">
        <v>260</v>
      </c>
      <c r="J278" s="133"/>
      <c r="K278" s="133"/>
      <c r="L278" s="133"/>
      <c r="M278" s="133"/>
      <c r="N278" s="133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4"/>
      <c r="AC278" s="124"/>
      <c r="AD278" s="124"/>
      <c r="AE278" s="124"/>
      <c r="AF278" s="124"/>
      <c r="AG278" s="124"/>
      <c r="AH278" s="124"/>
      <c r="AI278" s="124"/>
      <c r="AJ278" s="124"/>
      <c r="AK278" s="124"/>
      <c r="AL278" s="124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4"/>
      <c r="BF278" s="124"/>
      <c r="BG278" s="124"/>
      <c r="BH278" s="124"/>
    </row>
    <row r="279" spans="1:60" ht="22.5" outlineLevel="1" x14ac:dyDescent="0.2">
      <c r="A279" s="141">
        <v>105</v>
      </c>
      <c r="B279" s="199" t="s">
        <v>74</v>
      </c>
      <c r="C279" s="200" t="s">
        <v>75</v>
      </c>
      <c r="D279" s="143" t="s">
        <v>287</v>
      </c>
      <c r="E279" s="144">
        <v>50</v>
      </c>
      <c r="F279" s="145"/>
      <c r="G279" s="190">
        <f t="shared" si="1"/>
        <v>0</v>
      </c>
      <c r="H279" s="193" t="s">
        <v>260</v>
      </c>
      <c r="I279" s="146" t="s">
        <v>260</v>
      </c>
      <c r="J279" s="133"/>
      <c r="K279" s="133"/>
      <c r="L279" s="133"/>
      <c r="M279" s="133"/>
      <c r="N279" s="133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4"/>
      <c r="AC279" s="124"/>
      <c r="AD279" s="124"/>
      <c r="AE279" s="124"/>
      <c r="AF279" s="124"/>
      <c r="AG279" s="124"/>
      <c r="AH279" s="124"/>
      <c r="AI279" s="124"/>
      <c r="AJ279" s="124"/>
      <c r="AK279" s="124"/>
      <c r="AL279" s="124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4"/>
      <c r="BF279" s="124"/>
      <c r="BG279" s="124"/>
      <c r="BH279" s="124"/>
    </row>
    <row r="280" spans="1:60" ht="22.5" outlineLevel="1" x14ac:dyDescent="0.2">
      <c r="A280" s="141">
        <v>106</v>
      </c>
      <c r="B280" s="199" t="s">
        <v>76</v>
      </c>
      <c r="C280" s="200" t="s">
        <v>77</v>
      </c>
      <c r="D280" s="143" t="s">
        <v>287</v>
      </c>
      <c r="E280" s="144">
        <v>50</v>
      </c>
      <c r="F280" s="145"/>
      <c r="G280" s="190">
        <f t="shared" si="1"/>
        <v>0</v>
      </c>
      <c r="H280" s="193" t="s">
        <v>260</v>
      </c>
      <c r="I280" s="146" t="s">
        <v>260</v>
      </c>
      <c r="J280" s="133"/>
      <c r="K280" s="133"/>
      <c r="L280" s="133"/>
      <c r="M280" s="133"/>
      <c r="N280" s="133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4"/>
      <c r="AC280" s="124"/>
      <c r="AD280" s="124"/>
      <c r="AE280" s="124"/>
      <c r="AF280" s="124"/>
      <c r="AG280" s="124"/>
      <c r="AH280" s="124"/>
      <c r="AI280" s="124"/>
      <c r="AJ280" s="124"/>
      <c r="AK280" s="124"/>
      <c r="AL280" s="124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4"/>
      <c r="BF280" s="124"/>
      <c r="BG280" s="124"/>
      <c r="BH280" s="124"/>
    </row>
    <row r="281" spans="1:60" ht="22.5" outlineLevel="1" x14ac:dyDescent="0.2">
      <c r="A281" s="141">
        <v>107</v>
      </c>
      <c r="B281" s="199" t="s">
        <v>80</v>
      </c>
      <c r="C281" s="200" t="s">
        <v>81</v>
      </c>
      <c r="D281" s="143" t="s">
        <v>287</v>
      </c>
      <c r="E281" s="144">
        <v>50</v>
      </c>
      <c r="F281" s="145"/>
      <c r="G281" s="190">
        <f t="shared" si="1"/>
        <v>0</v>
      </c>
      <c r="H281" s="193" t="s">
        <v>260</v>
      </c>
      <c r="I281" s="146" t="s">
        <v>260</v>
      </c>
      <c r="J281" s="133"/>
      <c r="K281" s="133"/>
      <c r="L281" s="133"/>
      <c r="M281" s="133"/>
      <c r="N281" s="133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4"/>
      <c r="AC281" s="124"/>
      <c r="AD281" s="124"/>
      <c r="AE281" s="124"/>
      <c r="AF281" s="124"/>
      <c r="AG281" s="124"/>
      <c r="AH281" s="124"/>
      <c r="AI281" s="124"/>
      <c r="AJ281" s="124"/>
      <c r="AK281" s="124"/>
      <c r="AL281" s="124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4"/>
      <c r="BF281" s="124"/>
      <c r="BG281" s="124"/>
      <c r="BH281" s="124"/>
    </row>
    <row r="282" spans="1:60" ht="22.5" outlineLevel="1" x14ac:dyDescent="0.2">
      <c r="A282" s="206">
        <v>108</v>
      </c>
      <c r="B282" s="201" t="s">
        <v>78</v>
      </c>
      <c r="C282" s="202" t="s">
        <v>79</v>
      </c>
      <c r="D282" s="207" t="s">
        <v>287</v>
      </c>
      <c r="E282" s="208">
        <v>50</v>
      </c>
      <c r="F282" s="209"/>
      <c r="G282" s="210">
        <f t="shared" si="1"/>
        <v>0</v>
      </c>
      <c r="H282" s="193" t="s">
        <v>260</v>
      </c>
      <c r="I282" s="146" t="s">
        <v>260</v>
      </c>
      <c r="J282" s="133"/>
      <c r="K282" s="133"/>
      <c r="L282" s="133"/>
      <c r="M282" s="133"/>
      <c r="N282" s="133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4"/>
      <c r="AC282" s="124"/>
      <c r="AD282" s="124"/>
      <c r="AE282" s="124"/>
      <c r="AF282" s="124"/>
      <c r="AG282" s="124"/>
      <c r="AH282" s="124"/>
      <c r="AI282" s="124"/>
      <c r="AJ282" s="124"/>
      <c r="AK282" s="124"/>
      <c r="AL282" s="124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4"/>
      <c r="BF282" s="124"/>
      <c r="BG282" s="124"/>
      <c r="BH282" s="124"/>
    </row>
    <row r="283" spans="1:60" outlineLevel="1" x14ac:dyDescent="0.2">
      <c r="A283" s="211">
        <v>109</v>
      </c>
      <c r="B283" s="201" t="s">
        <v>82</v>
      </c>
      <c r="C283" s="202" t="s">
        <v>83</v>
      </c>
      <c r="D283" s="212" t="s">
        <v>287</v>
      </c>
      <c r="E283" s="208">
        <v>50</v>
      </c>
      <c r="F283" s="209"/>
      <c r="G283" s="210">
        <f t="shared" si="1"/>
        <v>0</v>
      </c>
      <c r="H283" s="193" t="s">
        <v>260</v>
      </c>
      <c r="I283" s="146" t="s">
        <v>260</v>
      </c>
      <c r="J283" s="133"/>
      <c r="K283" s="133"/>
      <c r="L283" s="133"/>
      <c r="M283" s="133"/>
      <c r="N283" s="133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4"/>
      <c r="AC283" s="124"/>
      <c r="AD283" s="124"/>
      <c r="AE283" s="124"/>
      <c r="AF283" s="124"/>
      <c r="AG283" s="124"/>
      <c r="AH283" s="124"/>
      <c r="AI283" s="124"/>
      <c r="AJ283" s="124"/>
      <c r="AK283" s="124"/>
      <c r="AL283" s="124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4"/>
      <c r="BF283" s="124"/>
      <c r="BG283" s="124"/>
      <c r="BH283" s="124"/>
    </row>
    <row r="284" spans="1:60" outlineLevel="1" x14ac:dyDescent="0.2">
      <c r="A284" s="131"/>
      <c r="B284" s="132"/>
      <c r="C284" s="196"/>
      <c r="D284" s="197"/>
      <c r="E284" s="198"/>
      <c r="F284" s="203"/>
      <c r="G284" s="133"/>
      <c r="H284" s="133"/>
      <c r="I284" s="133"/>
      <c r="J284" s="133"/>
      <c r="K284" s="133"/>
      <c r="L284" s="133"/>
      <c r="M284" s="133"/>
      <c r="N284" s="133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4"/>
      <c r="AC284" s="124"/>
      <c r="AD284" s="124"/>
      <c r="AE284" s="124"/>
      <c r="AF284" s="124"/>
      <c r="AG284" s="124"/>
      <c r="AH284" s="124"/>
      <c r="AI284" s="124"/>
      <c r="AJ284" s="124"/>
      <c r="AK284" s="124"/>
      <c r="AL284" s="124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4"/>
      <c r="BF284" s="124"/>
      <c r="BG284" s="124"/>
      <c r="BH284" s="124"/>
    </row>
    <row r="285" spans="1:60" x14ac:dyDescent="0.2">
      <c r="A285" s="3"/>
      <c r="B285" s="4"/>
      <c r="C285" s="157"/>
      <c r="D285" s="6"/>
      <c r="E285" s="3"/>
      <c r="F285" s="3"/>
      <c r="G285" s="3"/>
      <c r="H285" s="3"/>
      <c r="I285" s="3"/>
      <c r="J285" s="3"/>
      <c r="K285" s="3"/>
      <c r="L285" s="3"/>
      <c r="M285" s="3"/>
      <c r="N285" s="3"/>
      <c r="T285">
        <v>12</v>
      </c>
      <c r="U285">
        <v>21</v>
      </c>
      <c r="V285" t="s">
        <v>205</v>
      </c>
    </row>
    <row r="286" spans="1:60" x14ac:dyDescent="0.2">
      <c r="A286" s="127"/>
      <c r="B286" s="128" t="s">
        <v>144</v>
      </c>
      <c r="C286" s="158"/>
      <c r="D286" s="129"/>
      <c r="E286" s="130"/>
      <c r="F286" s="130"/>
      <c r="G286" s="195">
        <f>G8+G117+G138+G147+G153+G199+G243+G258+G271+G273+G277</f>
        <v>0</v>
      </c>
      <c r="H286" s="3"/>
      <c r="I286" s="3"/>
      <c r="J286" s="3"/>
      <c r="K286" s="3"/>
      <c r="L286" s="3"/>
      <c r="M286" s="3"/>
      <c r="N286" s="3"/>
      <c r="T286" t="e">
        <f>SUMIF(A7:A276,T285,#REF!)</f>
        <v>#REF!</v>
      </c>
      <c r="U286" t="e">
        <f>SUMIF(A7:A276,U285,#REF!)</f>
        <v>#REF!</v>
      </c>
      <c r="V286" t="s">
        <v>256</v>
      </c>
    </row>
    <row r="287" spans="1:60" x14ac:dyDescent="0.2">
      <c r="A287" s="3"/>
      <c r="B287" s="4"/>
      <c r="C287" s="157"/>
      <c r="D287" s="6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60" x14ac:dyDescent="0.2">
      <c r="A288" s="3"/>
      <c r="B288" s="4"/>
      <c r="C288" s="157"/>
      <c r="D288" s="6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  <row r="5001" spans="4:4" x14ac:dyDescent="0.2">
      <c r="D5001" s="10"/>
    </row>
    <row r="5002" spans="4:4" x14ac:dyDescent="0.2">
      <c r="D5002" s="10"/>
    </row>
    <row r="5003" spans="4:4" x14ac:dyDescent="0.2">
      <c r="D5003" s="10"/>
    </row>
    <row r="5004" spans="4:4" x14ac:dyDescent="0.2">
      <c r="D5004" s="10"/>
    </row>
    <row r="5005" spans="4:4" x14ac:dyDescent="0.2">
      <c r="D5005" s="10"/>
    </row>
    <row r="5006" spans="4:4" x14ac:dyDescent="0.2">
      <c r="D5006" s="10"/>
    </row>
    <row r="5007" spans="4:4" x14ac:dyDescent="0.2">
      <c r="D5007" s="10"/>
    </row>
    <row r="5008" spans="4:4" x14ac:dyDescent="0.2">
      <c r="D5008" s="10"/>
    </row>
  </sheetData>
  <sheetProtection formatRows="0"/>
  <mergeCells count="26">
    <mergeCell ref="C207:G207"/>
    <mergeCell ref="C249:G249"/>
    <mergeCell ref="C215:G215"/>
    <mergeCell ref="C216:G216"/>
    <mergeCell ref="C217:G217"/>
    <mergeCell ref="C220:G220"/>
    <mergeCell ref="C221:G221"/>
    <mergeCell ref="C229:G229"/>
    <mergeCell ref="C228:G228"/>
    <mergeCell ref="C225:G225"/>
    <mergeCell ref="C212:G212"/>
    <mergeCell ref="C213:G213"/>
    <mergeCell ref="C224:G224"/>
    <mergeCell ref="A1:G1"/>
    <mergeCell ref="C2:G2"/>
    <mergeCell ref="C3:G3"/>
    <mergeCell ref="C4:G4"/>
    <mergeCell ref="C87:G87"/>
    <mergeCell ref="C203:G203"/>
    <mergeCell ref="C204:G204"/>
    <mergeCell ref="C181:G181"/>
    <mergeCell ref="C222:G222"/>
    <mergeCell ref="C223:G223"/>
    <mergeCell ref="C214:G214"/>
    <mergeCell ref="C205:G205"/>
    <mergeCell ref="C206:G206"/>
  </mergeCells>
  <phoneticPr fontId="16" type="noConversion"/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22"/>
    <outlinePr summaryBelow="0"/>
  </sheetPr>
  <dimension ref="A1:BH5007"/>
  <sheetViews>
    <sheetView workbookViewId="0">
      <pane ySplit="7" topLeftCell="A8" activePane="bottomLeft" state="frozen"/>
      <selection pane="bottomLeft" activeCell="C5" sqref="C5"/>
    </sheetView>
  </sheetViews>
  <sheetFormatPr defaultRowHeight="12.75" outlineLevelRow="3" x14ac:dyDescent="0.2"/>
  <cols>
    <col min="1" max="1" width="3.42578125" customWidth="1"/>
    <col min="2" max="2" width="12.5703125" style="105" customWidth="1"/>
    <col min="3" max="3" width="38.28515625" style="10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10" max="14" width="0" hidden="1" customWidth="1"/>
    <col min="18" max="18" width="0" hidden="1" customWidth="1"/>
    <col min="20" max="30" width="0" hidden="1" customWidth="1"/>
    <col min="39" max="41" width="0" hidden="1" customWidth="1"/>
    <col min="53" max="53" width="73.7109375" customWidth="1"/>
  </cols>
  <sheetData>
    <row r="1" spans="1:60" ht="15.75" customHeight="1" x14ac:dyDescent="0.25">
      <c r="A1" s="276" t="s">
        <v>54</v>
      </c>
      <c r="B1" s="276"/>
      <c r="C1" s="276"/>
      <c r="D1" s="276"/>
      <c r="E1" s="276"/>
      <c r="F1" s="276"/>
      <c r="G1" s="276"/>
      <c r="V1" t="s">
        <v>195</v>
      </c>
    </row>
    <row r="2" spans="1:60" ht="24.95" customHeight="1" x14ac:dyDescent="0.2">
      <c r="A2" s="46" t="s">
        <v>121</v>
      </c>
      <c r="B2" s="45" t="s">
        <v>154</v>
      </c>
      <c r="C2" s="277" t="s">
        <v>155</v>
      </c>
      <c r="D2" s="278"/>
      <c r="E2" s="278"/>
      <c r="F2" s="278"/>
      <c r="G2" s="279"/>
      <c r="V2" t="s">
        <v>196</v>
      </c>
    </row>
    <row r="3" spans="1:60" ht="24.95" customHeight="1" x14ac:dyDescent="0.2">
      <c r="A3" s="46" t="s">
        <v>122</v>
      </c>
      <c r="B3" s="45" t="s">
        <v>165</v>
      </c>
      <c r="C3" s="277" t="s">
        <v>166</v>
      </c>
      <c r="D3" s="278"/>
      <c r="E3" s="278"/>
      <c r="F3" s="278"/>
      <c r="G3" s="279"/>
      <c r="R3" s="105" t="s">
        <v>196</v>
      </c>
      <c r="V3" t="s">
        <v>197</v>
      </c>
    </row>
    <row r="4" spans="1:60" ht="24.95" customHeight="1" x14ac:dyDescent="0.2">
      <c r="A4" s="117" t="s">
        <v>123</v>
      </c>
      <c r="B4" s="118" t="s">
        <v>165</v>
      </c>
      <c r="C4" s="280" t="s">
        <v>166</v>
      </c>
      <c r="D4" s="281"/>
      <c r="E4" s="281"/>
      <c r="F4" s="281"/>
      <c r="G4" s="282"/>
      <c r="V4" t="s">
        <v>198</v>
      </c>
    </row>
    <row r="5" spans="1:60" x14ac:dyDescent="0.2">
      <c r="D5" s="10"/>
    </row>
    <row r="6" spans="1:60" ht="38.25" x14ac:dyDescent="0.2">
      <c r="A6" s="120" t="s">
        <v>199</v>
      </c>
      <c r="B6" s="122" t="s">
        <v>200</v>
      </c>
      <c r="C6" s="122" t="s">
        <v>201</v>
      </c>
      <c r="D6" s="121" t="s">
        <v>202</v>
      </c>
      <c r="E6" s="120" t="s">
        <v>203</v>
      </c>
      <c r="F6" s="119" t="s">
        <v>204</v>
      </c>
      <c r="G6" s="119" t="s">
        <v>144</v>
      </c>
      <c r="H6" s="192" t="s">
        <v>206</v>
      </c>
      <c r="I6" s="123" t="s">
        <v>207</v>
      </c>
      <c r="J6" s="123" t="s">
        <v>208</v>
      </c>
      <c r="K6" s="123" t="s">
        <v>209</v>
      </c>
      <c r="L6" s="123" t="s">
        <v>210</v>
      </c>
      <c r="M6" s="123" t="s">
        <v>211</v>
      </c>
      <c r="N6" s="123" t="s">
        <v>212</v>
      </c>
    </row>
    <row r="7" spans="1:60" hidden="1" x14ac:dyDescent="0.2">
      <c r="A7" s="3"/>
      <c r="B7" s="4"/>
      <c r="C7" s="4"/>
      <c r="D7" s="6"/>
      <c r="E7" s="125"/>
      <c r="F7" s="126"/>
      <c r="G7" s="126"/>
      <c r="H7" s="126"/>
      <c r="I7" s="126"/>
      <c r="J7" s="126"/>
      <c r="K7" s="126"/>
      <c r="L7" s="126"/>
      <c r="M7" s="126"/>
      <c r="N7" s="126"/>
    </row>
    <row r="8" spans="1:60" x14ac:dyDescent="0.2">
      <c r="A8" s="135" t="s">
        <v>213</v>
      </c>
      <c r="B8" s="136" t="s">
        <v>173</v>
      </c>
      <c r="C8" s="154" t="s">
        <v>174</v>
      </c>
      <c r="D8" s="137"/>
      <c r="E8" s="138"/>
      <c r="F8" s="139"/>
      <c r="G8" s="139">
        <f>SUMIF(AG9:AG65,"&lt;&gt;NOR",G9:G65)</f>
        <v>0</v>
      </c>
      <c r="H8" s="139"/>
      <c r="I8" s="140"/>
      <c r="J8" s="134"/>
      <c r="K8" s="134" t="e">
        <f>SUM(K9:K65)</f>
        <v>#REF!</v>
      </c>
      <c r="L8" s="134"/>
      <c r="M8" s="134"/>
      <c r="N8" s="134"/>
      <c r="V8" t="s">
        <v>214</v>
      </c>
    </row>
    <row r="9" spans="1:60" outlineLevel="1" x14ac:dyDescent="0.2">
      <c r="A9" s="141">
        <v>1</v>
      </c>
      <c r="B9" s="142" t="s">
        <v>263</v>
      </c>
      <c r="C9" s="155" t="s">
        <v>264</v>
      </c>
      <c r="D9" s="143" t="s">
        <v>259</v>
      </c>
      <c r="E9" s="144">
        <v>58</v>
      </c>
      <c r="F9" s="145"/>
      <c r="G9" s="190">
        <f>ROUND(E9*F9,2)</f>
        <v>0</v>
      </c>
      <c r="H9" s="193" t="s">
        <v>260</v>
      </c>
      <c r="I9" s="146" t="s">
        <v>260</v>
      </c>
      <c r="J9" s="133">
        <v>0.14199999999999999</v>
      </c>
      <c r="K9" s="133" t="e">
        <f>ROUND(#REF!*J9,2)</f>
        <v>#REF!</v>
      </c>
      <c r="L9" s="133"/>
      <c r="M9" s="133" t="s">
        <v>220</v>
      </c>
      <c r="N9" s="133" t="s">
        <v>221</v>
      </c>
      <c r="O9" s="124"/>
      <c r="P9" s="124"/>
      <c r="Q9" s="124"/>
      <c r="R9" s="124"/>
      <c r="S9" s="124"/>
      <c r="T9" s="124"/>
      <c r="U9" s="124"/>
      <c r="V9" s="124" t="s">
        <v>222</v>
      </c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</row>
    <row r="10" spans="1:60" outlineLevel="2" x14ac:dyDescent="0.2">
      <c r="A10" s="131"/>
      <c r="B10" s="132"/>
      <c r="C10" s="161" t="s">
        <v>984</v>
      </c>
      <c r="D10" s="159"/>
      <c r="E10" s="160">
        <v>17</v>
      </c>
      <c r="F10" s="133"/>
      <c r="G10" s="133"/>
      <c r="H10" s="133"/>
      <c r="I10" s="133"/>
      <c r="J10" s="133"/>
      <c r="K10" s="133"/>
      <c r="L10" s="133"/>
      <c r="M10" s="133"/>
      <c r="N10" s="133"/>
      <c r="O10" s="124"/>
      <c r="P10" s="124"/>
      <c r="Q10" s="124"/>
      <c r="R10" s="124"/>
      <c r="S10" s="124"/>
      <c r="T10" s="124"/>
      <c r="U10" s="124"/>
      <c r="V10" s="124" t="s">
        <v>262</v>
      </c>
      <c r="W10" s="124">
        <v>0</v>
      </c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</row>
    <row r="11" spans="1:60" outlineLevel="3" x14ac:dyDescent="0.2">
      <c r="A11" s="131"/>
      <c r="B11" s="132"/>
      <c r="C11" s="161" t="s">
        <v>985</v>
      </c>
      <c r="D11" s="159"/>
      <c r="E11" s="160">
        <v>41</v>
      </c>
      <c r="F11" s="133"/>
      <c r="G11" s="133"/>
      <c r="H11" s="133"/>
      <c r="I11" s="133"/>
      <c r="J11" s="133"/>
      <c r="K11" s="133"/>
      <c r="L11" s="133"/>
      <c r="M11" s="133"/>
      <c r="N11" s="133"/>
      <c r="O11" s="124"/>
      <c r="P11" s="124"/>
      <c r="Q11" s="124"/>
      <c r="R11" s="124"/>
      <c r="S11" s="124"/>
      <c r="T11" s="124"/>
      <c r="U11" s="124"/>
      <c r="V11" s="124" t="s">
        <v>262</v>
      </c>
      <c r="W11" s="124">
        <v>0</v>
      </c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</row>
    <row r="12" spans="1:60" outlineLevel="1" x14ac:dyDescent="0.2">
      <c r="A12" s="141">
        <v>2</v>
      </c>
      <c r="B12" s="142" t="s">
        <v>986</v>
      </c>
      <c r="C12" s="155" t="s">
        <v>987</v>
      </c>
      <c r="D12" s="143" t="s">
        <v>259</v>
      </c>
      <c r="E12" s="144">
        <v>17</v>
      </c>
      <c r="F12" s="145"/>
      <c r="G12" s="190">
        <f>ROUND(E12*F12,2)</f>
        <v>0</v>
      </c>
      <c r="H12" s="193" t="s">
        <v>260</v>
      </c>
      <c r="I12" s="146" t="s">
        <v>260</v>
      </c>
      <c r="J12" s="133">
        <v>0.4632</v>
      </c>
      <c r="K12" s="133" t="e">
        <f>ROUND(#REF!*J12,2)</f>
        <v>#REF!</v>
      </c>
      <c r="L12" s="133"/>
      <c r="M12" s="133" t="s">
        <v>220</v>
      </c>
      <c r="N12" s="133" t="s">
        <v>221</v>
      </c>
      <c r="O12" s="124"/>
      <c r="P12" s="124"/>
      <c r="Q12" s="124"/>
      <c r="R12" s="124"/>
      <c r="S12" s="124"/>
      <c r="T12" s="124"/>
      <c r="U12" s="124"/>
      <c r="V12" s="124" t="s">
        <v>222</v>
      </c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</row>
    <row r="13" spans="1:60" outlineLevel="2" x14ac:dyDescent="0.2">
      <c r="A13" s="131"/>
      <c r="B13" s="132"/>
      <c r="C13" s="161" t="s">
        <v>988</v>
      </c>
      <c r="D13" s="159"/>
      <c r="E13" s="160">
        <v>17</v>
      </c>
      <c r="F13" s="133"/>
      <c r="G13" s="133"/>
      <c r="H13" s="133"/>
      <c r="I13" s="133"/>
      <c r="J13" s="133"/>
      <c r="K13" s="133"/>
      <c r="L13" s="133"/>
      <c r="M13" s="133"/>
      <c r="N13" s="133"/>
      <c r="O13" s="124"/>
      <c r="P13" s="124"/>
      <c r="Q13" s="124"/>
      <c r="R13" s="124"/>
      <c r="S13" s="124"/>
      <c r="T13" s="124"/>
      <c r="U13" s="124"/>
      <c r="V13" s="124" t="s">
        <v>262</v>
      </c>
      <c r="W13" s="124">
        <v>0</v>
      </c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</row>
    <row r="14" spans="1:60" outlineLevel="1" x14ac:dyDescent="0.2">
      <c r="A14" s="141">
        <v>3</v>
      </c>
      <c r="B14" s="142" t="s">
        <v>270</v>
      </c>
      <c r="C14" s="155" t="s">
        <v>271</v>
      </c>
      <c r="D14" s="143" t="s">
        <v>259</v>
      </c>
      <c r="E14" s="144">
        <v>17</v>
      </c>
      <c r="F14" s="145"/>
      <c r="G14" s="190">
        <f>ROUND(E14*F14,2)</f>
        <v>0</v>
      </c>
      <c r="H14" s="193" t="s">
        <v>260</v>
      </c>
      <c r="I14" s="146" t="s">
        <v>260</v>
      </c>
      <c r="J14" s="133">
        <v>2.5899999999999999E-2</v>
      </c>
      <c r="K14" s="133" t="e">
        <f>ROUND(#REF!*J14,2)</f>
        <v>#REF!</v>
      </c>
      <c r="L14" s="133"/>
      <c r="M14" s="133" t="s">
        <v>220</v>
      </c>
      <c r="N14" s="133" t="s">
        <v>221</v>
      </c>
      <c r="O14" s="124"/>
      <c r="P14" s="124"/>
      <c r="Q14" s="124"/>
      <c r="R14" s="124"/>
      <c r="S14" s="124"/>
      <c r="T14" s="124"/>
      <c r="U14" s="124"/>
      <c r="V14" s="124" t="s">
        <v>222</v>
      </c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</row>
    <row r="15" spans="1:60" outlineLevel="2" x14ac:dyDescent="0.2">
      <c r="A15" s="131"/>
      <c r="B15" s="132"/>
      <c r="C15" s="161" t="s">
        <v>989</v>
      </c>
      <c r="D15" s="159"/>
      <c r="E15" s="160">
        <v>17</v>
      </c>
      <c r="F15" s="133"/>
      <c r="G15" s="133"/>
      <c r="H15" s="133"/>
      <c r="I15" s="133"/>
      <c r="J15" s="133"/>
      <c r="K15" s="133"/>
      <c r="L15" s="133"/>
      <c r="M15" s="133"/>
      <c r="N15" s="133"/>
      <c r="O15" s="124"/>
      <c r="P15" s="124"/>
      <c r="Q15" s="124"/>
      <c r="R15" s="124"/>
      <c r="S15" s="124"/>
      <c r="T15" s="124"/>
      <c r="U15" s="124"/>
      <c r="V15" s="124" t="s">
        <v>262</v>
      </c>
      <c r="W15" s="124">
        <v>0</v>
      </c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</row>
    <row r="16" spans="1:60" outlineLevel="1" x14ac:dyDescent="0.2">
      <c r="A16" s="141">
        <v>4</v>
      </c>
      <c r="B16" s="142" t="s">
        <v>279</v>
      </c>
      <c r="C16" s="155" t="s">
        <v>280</v>
      </c>
      <c r="D16" s="143" t="s">
        <v>259</v>
      </c>
      <c r="E16" s="144">
        <v>26</v>
      </c>
      <c r="F16" s="145"/>
      <c r="G16" s="190">
        <f>ROUND(E16*F16,2)</f>
        <v>0</v>
      </c>
      <c r="H16" s="193" t="s">
        <v>260</v>
      </c>
      <c r="I16" s="146" t="s">
        <v>260</v>
      </c>
      <c r="J16" s="133">
        <v>0.12</v>
      </c>
      <c r="K16" s="133" t="e">
        <f>ROUND(#REF!*J16,2)</f>
        <v>#REF!</v>
      </c>
      <c r="L16" s="133"/>
      <c r="M16" s="133" t="s">
        <v>220</v>
      </c>
      <c r="N16" s="133" t="s">
        <v>221</v>
      </c>
      <c r="O16" s="124"/>
      <c r="P16" s="124"/>
      <c r="Q16" s="124"/>
      <c r="R16" s="124"/>
      <c r="S16" s="124"/>
      <c r="T16" s="124"/>
      <c r="U16" s="124"/>
      <c r="V16" s="124" t="s">
        <v>350</v>
      </c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</row>
    <row r="17" spans="1:60" outlineLevel="2" x14ac:dyDescent="0.2">
      <c r="A17" s="131"/>
      <c r="B17" s="132"/>
      <c r="C17" s="161" t="s">
        <v>990</v>
      </c>
      <c r="D17" s="159"/>
      <c r="E17" s="160">
        <v>26</v>
      </c>
      <c r="F17" s="133"/>
      <c r="G17" s="133"/>
      <c r="H17" s="133"/>
      <c r="I17" s="133"/>
      <c r="J17" s="133"/>
      <c r="K17" s="133"/>
      <c r="L17" s="133"/>
      <c r="M17" s="133"/>
      <c r="N17" s="133"/>
      <c r="O17" s="124"/>
      <c r="P17" s="124"/>
      <c r="Q17" s="124"/>
      <c r="R17" s="124"/>
      <c r="S17" s="124"/>
      <c r="T17" s="124"/>
      <c r="U17" s="124"/>
      <c r="V17" s="124" t="s">
        <v>262</v>
      </c>
      <c r="W17" s="124">
        <v>0</v>
      </c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</row>
    <row r="18" spans="1:60" ht="22.5" outlineLevel="1" x14ac:dyDescent="0.2">
      <c r="A18" s="141">
        <v>5</v>
      </c>
      <c r="B18" s="142" t="s">
        <v>285</v>
      </c>
      <c r="C18" s="155" t="s">
        <v>286</v>
      </c>
      <c r="D18" s="143" t="s">
        <v>287</v>
      </c>
      <c r="E18" s="144">
        <v>23</v>
      </c>
      <c r="F18" s="145"/>
      <c r="G18" s="190">
        <f>ROUND(E18*F18,2)</f>
        <v>0</v>
      </c>
      <c r="H18" s="193" t="s">
        <v>260</v>
      </c>
      <c r="I18" s="146" t="s">
        <v>260</v>
      </c>
      <c r="J18" s="133">
        <v>0.14299999999999999</v>
      </c>
      <c r="K18" s="133" t="e">
        <f>ROUND(#REF!*J18,2)</f>
        <v>#REF!</v>
      </c>
      <c r="L18" s="133"/>
      <c r="M18" s="133" t="s">
        <v>220</v>
      </c>
      <c r="N18" s="133" t="s">
        <v>221</v>
      </c>
      <c r="O18" s="124"/>
      <c r="P18" s="124"/>
      <c r="Q18" s="124"/>
      <c r="R18" s="124"/>
      <c r="S18" s="124"/>
      <c r="T18" s="124"/>
      <c r="U18" s="124"/>
      <c r="V18" s="124" t="s">
        <v>222</v>
      </c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</row>
    <row r="19" spans="1:60" outlineLevel="2" x14ac:dyDescent="0.2">
      <c r="A19" s="131"/>
      <c r="B19" s="132"/>
      <c r="C19" s="161" t="s">
        <v>991</v>
      </c>
      <c r="D19" s="159"/>
      <c r="E19" s="160">
        <v>23</v>
      </c>
      <c r="F19" s="133"/>
      <c r="G19" s="133"/>
      <c r="H19" s="133"/>
      <c r="I19" s="133"/>
      <c r="J19" s="133"/>
      <c r="K19" s="133"/>
      <c r="L19" s="133"/>
      <c r="M19" s="133"/>
      <c r="N19" s="133"/>
      <c r="O19" s="124"/>
      <c r="P19" s="124"/>
      <c r="Q19" s="124"/>
      <c r="R19" s="124"/>
      <c r="S19" s="124"/>
      <c r="T19" s="124"/>
      <c r="U19" s="124"/>
      <c r="V19" s="124" t="s">
        <v>262</v>
      </c>
      <c r="W19" s="124">
        <v>0</v>
      </c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</row>
    <row r="20" spans="1:60" ht="22.5" outlineLevel="1" x14ac:dyDescent="0.2">
      <c r="A20" s="141">
        <v>6</v>
      </c>
      <c r="B20" s="142" t="s">
        <v>289</v>
      </c>
      <c r="C20" s="155" t="s">
        <v>290</v>
      </c>
      <c r="D20" s="143" t="s">
        <v>287</v>
      </c>
      <c r="E20" s="144">
        <v>30</v>
      </c>
      <c r="F20" s="145"/>
      <c r="G20" s="190">
        <f>ROUND(E20*F20,2)</f>
        <v>0</v>
      </c>
      <c r="H20" s="193" t="s">
        <v>260</v>
      </c>
      <c r="I20" s="146" t="s">
        <v>260</v>
      </c>
      <c r="J20" s="133">
        <v>0.123</v>
      </c>
      <c r="K20" s="133" t="e">
        <f>ROUND(#REF!*J20,2)</f>
        <v>#REF!</v>
      </c>
      <c r="L20" s="133"/>
      <c r="M20" s="133" t="s">
        <v>220</v>
      </c>
      <c r="N20" s="133" t="s">
        <v>221</v>
      </c>
      <c r="O20" s="124"/>
      <c r="P20" s="124"/>
      <c r="Q20" s="124"/>
      <c r="R20" s="124"/>
      <c r="S20" s="124"/>
      <c r="T20" s="124"/>
      <c r="U20" s="124"/>
      <c r="V20" s="124" t="s">
        <v>222</v>
      </c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</row>
    <row r="21" spans="1:60" outlineLevel="2" x14ac:dyDescent="0.2">
      <c r="A21" s="131"/>
      <c r="B21" s="132"/>
      <c r="C21" s="161" t="s">
        <v>992</v>
      </c>
      <c r="D21" s="159"/>
      <c r="E21" s="160">
        <v>30</v>
      </c>
      <c r="F21" s="133"/>
      <c r="G21" s="133"/>
      <c r="H21" s="133"/>
      <c r="I21" s="133"/>
      <c r="J21" s="133"/>
      <c r="K21" s="133"/>
      <c r="L21" s="133"/>
      <c r="M21" s="133"/>
      <c r="N21" s="133"/>
      <c r="O21" s="124"/>
      <c r="P21" s="124"/>
      <c r="Q21" s="124"/>
      <c r="R21" s="124"/>
      <c r="S21" s="124"/>
      <c r="T21" s="124"/>
      <c r="U21" s="124"/>
      <c r="V21" s="124" t="s">
        <v>262</v>
      </c>
      <c r="W21" s="124">
        <v>0</v>
      </c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</row>
    <row r="22" spans="1:60" outlineLevel="1" x14ac:dyDescent="0.2">
      <c r="A22" s="141">
        <v>7</v>
      </c>
      <c r="B22" s="142" t="s">
        <v>292</v>
      </c>
      <c r="C22" s="155" t="s">
        <v>293</v>
      </c>
      <c r="D22" s="143" t="s">
        <v>294</v>
      </c>
      <c r="E22" s="144">
        <v>12.8</v>
      </c>
      <c r="F22" s="145"/>
      <c r="G22" s="190">
        <f>ROUND(E22*F22,2)</f>
        <v>0</v>
      </c>
      <c r="H22" s="193" t="s">
        <v>260</v>
      </c>
      <c r="I22" s="146" t="s">
        <v>260</v>
      </c>
      <c r="J22" s="133">
        <v>9.5200000000000007E-2</v>
      </c>
      <c r="K22" s="133" t="e">
        <f>ROUND(#REF!*J22,2)</f>
        <v>#REF!</v>
      </c>
      <c r="L22" s="133"/>
      <c r="M22" s="133" t="s">
        <v>220</v>
      </c>
      <c r="N22" s="133" t="s">
        <v>221</v>
      </c>
      <c r="O22" s="124"/>
      <c r="P22" s="124"/>
      <c r="Q22" s="124"/>
      <c r="R22" s="124"/>
      <c r="S22" s="124"/>
      <c r="T22" s="124"/>
      <c r="U22" s="124"/>
      <c r="V22" s="124" t="s">
        <v>222</v>
      </c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</row>
    <row r="23" spans="1:60" outlineLevel="2" x14ac:dyDescent="0.2">
      <c r="A23" s="131"/>
      <c r="B23" s="132"/>
      <c r="C23" s="161" t="s">
        <v>993</v>
      </c>
      <c r="D23" s="159"/>
      <c r="E23" s="160">
        <v>12.8</v>
      </c>
      <c r="F23" s="133"/>
      <c r="G23" s="133"/>
      <c r="H23" s="133"/>
      <c r="I23" s="133"/>
      <c r="J23" s="133"/>
      <c r="K23" s="133"/>
      <c r="L23" s="133"/>
      <c r="M23" s="133"/>
      <c r="N23" s="133"/>
      <c r="O23" s="124"/>
      <c r="P23" s="124"/>
      <c r="Q23" s="124"/>
      <c r="R23" s="124"/>
      <c r="S23" s="124"/>
      <c r="T23" s="124"/>
      <c r="U23" s="124"/>
      <c r="V23" s="124" t="s">
        <v>262</v>
      </c>
      <c r="W23" s="124">
        <v>0</v>
      </c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</row>
    <row r="24" spans="1:60" outlineLevel="1" x14ac:dyDescent="0.2">
      <c r="A24" s="141">
        <v>8</v>
      </c>
      <c r="B24" s="142" t="s">
        <v>296</v>
      </c>
      <c r="C24" s="155" t="s">
        <v>297</v>
      </c>
      <c r="D24" s="143" t="s">
        <v>294</v>
      </c>
      <c r="E24" s="144">
        <v>108.25</v>
      </c>
      <c r="F24" s="145"/>
      <c r="G24" s="190">
        <f>ROUND(E24*F24,2)</f>
        <v>0</v>
      </c>
      <c r="H24" s="193" t="s">
        <v>260</v>
      </c>
      <c r="I24" s="146" t="s">
        <v>260</v>
      </c>
      <c r="J24" s="133">
        <v>0.42199999999999999</v>
      </c>
      <c r="K24" s="133" t="e">
        <f>ROUND(#REF!*J24,2)</f>
        <v>#REF!</v>
      </c>
      <c r="L24" s="133"/>
      <c r="M24" s="133" t="s">
        <v>220</v>
      </c>
      <c r="N24" s="133" t="s">
        <v>221</v>
      </c>
      <c r="O24" s="124"/>
      <c r="P24" s="124"/>
      <c r="Q24" s="124"/>
      <c r="R24" s="124"/>
      <c r="S24" s="124"/>
      <c r="T24" s="124"/>
      <c r="U24" s="124"/>
      <c r="V24" s="124" t="s">
        <v>222</v>
      </c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</row>
    <row r="25" spans="1:60" outlineLevel="2" x14ac:dyDescent="0.2">
      <c r="A25" s="131"/>
      <c r="B25" s="132"/>
      <c r="C25" s="161" t="s">
        <v>994</v>
      </c>
      <c r="D25" s="159"/>
      <c r="E25" s="160">
        <v>70.25</v>
      </c>
      <c r="F25" s="133"/>
      <c r="G25" s="133"/>
      <c r="H25" s="133"/>
      <c r="I25" s="133"/>
      <c r="J25" s="133"/>
      <c r="K25" s="133"/>
      <c r="L25" s="133"/>
      <c r="M25" s="133"/>
      <c r="N25" s="133"/>
      <c r="O25" s="124"/>
      <c r="P25" s="124"/>
      <c r="Q25" s="124"/>
      <c r="R25" s="124"/>
      <c r="S25" s="124"/>
      <c r="T25" s="124"/>
      <c r="U25" s="124"/>
      <c r="V25" s="124" t="s">
        <v>262</v>
      </c>
      <c r="W25" s="124">
        <v>0</v>
      </c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</row>
    <row r="26" spans="1:60" outlineLevel="3" x14ac:dyDescent="0.2">
      <c r="A26" s="131"/>
      <c r="B26" s="132"/>
      <c r="C26" s="161" t="s">
        <v>995</v>
      </c>
      <c r="D26" s="159"/>
      <c r="E26" s="160">
        <v>38</v>
      </c>
      <c r="F26" s="133"/>
      <c r="G26" s="133"/>
      <c r="H26" s="133"/>
      <c r="I26" s="133"/>
      <c r="J26" s="133"/>
      <c r="K26" s="133"/>
      <c r="L26" s="133"/>
      <c r="M26" s="133"/>
      <c r="N26" s="133"/>
      <c r="O26" s="124"/>
      <c r="P26" s="124"/>
      <c r="Q26" s="124"/>
      <c r="R26" s="124"/>
      <c r="S26" s="124"/>
      <c r="T26" s="124"/>
      <c r="U26" s="124"/>
      <c r="V26" s="124" t="s">
        <v>262</v>
      </c>
      <c r="W26" s="124">
        <v>0</v>
      </c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</row>
    <row r="27" spans="1:60" outlineLevel="1" x14ac:dyDescent="0.2">
      <c r="A27" s="141">
        <v>9</v>
      </c>
      <c r="B27" s="142" t="s">
        <v>303</v>
      </c>
      <c r="C27" s="155" t="s">
        <v>304</v>
      </c>
      <c r="D27" s="143" t="s">
        <v>294</v>
      </c>
      <c r="E27" s="144">
        <v>54.125</v>
      </c>
      <c r="F27" s="145"/>
      <c r="G27" s="190">
        <f>ROUND(E27*F27,2)</f>
        <v>0</v>
      </c>
      <c r="H27" s="193" t="s">
        <v>260</v>
      </c>
      <c r="I27" s="146" t="s">
        <v>260</v>
      </c>
      <c r="J27" s="133">
        <v>8.7999999999999995E-2</v>
      </c>
      <c r="K27" s="133" t="e">
        <f>ROUND(#REF!*J27,2)</f>
        <v>#REF!</v>
      </c>
      <c r="L27" s="133"/>
      <c r="M27" s="133" t="s">
        <v>220</v>
      </c>
      <c r="N27" s="133" t="s">
        <v>221</v>
      </c>
      <c r="O27" s="124"/>
      <c r="P27" s="124"/>
      <c r="Q27" s="124"/>
      <c r="R27" s="124"/>
      <c r="S27" s="124"/>
      <c r="T27" s="124"/>
      <c r="U27" s="124"/>
      <c r="V27" s="124" t="s">
        <v>222</v>
      </c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</row>
    <row r="28" spans="1:60" outlineLevel="2" x14ac:dyDescent="0.2">
      <c r="A28" s="131"/>
      <c r="B28" s="132"/>
      <c r="C28" s="161" t="s">
        <v>996</v>
      </c>
      <c r="D28" s="159"/>
      <c r="E28" s="160">
        <v>54.13</v>
      </c>
      <c r="F28" s="133"/>
      <c r="G28" s="133"/>
      <c r="H28" s="133"/>
      <c r="I28" s="133"/>
      <c r="J28" s="133"/>
      <c r="K28" s="133"/>
      <c r="L28" s="133"/>
      <c r="M28" s="133"/>
      <c r="N28" s="133"/>
      <c r="O28" s="124"/>
      <c r="P28" s="124"/>
      <c r="Q28" s="124"/>
      <c r="R28" s="124"/>
      <c r="S28" s="124"/>
      <c r="T28" s="124"/>
      <c r="U28" s="124"/>
      <c r="V28" s="124" t="s">
        <v>262</v>
      </c>
      <c r="W28" s="124">
        <v>0</v>
      </c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</row>
    <row r="29" spans="1:60" ht="22.5" outlineLevel="1" x14ac:dyDescent="0.2">
      <c r="A29" s="141">
        <v>10</v>
      </c>
      <c r="B29" s="142" t="s">
        <v>324</v>
      </c>
      <c r="C29" s="155" t="s">
        <v>325</v>
      </c>
      <c r="D29" s="143" t="s">
        <v>294</v>
      </c>
      <c r="E29" s="144">
        <v>148.25</v>
      </c>
      <c r="F29" s="145"/>
      <c r="G29" s="190">
        <f>ROUND(E29*F29,2)</f>
        <v>0</v>
      </c>
      <c r="H29" s="193" t="s">
        <v>260</v>
      </c>
      <c r="I29" s="146" t="s">
        <v>260</v>
      </c>
      <c r="J29" s="133">
        <v>1.0999999999999999E-2</v>
      </c>
      <c r="K29" s="133" t="e">
        <f>ROUND(#REF!*J29,2)</f>
        <v>#REF!</v>
      </c>
      <c r="L29" s="133"/>
      <c r="M29" s="133" t="s">
        <v>220</v>
      </c>
      <c r="N29" s="133" t="s">
        <v>221</v>
      </c>
      <c r="O29" s="124"/>
      <c r="P29" s="124"/>
      <c r="Q29" s="124"/>
      <c r="R29" s="124"/>
      <c r="S29" s="124"/>
      <c r="T29" s="124"/>
      <c r="U29" s="124"/>
      <c r="V29" s="124" t="s">
        <v>222</v>
      </c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</row>
    <row r="30" spans="1:60" outlineLevel="2" x14ac:dyDescent="0.2">
      <c r="A30" s="131"/>
      <c r="B30" s="132"/>
      <c r="C30" s="161" t="s">
        <v>835</v>
      </c>
      <c r="D30" s="159"/>
      <c r="E30" s="160"/>
      <c r="F30" s="133"/>
      <c r="G30" s="133"/>
      <c r="H30" s="133"/>
      <c r="I30" s="133"/>
      <c r="J30" s="133"/>
      <c r="K30" s="133"/>
      <c r="L30" s="133"/>
      <c r="M30" s="133"/>
      <c r="N30" s="133"/>
      <c r="O30" s="124"/>
      <c r="P30" s="124"/>
      <c r="Q30" s="124"/>
      <c r="R30" s="124"/>
      <c r="S30" s="124"/>
      <c r="T30" s="124"/>
      <c r="U30" s="124"/>
      <c r="V30" s="124" t="s">
        <v>262</v>
      </c>
      <c r="W30" s="124">
        <v>0</v>
      </c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</row>
    <row r="31" spans="1:60" outlineLevel="3" x14ac:dyDescent="0.2">
      <c r="A31" s="131"/>
      <c r="B31" s="132"/>
      <c r="C31" s="161" t="s">
        <v>997</v>
      </c>
      <c r="D31" s="159"/>
      <c r="E31" s="160">
        <v>38</v>
      </c>
      <c r="F31" s="133"/>
      <c r="G31" s="133"/>
      <c r="H31" s="133"/>
      <c r="I31" s="133"/>
      <c r="J31" s="133"/>
      <c r="K31" s="133"/>
      <c r="L31" s="133"/>
      <c r="M31" s="133"/>
      <c r="N31" s="133"/>
      <c r="O31" s="124"/>
      <c r="P31" s="124"/>
      <c r="Q31" s="124"/>
      <c r="R31" s="124"/>
      <c r="S31" s="124"/>
      <c r="T31" s="124"/>
      <c r="U31" s="124"/>
      <c r="V31" s="124" t="s">
        <v>262</v>
      </c>
      <c r="W31" s="124">
        <v>0</v>
      </c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</row>
    <row r="32" spans="1:60" outlineLevel="3" x14ac:dyDescent="0.2">
      <c r="A32" s="131"/>
      <c r="B32" s="132"/>
      <c r="C32" s="161" t="s">
        <v>998</v>
      </c>
      <c r="D32" s="159"/>
      <c r="E32" s="160">
        <v>2</v>
      </c>
      <c r="F32" s="133"/>
      <c r="G32" s="133"/>
      <c r="H32" s="133"/>
      <c r="I32" s="133"/>
      <c r="J32" s="133"/>
      <c r="K32" s="133"/>
      <c r="L32" s="133"/>
      <c r="M32" s="133"/>
      <c r="N32" s="133"/>
      <c r="O32" s="124"/>
      <c r="P32" s="124"/>
      <c r="Q32" s="124"/>
      <c r="R32" s="124"/>
      <c r="S32" s="124"/>
      <c r="T32" s="124"/>
      <c r="U32" s="124"/>
      <c r="V32" s="124" t="s">
        <v>262</v>
      </c>
      <c r="W32" s="124">
        <v>0</v>
      </c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</row>
    <row r="33" spans="1:60" outlineLevel="3" x14ac:dyDescent="0.2">
      <c r="A33" s="131"/>
      <c r="B33" s="132"/>
      <c r="C33" s="161" t="s">
        <v>999</v>
      </c>
      <c r="D33" s="159"/>
      <c r="E33" s="160">
        <v>108.25</v>
      </c>
      <c r="F33" s="133"/>
      <c r="G33" s="133"/>
      <c r="H33" s="133"/>
      <c r="I33" s="133"/>
      <c r="J33" s="133"/>
      <c r="K33" s="133"/>
      <c r="L33" s="133"/>
      <c r="M33" s="133"/>
      <c r="N33" s="133"/>
      <c r="O33" s="124"/>
      <c r="P33" s="124"/>
      <c r="Q33" s="124"/>
      <c r="R33" s="124"/>
      <c r="S33" s="124"/>
      <c r="T33" s="124"/>
      <c r="U33" s="124"/>
      <c r="V33" s="124" t="s">
        <v>262</v>
      </c>
      <c r="W33" s="124">
        <v>0</v>
      </c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</row>
    <row r="34" spans="1:60" outlineLevel="1" x14ac:dyDescent="0.2">
      <c r="A34" s="141">
        <v>11</v>
      </c>
      <c r="B34" s="142" t="s">
        <v>333</v>
      </c>
      <c r="C34" s="155" t="s">
        <v>334</v>
      </c>
      <c r="D34" s="143" t="s">
        <v>294</v>
      </c>
      <c r="E34" s="144">
        <v>741.25</v>
      </c>
      <c r="F34" s="145"/>
      <c r="G34" s="190">
        <f>ROUND(E34*F34,2)</f>
        <v>0</v>
      </c>
      <c r="H34" s="193" t="s">
        <v>260</v>
      </c>
      <c r="I34" s="146" t="s">
        <v>260</v>
      </c>
      <c r="J34" s="133">
        <v>0</v>
      </c>
      <c r="K34" s="133" t="e">
        <f>ROUND(#REF!*J34,2)</f>
        <v>#REF!</v>
      </c>
      <c r="L34" s="133"/>
      <c r="M34" s="133" t="s">
        <v>220</v>
      </c>
      <c r="N34" s="133" t="s">
        <v>221</v>
      </c>
      <c r="O34" s="124"/>
      <c r="P34" s="124"/>
      <c r="Q34" s="124"/>
      <c r="R34" s="124"/>
      <c r="S34" s="124"/>
      <c r="T34" s="124"/>
      <c r="U34" s="124"/>
      <c r="V34" s="124" t="s">
        <v>222</v>
      </c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</row>
    <row r="35" spans="1:60" outlineLevel="2" x14ac:dyDescent="0.2">
      <c r="A35" s="131"/>
      <c r="B35" s="132"/>
      <c r="C35" s="161" t="s">
        <v>835</v>
      </c>
      <c r="D35" s="159"/>
      <c r="E35" s="160"/>
      <c r="F35" s="133"/>
      <c r="G35" s="133"/>
      <c r="H35" s="133"/>
      <c r="I35" s="133"/>
      <c r="J35" s="133"/>
      <c r="K35" s="133"/>
      <c r="L35" s="133"/>
      <c r="M35" s="133"/>
      <c r="N35" s="133"/>
      <c r="O35" s="124"/>
      <c r="P35" s="124"/>
      <c r="Q35" s="124"/>
      <c r="R35" s="124"/>
      <c r="S35" s="124"/>
      <c r="T35" s="124"/>
      <c r="U35" s="124"/>
      <c r="V35" s="124" t="s">
        <v>262</v>
      </c>
      <c r="W35" s="124">
        <v>0</v>
      </c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</row>
    <row r="36" spans="1:60" outlineLevel="3" x14ac:dyDescent="0.2">
      <c r="A36" s="131"/>
      <c r="B36" s="132"/>
      <c r="C36" s="161" t="s">
        <v>1000</v>
      </c>
      <c r="D36" s="159"/>
      <c r="E36" s="160">
        <v>190</v>
      </c>
      <c r="F36" s="133"/>
      <c r="G36" s="133"/>
      <c r="H36" s="133"/>
      <c r="I36" s="133"/>
      <c r="J36" s="133"/>
      <c r="K36" s="133"/>
      <c r="L36" s="133"/>
      <c r="M36" s="133"/>
      <c r="N36" s="133"/>
      <c r="O36" s="124"/>
      <c r="P36" s="124"/>
      <c r="Q36" s="124"/>
      <c r="R36" s="124"/>
      <c r="S36" s="124"/>
      <c r="T36" s="124"/>
      <c r="U36" s="124"/>
      <c r="V36" s="124" t="s">
        <v>262</v>
      </c>
      <c r="W36" s="124">
        <v>0</v>
      </c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</row>
    <row r="37" spans="1:60" outlineLevel="3" x14ac:dyDescent="0.2">
      <c r="A37" s="131"/>
      <c r="B37" s="132"/>
      <c r="C37" s="161" t="s">
        <v>1001</v>
      </c>
      <c r="D37" s="159"/>
      <c r="E37" s="160">
        <v>10</v>
      </c>
      <c r="F37" s="133"/>
      <c r="G37" s="133"/>
      <c r="H37" s="133"/>
      <c r="I37" s="133"/>
      <c r="J37" s="133"/>
      <c r="K37" s="133"/>
      <c r="L37" s="133"/>
      <c r="M37" s="133"/>
      <c r="N37" s="133"/>
      <c r="O37" s="124"/>
      <c r="P37" s="124"/>
      <c r="Q37" s="124"/>
      <c r="R37" s="124"/>
      <c r="S37" s="124"/>
      <c r="T37" s="124"/>
      <c r="U37" s="124"/>
      <c r="V37" s="124" t="s">
        <v>262</v>
      </c>
      <c r="W37" s="124">
        <v>0</v>
      </c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</row>
    <row r="38" spans="1:60" outlineLevel="3" x14ac:dyDescent="0.2">
      <c r="A38" s="131"/>
      <c r="B38" s="132"/>
      <c r="C38" s="161" t="s">
        <v>1002</v>
      </c>
      <c r="D38" s="159"/>
      <c r="E38" s="160">
        <v>541.25</v>
      </c>
      <c r="F38" s="133"/>
      <c r="G38" s="133"/>
      <c r="H38" s="133"/>
      <c r="I38" s="133"/>
      <c r="J38" s="133"/>
      <c r="K38" s="133"/>
      <c r="L38" s="133"/>
      <c r="M38" s="133"/>
      <c r="N38" s="133"/>
      <c r="O38" s="124"/>
      <c r="P38" s="124"/>
      <c r="Q38" s="124"/>
      <c r="R38" s="124"/>
      <c r="S38" s="124"/>
      <c r="T38" s="124"/>
      <c r="U38" s="124"/>
      <c r="V38" s="124" t="s">
        <v>262</v>
      </c>
      <c r="W38" s="124">
        <v>0</v>
      </c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</row>
    <row r="39" spans="1:60" outlineLevel="1" x14ac:dyDescent="0.2">
      <c r="A39" s="141">
        <v>12</v>
      </c>
      <c r="B39" s="142" t="s">
        <v>341</v>
      </c>
      <c r="C39" s="155" t="s">
        <v>342</v>
      </c>
      <c r="D39" s="143" t="s">
        <v>294</v>
      </c>
      <c r="E39" s="144">
        <v>38</v>
      </c>
      <c r="F39" s="145"/>
      <c r="G39" s="190">
        <f>ROUND(E39*F39,2)</f>
        <v>0</v>
      </c>
      <c r="H39" s="193" t="s">
        <v>260</v>
      </c>
      <c r="I39" s="146" t="s">
        <v>260</v>
      </c>
      <c r="J39" s="133">
        <v>6.8000000000000005E-2</v>
      </c>
      <c r="K39" s="133" t="e">
        <f>ROUND(#REF!*J39,2)</f>
        <v>#REF!</v>
      </c>
      <c r="L39" s="133"/>
      <c r="M39" s="133" t="s">
        <v>220</v>
      </c>
      <c r="N39" s="133" t="s">
        <v>221</v>
      </c>
      <c r="O39" s="124"/>
      <c r="P39" s="124"/>
      <c r="Q39" s="124"/>
      <c r="R39" s="124"/>
      <c r="S39" s="124"/>
      <c r="T39" s="124"/>
      <c r="U39" s="124"/>
      <c r="V39" s="124" t="s">
        <v>222</v>
      </c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</row>
    <row r="40" spans="1:60" outlineLevel="2" x14ac:dyDescent="0.2">
      <c r="A40" s="131"/>
      <c r="B40" s="132"/>
      <c r="C40" s="161" t="s">
        <v>1003</v>
      </c>
      <c r="D40" s="159"/>
      <c r="E40" s="160">
        <v>38</v>
      </c>
      <c r="F40" s="133"/>
      <c r="G40" s="133"/>
      <c r="H40" s="133"/>
      <c r="I40" s="133"/>
      <c r="J40" s="133"/>
      <c r="K40" s="133"/>
      <c r="L40" s="133"/>
      <c r="M40" s="133"/>
      <c r="N40" s="133"/>
      <c r="O40" s="124"/>
      <c r="P40" s="124"/>
      <c r="Q40" s="124"/>
      <c r="R40" s="124"/>
      <c r="S40" s="124"/>
      <c r="T40" s="124"/>
      <c r="U40" s="124"/>
      <c r="V40" s="124" t="s">
        <v>262</v>
      </c>
      <c r="W40" s="124">
        <v>0</v>
      </c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</row>
    <row r="41" spans="1:60" outlineLevel="1" x14ac:dyDescent="0.2">
      <c r="A41" s="141">
        <v>13</v>
      </c>
      <c r="B41" s="142" t="s">
        <v>352</v>
      </c>
      <c r="C41" s="155" t="s">
        <v>353</v>
      </c>
      <c r="D41" s="143" t="s">
        <v>259</v>
      </c>
      <c r="E41" s="144">
        <v>164</v>
      </c>
      <c r="F41" s="145"/>
      <c r="G41" s="190">
        <f>ROUND(E41*F41,2)</f>
        <v>0</v>
      </c>
      <c r="H41" s="193" t="s">
        <v>260</v>
      </c>
      <c r="I41" s="146" t="s">
        <v>260</v>
      </c>
      <c r="J41" s="133">
        <v>0.06</v>
      </c>
      <c r="K41" s="133" t="e">
        <f>ROUND(#REF!*J41,2)</f>
        <v>#REF!</v>
      </c>
      <c r="L41" s="133"/>
      <c r="M41" s="133" t="s">
        <v>220</v>
      </c>
      <c r="N41" s="133" t="s">
        <v>221</v>
      </c>
      <c r="O41" s="124"/>
      <c r="P41" s="124"/>
      <c r="Q41" s="124"/>
      <c r="R41" s="124"/>
      <c r="S41" s="124"/>
      <c r="T41" s="124"/>
      <c r="U41" s="124"/>
      <c r="V41" s="124" t="s">
        <v>222</v>
      </c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</row>
    <row r="42" spans="1:60" outlineLevel="2" x14ac:dyDescent="0.2">
      <c r="A42" s="131"/>
      <c r="B42" s="132"/>
      <c r="C42" s="161" t="s">
        <v>0</v>
      </c>
      <c r="D42" s="159"/>
      <c r="E42" s="160">
        <v>164</v>
      </c>
      <c r="F42" s="133"/>
      <c r="G42" s="133"/>
      <c r="H42" s="133"/>
      <c r="I42" s="133"/>
      <c r="J42" s="133"/>
      <c r="K42" s="133"/>
      <c r="L42" s="133"/>
      <c r="M42" s="133"/>
      <c r="N42" s="133"/>
      <c r="O42" s="124"/>
      <c r="P42" s="124"/>
      <c r="Q42" s="124"/>
      <c r="R42" s="124"/>
      <c r="S42" s="124"/>
      <c r="T42" s="124"/>
      <c r="U42" s="124"/>
      <c r="V42" s="124" t="s">
        <v>262</v>
      </c>
      <c r="W42" s="124">
        <v>0</v>
      </c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</row>
    <row r="43" spans="1:60" outlineLevel="1" x14ac:dyDescent="0.2">
      <c r="A43" s="141">
        <v>14</v>
      </c>
      <c r="B43" s="142" t="s">
        <v>858</v>
      </c>
      <c r="C43" s="155" t="s">
        <v>859</v>
      </c>
      <c r="D43" s="143" t="s">
        <v>259</v>
      </c>
      <c r="E43" s="144">
        <v>92</v>
      </c>
      <c r="F43" s="145"/>
      <c r="G43" s="190">
        <f>ROUND(E43*F43,2)</f>
        <v>0</v>
      </c>
      <c r="H43" s="193" t="s">
        <v>260</v>
      </c>
      <c r="I43" s="146" t="s">
        <v>260</v>
      </c>
      <c r="J43" s="133">
        <v>0.18</v>
      </c>
      <c r="K43" s="133" t="e">
        <f>ROUND(#REF!*J43,2)</f>
        <v>#REF!</v>
      </c>
      <c r="L43" s="133"/>
      <c r="M43" s="133" t="s">
        <v>220</v>
      </c>
      <c r="N43" s="133" t="s">
        <v>221</v>
      </c>
      <c r="O43" s="124"/>
      <c r="P43" s="124"/>
      <c r="Q43" s="124"/>
      <c r="R43" s="124"/>
      <c r="S43" s="124"/>
      <c r="T43" s="124"/>
      <c r="U43" s="124"/>
      <c r="V43" s="124" t="s">
        <v>222</v>
      </c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</row>
    <row r="44" spans="1:60" outlineLevel="2" x14ac:dyDescent="0.2">
      <c r="A44" s="131"/>
      <c r="B44" s="132"/>
      <c r="C44" s="272" t="s">
        <v>860</v>
      </c>
      <c r="D44" s="273"/>
      <c r="E44" s="273"/>
      <c r="F44" s="273"/>
      <c r="G44" s="273"/>
      <c r="H44" s="133"/>
      <c r="I44" s="133"/>
      <c r="J44" s="133"/>
      <c r="K44" s="133"/>
      <c r="L44" s="133"/>
      <c r="M44" s="133"/>
      <c r="N44" s="133"/>
      <c r="O44" s="124"/>
      <c r="P44" s="124"/>
      <c r="Q44" s="124"/>
      <c r="R44" s="124"/>
      <c r="S44" s="124"/>
      <c r="T44" s="124"/>
      <c r="U44" s="124"/>
      <c r="V44" s="124" t="s">
        <v>224</v>
      </c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</row>
    <row r="45" spans="1:60" outlineLevel="2" x14ac:dyDescent="0.2">
      <c r="A45" s="131"/>
      <c r="B45" s="132"/>
      <c r="C45" s="161" t="s">
        <v>1</v>
      </c>
      <c r="D45" s="159"/>
      <c r="E45" s="160">
        <v>92</v>
      </c>
      <c r="F45" s="133"/>
      <c r="G45" s="133"/>
      <c r="H45" s="133"/>
      <c r="I45" s="133"/>
      <c r="J45" s="133"/>
      <c r="K45" s="133"/>
      <c r="L45" s="133"/>
      <c r="M45" s="133"/>
      <c r="N45" s="133"/>
      <c r="O45" s="124"/>
      <c r="P45" s="124"/>
      <c r="Q45" s="124"/>
      <c r="R45" s="124"/>
      <c r="S45" s="124"/>
      <c r="T45" s="124"/>
      <c r="U45" s="124"/>
      <c r="V45" s="124" t="s">
        <v>262</v>
      </c>
      <c r="W45" s="124">
        <v>0</v>
      </c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</row>
    <row r="46" spans="1:60" ht="22.5" outlineLevel="1" x14ac:dyDescent="0.2">
      <c r="A46" s="141">
        <v>15</v>
      </c>
      <c r="B46" s="142" t="s">
        <v>355</v>
      </c>
      <c r="C46" s="155" t="s">
        <v>356</v>
      </c>
      <c r="D46" s="143" t="s">
        <v>259</v>
      </c>
      <c r="E46" s="144">
        <v>95</v>
      </c>
      <c r="F46" s="145"/>
      <c r="G46" s="190">
        <f>ROUND(E46*F46,2)</f>
        <v>0</v>
      </c>
      <c r="H46" s="193" t="s">
        <v>260</v>
      </c>
      <c r="I46" s="146" t="s">
        <v>260</v>
      </c>
      <c r="J46" s="133">
        <v>1.7999999999999999E-2</v>
      </c>
      <c r="K46" s="133" t="e">
        <f>ROUND(#REF!*J46,2)</f>
        <v>#REF!</v>
      </c>
      <c r="L46" s="133"/>
      <c r="M46" s="133" t="s">
        <v>220</v>
      </c>
      <c r="N46" s="133" t="s">
        <v>221</v>
      </c>
      <c r="O46" s="124"/>
      <c r="P46" s="124"/>
      <c r="Q46" s="124"/>
      <c r="R46" s="124"/>
      <c r="S46" s="124"/>
      <c r="T46" s="124"/>
      <c r="U46" s="124"/>
      <c r="V46" s="124" t="s">
        <v>222</v>
      </c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</row>
    <row r="47" spans="1:60" outlineLevel="2" x14ac:dyDescent="0.2">
      <c r="A47" s="131"/>
      <c r="B47" s="132"/>
      <c r="C47" s="161" t="s">
        <v>2</v>
      </c>
      <c r="D47" s="159"/>
      <c r="E47" s="160">
        <v>95</v>
      </c>
      <c r="F47" s="133"/>
      <c r="G47" s="133"/>
      <c r="H47" s="133"/>
      <c r="I47" s="133"/>
      <c r="J47" s="133"/>
      <c r="K47" s="133"/>
      <c r="L47" s="133"/>
      <c r="M47" s="133"/>
      <c r="N47" s="133"/>
      <c r="O47" s="124"/>
      <c r="P47" s="124"/>
      <c r="Q47" s="124"/>
      <c r="R47" s="124"/>
      <c r="S47" s="124"/>
      <c r="T47" s="124"/>
      <c r="U47" s="124"/>
      <c r="V47" s="124" t="s">
        <v>262</v>
      </c>
      <c r="W47" s="124">
        <v>0</v>
      </c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</row>
    <row r="48" spans="1:60" outlineLevel="1" x14ac:dyDescent="0.2">
      <c r="A48" s="141">
        <v>16</v>
      </c>
      <c r="B48" s="142" t="s">
        <v>863</v>
      </c>
      <c r="C48" s="155" t="s">
        <v>864</v>
      </c>
      <c r="D48" s="143" t="s">
        <v>259</v>
      </c>
      <c r="E48" s="144">
        <v>164</v>
      </c>
      <c r="F48" s="145"/>
      <c r="G48" s="190">
        <f>ROUND(E48*F48,2)</f>
        <v>0</v>
      </c>
      <c r="H48" s="193" t="s">
        <v>260</v>
      </c>
      <c r="I48" s="146" t="s">
        <v>260</v>
      </c>
      <c r="J48" s="133">
        <v>0.17699999999999999</v>
      </c>
      <c r="K48" s="133" t="e">
        <f>ROUND(#REF!*J48,2)</f>
        <v>#REF!</v>
      </c>
      <c r="L48" s="133"/>
      <c r="M48" s="133" t="s">
        <v>220</v>
      </c>
      <c r="N48" s="133" t="s">
        <v>221</v>
      </c>
      <c r="O48" s="124"/>
      <c r="P48" s="124"/>
      <c r="Q48" s="124"/>
      <c r="R48" s="124"/>
      <c r="S48" s="124"/>
      <c r="T48" s="124"/>
      <c r="U48" s="124"/>
      <c r="V48" s="124" t="s">
        <v>222</v>
      </c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</row>
    <row r="49" spans="1:60" outlineLevel="2" x14ac:dyDescent="0.2">
      <c r="A49" s="131"/>
      <c r="B49" s="132"/>
      <c r="C49" s="161" t="s">
        <v>3</v>
      </c>
      <c r="D49" s="159"/>
      <c r="E49" s="160">
        <v>164</v>
      </c>
      <c r="F49" s="133"/>
      <c r="G49" s="133"/>
      <c r="H49" s="133"/>
      <c r="I49" s="133"/>
      <c r="J49" s="133"/>
      <c r="K49" s="133"/>
      <c r="L49" s="133"/>
      <c r="M49" s="133"/>
      <c r="N49" s="133"/>
      <c r="O49" s="124"/>
      <c r="P49" s="124"/>
      <c r="Q49" s="124"/>
      <c r="R49" s="124"/>
      <c r="S49" s="124"/>
      <c r="T49" s="124"/>
      <c r="U49" s="124"/>
      <c r="V49" s="124" t="s">
        <v>262</v>
      </c>
      <c r="W49" s="124">
        <v>0</v>
      </c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</row>
    <row r="50" spans="1:60" outlineLevel="1" x14ac:dyDescent="0.2">
      <c r="A50" s="141">
        <v>17</v>
      </c>
      <c r="B50" s="142" t="s">
        <v>361</v>
      </c>
      <c r="C50" s="155" t="s">
        <v>362</v>
      </c>
      <c r="D50" s="143" t="s">
        <v>259</v>
      </c>
      <c r="E50" s="144">
        <v>164</v>
      </c>
      <c r="F50" s="145"/>
      <c r="G50" s="190">
        <f>ROUND(E50*F50,2)</f>
        <v>0</v>
      </c>
      <c r="H50" s="193" t="s">
        <v>260</v>
      </c>
      <c r="I50" s="146" t="s">
        <v>260</v>
      </c>
      <c r="J50" s="133">
        <v>0.126</v>
      </c>
      <c r="K50" s="133" t="e">
        <f>ROUND(#REF!*J50,2)</f>
        <v>#REF!</v>
      </c>
      <c r="L50" s="133"/>
      <c r="M50" s="133" t="s">
        <v>220</v>
      </c>
      <c r="N50" s="133" t="s">
        <v>221</v>
      </c>
      <c r="O50" s="124"/>
      <c r="P50" s="124"/>
      <c r="Q50" s="124"/>
      <c r="R50" s="124"/>
      <c r="S50" s="124"/>
      <c r="T50" s="124"/>
      <c r="U50" s="124"/>
      <c r="V50" s="124" t="s">
        <v>222</v>
      </c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</row>
    <row r="51" spans="1:60" outlineLevel="2" x14ac:dyDescent="0.2">
      <c r="A51" s="131"/>
      <c r="B51" s="132"/>
      <c r="C51" s="161" t="s">
        <v>3</v>
      </c>
      <c r="D51" s="159"/>
      <c r="E51" s="160">
        <v>164</v>
      </c>
      <c r="F51" s="133"/>
      <c r="G51" s="133"/>
      <c r="H51" s="133"/>
      <c r="I51" s="133"/>
      <c r="J51" s="133"/>
      <c r="K51" s="133"/>
      <c r="L51" s="133"/>
      <c r="M51" s="133"/>
      <c r="N51" s="133"/>
      <c r="O51" s="124"/>
      <c r="P51" s="124"/>
      <c r="Q51" s="124"/>
      <c r="R51" s="124"/>
      <c r="S51" s="124"/>
      <c r="T51" s="124"/>
      <c r="U51" s="124"/>
      <c r="V51" s="124" t="s">
        <v>262</v>
      </c>
      <c r="W51" s="124">
        <v>0</v>
      </c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</row>
    <row r="52" spans="1:60" outlineLevel="1" x14ac:dyDescent="0.2">
      <c r="A52" s="141">
        <v>18</v>
      </c>
      <c r="B52" s="142" t="s">
        <v>363</v>
      </c>
      <c r="C52" s="155" t="s">
        <v>364</v>
      </c>
      <c r="D52" s="143" t="s">
        <v>259</v>
      </c>
      <c r="E52" s="144">
        <v>164</v>
      </c>
      <c r="F52" s="145"/>
      <c r="G52" s="190">
        <f>ROUND(E52*F52,2)</f>
        <v>0</v>
      </c>
      <c r="H52" s="193" t="s">
        <v>260</v>
      </c>
      <c r="I52" s="146" t="s">
        <v>260</v>
      </c>
      <c r="J52" s="133">
        <v>2E-3</v>
      </c>
      <c r="K52" s="133" t="e">
        <f>ROUND(#REF!*J52,2)</f>
        <v>#REF!</v>
      </c>
      <c r="L52" s="133"/>
      <c r="M52" s="133" t="s">
        <v>220</v>
      </c>
      <c r="N52" s="133" t="s">
        <v>221</v>
      </c>
      <c r="O52" s="124"/>
      <c r="P52" s="124"/>
      <c r="Q52" s="124"/>
      <c r="R52" s="124"/>
      <c r="S52" s="124"/>
      <c r="T52" s="124"/>
      <c r="U52" s="124"/>
      <c r="V52" s="124" t="s">
        <v>222</v>
      </c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</row>
    <row r="53" spans="1:60" outlineLevel="2" x14ac:dyDescent="0.2">
      <c r="A53" s="131"/>
      <c r="B53" s="132"/>
      <c r="C53" s="161" t="s">
        <v>4</v>
      </c>
      <c r="D53" s="159"/>
      <c r="E53" s="160">
        <v>164</v>
      </c>
      <c r="F53" s="133"/>
      <c r="G53" s="133"/>
      <c r="H53" s="133"/>
      <c r="I53" s="133"/>
      <c r="J53" s="133"/>
      <c r="K53" s="133"/>
      <c r="L53" s="133"/>
      <c r="M53" s="133"/>
      <c r="N53" s="133"/>
      <c r="O53" s="124"/>
      <c r="P53" s="124"/>
      <c r="Q53" s="124"/>
      <c r="R53" s="124"/>
      <c r="S53" s="124"/>
      <c r="T53" s="124"/>
      <c r="U53" s="124"/>
      <c r="V53" s="124" t="s">
        <v>262</v>
      </c>
      <c r="W53" s="124">
        <v>0</v>
      </c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</row>
    <row r="54" spans="1:60" outlineLevel="1" x14ac:dyDescent="0.2">
      <c r="A54" s="141">
        <v>19</v>
      </c>
      <c r="B54" s="142" t="s">
        <v>366</v>
      </c>
      <c r="C54" s="155" t="s">
        <v>367</v>
      </c>
      <c r="D54" s="143" t="s">
        <v>294</v>
      </c>
      <c r="E54" s="144">
        <v>3.84</v>
      </c>
      <c r="F54" s="145"/>
      <c r="G54" s="190">
        <f>ROUND(E54*F54,2)</f>
        <v>0</v>
      </c>
      <c r="H54" s="193" t="s">
        <v>260</v>
      </c>
      <c r="I54" s="146" t="s">
        <v>260</v>
      </c>
      <c r="J54" s="133">
        <v>0.26</v>
      </c>
      <c r="K54" s="133" t="e">
        <f>ROUND(#REF!*J54,2)</f>
        <v>#REF!</v>
      </c>
      <c r="L54" s="133"/>
      <c r="M54" s="133" t="s">
        <v>220</v>
      </c>
      <c r="N54" s="133" t="s">
        <v>221</v>
      </c>
      <c r="O54" s="124"/>
      <c r="P54" s="124"/>
      <c r="Q54" s="124"/>
      <c r="R54" s="124"/>
      <c r="S54" s="124"/>
      <c r="T54" s="124"/>
      <c r="U54" s="124"/>
      <c r="V54" s="124" t="s">
        <v>222</v>
      </c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</row>
    <row r="55" spans="1:60" outlineLevel="2" x14ac:dyDescent="0.2">
      <c r="A55" s="131"/>
      <c r="B55" s="132"/>
      <c r="C55" s="161" t="s">
        <v>5</v>
      </c>
      <c r="D55" s="159"/>
      <c r="E55" s="160">
        <v>3.84</v>
      </c>
      <c r="F55" s="133"/>
      <c r="G55" s="133"/>
      <c r="H55" s="133"/>
      <c r="I55" s="133"/>
      <c r="J55" s="133"/>
      <c r="K55" s="133"/>
      <c r="L55" s="133"/>
      <c r="M55" s="133"/>
      <c r="N55" s="133"/>
      <c r="O55" s="124"/>
      <c r="P55" s="124"/>
      <c r="Q55" s="124"/>
      <c r="R55" s="124"/>
      <c r="S55" s="124"/>
      <c r="T55" s="124"/>
      <c r="U55" s="124"/>
      <c r="V55" s="124" t="s">
        <v>262</v>
      </c>
      <c r="W55" s="124">
        <v>0</v>
      </c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</row>
    <row r="56" spans="1:60" outlineLevel="1" x14ac:dyDescent="0.2">
      <c r="A56" s="141">
        <v>20</v>
      </c>
      <c r="B56" s="142" t="s">
        <v>369</v>
      </c>
      <c r="C56" s="155" t="s">
        <v>370</v>
      </c>
      <c r="D56" s="143" t="s">
        <v>294</v>
      </c>
      <c r="E56" s="144">
        <v>3.84</v>
      </c>
      <c r="F56" s="145"/>
      <c r="G56" s="190">
        <f>ROUND(E56*F56,2)</f>
        <v>0</v>
      </c>
      <c r="H56" s="193" t="s">
        <v>260</v>
      </c>
      <c r="I56" s="146" t="s">
        <v>260</v>
      </c>
      <c r="J56" s="133">
        <v>0.88400000000000001</v>
      </c>
      <c r="K56" s="133" t="e">
        <f>ROUND(#REF!*J56,2)</f>
        <v>#REF!</v>
      </c>
      <c r="L56" s="133"/>
      <c r="M56" s="133" t="s">
        <v>220</v>
      </c>
      <c r="N56" s="133" t="s">
        <v>221</v>
      </c>
      <c r="O56" s="124"/>
      <c r="P56" s="124"/>
      <c r="Q56" s="124"/>
      <c r="R56" s="124"/>
      <c r="S56" s="124"/>
      <c r="T56" s="124"/>
      <c r="U56" s="124"/>
      <c r="V56" s="124" t="s">
        <v>222</v>
      </c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</row>
    <row r="57" spans="1:60" outlineLevel="2" x14ac:dyDescent="0.2">
      <c r="A57" s="131"/>
      <c r="B57" s="132"/>
      <c r="C57" s="161" t="s">
        <v>6</v>
      </c>
      <c r="D57" s="159"/>
      <c r="E57" s="160">
        <v>3.84</v>
      </c>
      <c r="F57" s="133"/>
      <c r="G57" s="133"/>
      <c r="H57" s="133"/>
      <c r="I57" s="133"/>
      <c r="J57" s="133"/>
      <c r="K57" s="133"/>
      <c r="L57" s="133"/>
      <c r="M57" s="133"/>
      <c r="N57" s="133"/>
      <c r="O57" s="124"/>
      <c r="P57" s="124"/>
      <c r="Q57" s="124"/>
      <c r="R57" s="124"/>
      <c r="S57" s="124"/>
      <c r="T57" s="124"/>
      <c r="U57" s="124"/>
      <c r="V57" s="124" t="s">
        <v>262</v>
      </c>
      <c r="W57" s="124">
        <v>0</v>
      </c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</row>
    <row r="58" spans="1:60" outlineLevel="1" x14ac:dyDescent="0.2">
      <c r="A58" s="141">
        <v>21</v>
      </c>
      <c r="B58" s="142" t="s">
        <v>372</v>
      </c>
      <c r="C58" s="155" t="s">
        <v>373</v>
      </c>
      <c r="D58" s="143" t="s">
        <v>374</v>
      </c>
      <c r="E58" s="144">
        <v>173.2</v>
      </c>
      <c r="F58" s="145"/>
      <c r="G58" s="190">
        <f>ROUND(E58*F58,2)</f>
        <v>0</v>
      </c>
      <c r="H58" s="193" t="s">
        <v>260</v>
      </c>
      <c r="I58" s="146" t="s">
        <v>260</v>
      </c>
      <c r="J58" s="133">
        <v>0</v>
      </c>
      <c r="K58" s="133" t="e">
        <f>ROUND(#REF!*J58,2)</f>
        <v>#REF!</v>
      </c>
      <c r="L58" s="133"/>
      <c r="M58" s="133" t="s">
        <v>220</v>
      </c>
      <c r="N58" s="133" t="s">
        <v>221</v>
      </c>
      <c r="O58" s="124"/>
      <c r="P58" s="124"/>
      <c r="Q58" s="124"/>
      <c r="R58" s="124"/>
      <c r="S58" s="124"/>
      <c r="T58" s="124"/>
      <c r="U58" s="124"/>
      <c r="V58" s="124" t="s">
        <v>222</v>
      </c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</row>
    <row r="59" spans="1:60" outlineLevel="2" x14ac:dyDescent="0.2">
      <c r="A59" s="131"/>
      <c r="B59" s="132"/>
      <c r="C59" s="161" t="s">
        <v>7</v>
      </c>
      <c r="D59" s="159"/>
      <c r="E59" s="160">
        <v>173.2</v>
      </c>
      <c r="F59" s="133"/>
      <c r="G59" s="133"/>
      <c r="H59" s="133"/>
      <c r="I59" s="133"/>
      <c r="J59" s="133"/>
      <c r="K59" s="133"/>
      <c r="L59" s="133"/>
      <c r="M59" s="133"/>
      <c r="N59" s="133"/>
      <c r="O59" s="124"/>
      <c r="P59" s="124"/>
      <c r="Q59" s="124"/>
      <c r="R59" s="124"/>
      <c r="S59" s="124"/>
      <c r="T59" s="124"/>
      <c r="U59" s="124"/>
      <c r="V59" s="124" t="s">
        <v>262</v>
      </c>
      <c r="W59" s="124">
        <v>0</v>
      </c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</row>
    <row r="60" spans="1:60" outlineLevel="1" x14ac:dyDescent="0.2">
      <c r="A60" s="141">
        <v>22</v>
      </c>
      <c r="B60" s="142" t="s">
        <v>376</v>
      </c>
      <c r="C60" s="155" t="s">
        <v>377</v>
      </c>
      <c r="D60" s="143" t="s">
        <v>378</v>
      </c>
      <c r="E60" s="144">
        <v>13</v>
      </c>
      <c r="F60" s="145"/>
      <c r="G60" s="190">
        <f>ROUND(E60*F60,2)</f>
        <v>0</v>
      </c>
      <c r="H60" s="193" t="s">
        <v>260</v>
      </c>
      <c r="I60" s="146" t="s">
        <v>260</v>
      </c>
      <c r="J60" s="133">
        <v>0</v>
      </c>
      <c r="K60" s="133" t="e">
        <f>ROUND(#REF!*J60,2)</f>
        <v>#REF!</v>
      </c>
      <c r="L60" s="133"/>
      <c r="M60" s="133" t="s">
        <v>243</v>
      </c>
      <c r="N60" s="133" t="s">
        <v>221</v>
      </c>
      <c r="O60" s="124"/>
      <c r="P60" s="124"/>
      <c r="Q60" s="124"/>
      <c r="R60" s="124"/>
      <c r="S60" s="124"/>
      <c r="T60" s="124"/>
      <c r="U60" s="124"/>
      <c r="V60" s="124" t="s">
        <v>244</v>
      </c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124"/>
      <c r="BD60" s="124"/>
      <c r="BE60" s="124"/>
      <c r="BF60" s="124"/>
      <c r="BG60" s="124"/>
      <c r="BH60" s="124"/>
    </row>
    <row r="61" spans="1:60" outlineLevel="2" x14ac:dyDescent="0.2">
      <c r="A61" s="131"/>
      <c r="B61" s="132"/>
      <c r="C61" s="161" t="s">
        <v>8</v>
      </c>
      <c r="D61" s="159"/>
      <c r="E61" s="160">
        <v>13</v>
      </c>
      <c r="F61" s="133"/>
      <c r="G61" s="133"/>
      <c r="H61" s="133"/>
      <c r="I61" s="133"/>
      <c r="J61" s="133"/>
      <c r="K61" s="133"/>
      <c r="L61" s="133"/>
      <c r="M61" s="133"/>
      <c r="N61" s="133"/>
      <c r="O61" s="124"/>
      <c r="P61" s="124"/>
      <c r="Q61" s="124"/>
      <c r="R61" s="124"/>
      <c r="S61" s="124"/>
      <c r="T61" s="124"/>
      <c r="U61" s="124"/>
      <c r="V61" s="124" t="s">
        <v>262</v>
      </c>
      <c r="W61" s="124">
        <v>0</v>
      </c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</row>
    <row r="62" spans="1:60" outlineLevel="1" x14ac:dyDescent="0.2">
      <c r="A62" s="141">
        <v>23</v>
      </c>
      <c r="B62" s="142" t="s">
        <v>712</v>
      </c>
      <c r="C62" s="155" t="s">
        <v>713</v>
      </c>
      <c r="D62" s="143" t="s">
        <v>294</v>
      </c>
      <c r="E62" s="144">
        <v>2</v>
      </c>
      <c r="F62" s="145"/>
      <c r="G62" s="190">
        <f>ROUND(E62*F62,2)</f>
        <v>0</v>
      </c>
      <c r="H62" s="193" t="s">
        <v>260</v>
      </c>
      <c r="I62" s="146" t="s">
        <v>260</v>
      </c>
      <c r="J62" s="133">
        <v>0</v>
      </c>
      <c r="K62" s="133" t="e">
        <f>ROUND(#REF!*J62,2)</f>
        <v>#REF!</v>
      </c>
      <c r="L62" s="133"/>
      <c r="M62" s="133" t="s">
        <v>243</v>
      </c>
      <c r="N62" s="133" t="s">
        <v>221</v>
      </c>
      <c r="O62" s="124"/>
      <c r="P62" s="124"/>
      <c r="Q62" s="124"/>
      <c r="R62" s="124"/>
      <c r="S62" s="124"/>
      <c r="T62" s="124"/>
      <c r="U62" s="124"/>
      <c r="V62" s="124" t="s">
        <v>244</v>
      </c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</row>
    <row r="63" spans="1:60" outlineLevel="2" x14ac:dyDescent="0.2">
      <c r="A63" s="131"/>
      <c r="B63" s="132"/>
      <c r="C63" s="161" t="s">
        <v>9</v>
      </c>
      <c r="D63" s="159"/>
      <c r="E63" s="160">
        <v>2</v>
      </c>
      <c r="F63" s="133"/>
      <c r="G63" s="133"/>
      <c r="H63" s="133"/>
      <c r="I63" s="133"/>
      <c r="J63" s="133"/>
      <c r="K63" s="133"/>
      <c r="L63" s="133"/>
      <c r="M63" s="133"/>
      <c r="N63" s="133"/>
      <c r="O63" s="124"/>
      <c r="P63" s="124"/>
      <c r="Q63" s="124"/>
      <c r="R63" s="124"/>
      <c r="S63" s="124"/>
      <c r="T63" s="124"/>
      <c r="U63" s="124"/>
      <c r="V63" s="124" t="s">
        <v>262</v>
      </c>
      <c r="W63" s="124">
        <v>0</v>
      </c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4"/>
    </row>
    <row r="64" spans="1:60" outlineLevel="1" x14ac:dyDescent="0.2">
      <c r="A64" s="141">
        <v>24</v>
      </c>
      <c r="B64" s="142" t="s">
        <v>386</v>
      </c>
      <c r="C64" s="155" t="s">
        <v>387</v>
      </c>
      <c r="D64" s="143" t="s">
        <v>374</v>
      </c>
      <c r="E64" s="144">
        <v>83.6</v>
      </c>
      <c r="F64" s="145"/>
      <c r="G64" s="190">
        <f>ROUND(E64*F64,2)</f>
        <v>0</v>
      </c>
      <c r="H64" s="193" t="s">
        <v>260</v>
      </c>
      <c r="I64" s="146" t="s">
        <v>260</v>
      </c>
      <c r="J64" s="133">
        <v>0</v>
      </c>
      <c r="K64" s="133" t="e">
        <f>ROUND(#REF!*J64,2)</f>
        <v>#REF!</v>
      </c>
      <c r="L64" s="133"/>
      <c r="M64" s="133" t="s">
        <v>243</v>
      </c>
      <c r="N64" s="133" t="s">
        <v>221</v>
      </c>
      <c r="O64" s="124"/>
      <c r="P64" s="124"/>
      <c r="Q64" s="124"/>
      <c r="R64" s="124"/>
      <c r="S64" s="124"/>
      <c r="T64" s="124"/>
      <c r="U64" s="124"/>
      <c r="V64" s="124" t="s">
        <v>244</v>
      </c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124"/>
    </row>
    <row r="65" spans="1:60" outlineLevel="2" x14ac:dyDescent="0.2">
      <c r="A65" s="131"/>
      <c r="B65" s="132"/>
      <c r="C65" s="161" t="s">
        <v>10</v>
      </c>
      <c r="D65" s="159"/>
      <c r="E65" s="160">
        <v>83.6</v>
      </c>
      <c r="F65" s="133"/>
      <c r="G65" s="133"/>
      <c r="H65" s="133"/>
      <c r="I65" s="133"/>
      <c r="J65" s="133"/>
      <c r="K65" s="133"/>
      <c r="L65" s="133"/>
      <c r="M65" s="133"/>
      <c r="N65" s="133"/>
      <c r="O65" s="124"/>
      <c r="P65" s="124"/>
      <c r="Q65" s="124"/>
      <c r="R65" s="124"/>
      <c r="S65" s="124"/>
      <c r="T65" s="124"/>
      <c r="U65" s="124"/>
      <c r="V65" s="124" t="s">
        <v>262</v>
      </c>
      <c r="W65" s="124">
        <v>0</v>
      </c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124"/>
      <c r="BC65" s="124"/>
      <c r="BD65" s="124"/>
      <c r="BE65" s="124"/>
      <c r="BF65" s="124"/>
      <c r="BG65" s="124"/>
      <c r="BH65" s="124"/>
    </row>
    <row r="66" spans="1:60" x14ac:dyDescent="0.2">
      <c r="A66" s="135" t="s">
        <v>213</v>
      </c>
      <c r="B66" s="136" t="s">
        <v>181</v>
      </c>
      <c r="C66" s="154" t="s">
        <v>182</v>
      </c>
      <c r="D66" s="137"/>
      <c r="E66" s="138"/>
      <c r="F66" s="139"/>
      <c r="G66" s="139">
        <f>SUMIF(AG67:AG110,"&lt;&gt;NOR",G67:G110)</f>
        <v>0</v>
      </c>
      <c r="H66" s="139"/>
      <c r="I66" s="140"/>
      <c r="J66" s="134"/>
      <c r="K66" s="134" t="e">
        <f>SUM(K67:K110)</f>
        <v>#REF!</v>
      </c>
      <c r="L66" s="134"/>
      <c r="M66" s="134"/>
      <c r="N66" s="134"/>
      <c r="V66" t="s">
        <v>214</v>
      </c>
    </row>
    <row r="67" spans="1:60" ht="22.5" outlineLevel="1" x14ac:dyDescent="0.2">
      <c r="A67" s="141">
        <v>25</v>
      </c>
      <c r="B67" s="142" t="s">
        <v>915</v>
      </c>
      <c r="C67" s="155" t="s">
        <v>916</v>
      </c>
      <c r="D67" s="143" t="s">
        <v>259</v>
      </c>
      <c r="E67" s="144">
        <v>92</v>
      </c>
      <c r="F67" s="145"/>
      <c r="G67" s="190">
        <f>ROUND(E67*F67,2)</f>
        <v>0</v>
      </c>
      <c r="H67" s="193" t="s">
        <v>218</v>
      </c>
      <c r="I67" s="146" t="s">
        <v>219</v>
      </c>
      <c r="J67" s="133">
        <v>0</v>
      </c>
      <c r="K67" s="133" t="e">
        <f>ROUND(#REF!*J67,2)</f>
        <v>#REF!</v>
      </c>
      <c r="L67" s="133"/>
      <c r="M67" s="133" t="s">
        <v>220</v>
      </c>
      <c r="N67" s="133" t="s">
        <v>221</v>
      </c>
      <c r="O67" s="124"/>
      <c r="P67" s="124"/>
      <c r="Q67" s="124"/>
      <c r="R67" s="124"/>
      <c r="S67" s="124"/>
      <c r="T67" s="124"/>
      <c r="U67" s="124"/>
      <c r="V67" s="124" t="s">
        <v>222</v>
      </c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</row>
    <row r="68" spans="1:60" outlineLevel="2" x14ac:dyDescent="0.2">
      <c r="A68" s="131"/>
      <c r="B68" s="132"/>
      <c r="C68" s="161" t="s">
        <v>11</v>
      </c>
      <c r="D68" s="159"/>
      <c r="E68" s="160">
        <v>92</v>
      </c>
      <c r="F68" s="133"/>
      <c r="G68" s="133"/>
      <c r="H68" s="133"/>
      <c r="I68" s="133"/>
      <c r="J68" s="133"/>
      <c r="K68" s="133"/>
      <c r="L68" s="133"/>
      <c r="M68" s="133"/>
      <c r="N68" s="133"/>
      <c r="O68" s="124"/>
      <c r="P68" s="124"/>
      <c r="Q68" s="124"/>
      <c r="R68" s="124"/>
      <c r="S68" s="124"/>
      <c r="T68" s="124"/>
      <c r="U68" s="124"/>
      <c r="V68" s="124" t="s">
        <v>262</v>
      </c>
      <c r="W68" s="124">
        <v>0</v>
      </c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</row>
    <row r="69" spans="1:60" ht="22.5" outlineLevel="1" x14ac:dyDescent="0.2">
      <c r="A69" s="141">
        <v>26</v>
      </c>
      <c r="B69" s="142" t="s">
        <v>415</v>
      </c>
      <c r="C69" s="155" t="s">
        <v>416</v>
      </c>
      <c r="D69" s="143" t="s">
        <v>259</v>
      </c>
      <c r="E69" s="144">
        <v>92</v>
      </c>
      <c r="F69" s="145"/>
      <c r="G69" s="190">
        <f>ROUND(E69*F69,2)</f>
        <v>0</v>
      </c>
      <c r="H69" s="193" t="s">
        <v>260</v>
      </c>
      <c r="I69" s="146" t="s">
        <v>260</v>
      </c>
      <c r="J69" s="133">
        <v>2.7E-2</v>
      </c>
      <c r="K69" s="133" t="e">
        <f>ROUND(#REF!*J69,2)</f>
        <v>#REF!</v>
      </c>
      <c r="L69" s="133"/>
      <c r="M69" s="133" t="s">
        <v>220</v>
      </c>
      <c r="N69" s="133" t="s">
        <v>221</v>
      </c>
      <c r="O69" s="124"/>
      <c r="P69" s="124"/>
      <c r="Q69" s="124"/>
      <c r="R69" s="124"/>
      <c r="S69" s="124"/>
      <c r="T69" s="124"/>
      <c r="U69" s="124"/>
      <c r="V69" s="124" t="s">
        <v>222</v>
      </c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4"/>
      <c r="AT69" s="124"/>
      <c r="AU69" s="124"/>
      <c r="AV69" s="124"/>
      <c r="AW69" s="124"/>
      <c r="AX69" s="124"/>
      <c r="AY69" s="124"/>
      <c r="AZ69" s="124"/>
      <c r="BA69" s="124"/>
      <c r="BB69" s="124"/>
      <c r="BC69" s="124"/>
      <c r="BD69" s="124"/>
      <c r="BE69" s="124"/>
      <c r="BF69" s="124"/>
      <c r="BG69" s="124"/>
      <c r="BH69" s="124"/>
    </row>
    <row r="70" spans="1:60" outlineLevel="2" x14ac:dyDescent="0.2">
      <c r="A70" s="131"/>
      <c r="B70" s="132"/>
      <c r="C70" s="161" t="s">
        <v>11</v>
      </c>
      <c r="D70" s="159"/>
      <c r="E70" s="160">
        <v>92</v>
      </c>
      <c r="F70" s="133"/>
      <c r="G70" s="133"/>
      <c r="H70" s="133"/>
      <c r="I70" s="133"/>
      <c r="J70" s="133"/>
      <c r="K70" s="133"/>
      <c r="L70" s="133"/>
      <c r="M70" s="133"/>
      <c r="N70" s="133"/>
      <c r="O70" s="124"/>
      <c r="P70" s="124"/>
      <c r="Q70" s="124"/>
      <c r="R70" s="124"/>
      <c r="S70" s="124"/>
      <c r="T70" s="124"/>
      <c r="U70" s="124"/>
      <c r="V70" s="124" t="s">
        <v>262</v>
      </c>
      <c r="W70" s="124">
        <v>0</v>
      </c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4"/>
      <c r="BA70" s="124"/>
      <c r="BB70" s="124"/>
      <c r="BC70" s="124"/>
      <c r="BD70" s="124"/>
      <c r="BE70" s="124"/>
      <c r="BF70" s="124"/>
      <c r="BG70" s="124"/>
      <c r="BH70" s="124"/>
    </row>
    <row r="71" spans="1:60" ht="22.5" outlineLevel="1" x14ac:dyDescent="0.2">
      <c r="A71" s="141">
        <v>27</v>
      </c>
      <c r="B71" s="142" t="s">
        <v>12</v>
      </c>
      <c r="C71" s="155" t="s">
        <v>13</v>
      </c>
      <c r="D71" s="143" t="s">
        <v>259</v>
      </c>
      <c r="E71" s="144">
        <v>26</v>
      </c>
      <c r="F71" s="145"/>
      <c r="G71" s="190">
        <f>ROUND(E71*F71,2)</f>
        <v>0</v>
      </c>
      <c r="H71" s="193" t="s">
        <v>260</v>
      </c>
      <c r="I71" s="146" t="s">
        <v>260</v>
      </c>
      <c r="J71" s="133">
        <v>5.6000000000000001E-2</v>
      </c>
      <c r="K71" s="133" t="e">
        <f>ROUND(#REF!*J71,2)</f>
        <v>#REF!</v>
      </c>
      <c r="L71" s="133"/>
      <c r="M71" s="133" t="s">
        <v>220</v>
      </c>
      <c r="N71" s="133" t="s">
        <v>221</v>
      </c>
      <c r="O71" s="124"/>
      <c r="P71" s="124"/>
      <c r="Q71" s="124"/>
      <c r="R71" s="124"/>
      <c r="S71" s="124"/>
      <c r="T71" s="124"/>
      <c r="U71" s="124"/>
      <c r="V71" s="124" t="s">
        <v>222</v>
      </c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24"/>
      <c r="AZ71" s="124"/>
      <c r="BA71" s="124"/>
      <c r="BB71" s="124"/>
      <c r="BC71" s="124"/>
      <c r="BD71" s="124"/>
      <c r="BE71" s="124"/>
      <c r="BF71" s="124"/>
      <c r="BG71" s="124"/>
      <c r="BH71" s="124"/>
    </row>
    <row r="72" spans="1:60" outlineLevel="2" x14ac:dyDescent="0.2">
      <c r="A72" s="131"/>
      <c r="B72" s="132"/>
      <c r="C72" s="161" t="s">
        <v>14</v>
      </c>
      <c r="D72" s="159"/>
      <c r="E72" s="160">
        <v>26</v>
      </c>
      <c r="F72" s="133"/>
      <c r="G72" s="133"/>
      <c r="H72" s="133"/>
      <c r="I72" s="133"/>
      <c r="J72" s="133"/>
      <c r="K72" s="133"/>
      <c r="L72" s="133"/>
      <c r="M72" s="133"/>
      <c r="N72" s="133"/>
      <c r="O72" s="124"/>
      <c r="P72" s="124"/>
      <c r="Q72" s="124"/>
      <c r="R72" s="124"/>
      <c r="S72" s="124"/>
      <c r="T72" s="124"/>
      <c r="U72" s="124"/>
      <c r="V72" s="124" t="s">
        <v>262</v>
      </c>
      <c r="W72" s="124">
        <v>0</v>
      </c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24"/>
      <c r="BH72" s="124"/>
    </row>
    <row r="73" spans="1:60" outlineLevel="1" x14ac:dyDescent="0.2">
      <c r="A73" s="141">
        <v>28</v>
      </c>
      <c r="B73" s="142" t="s">
        <v>420</v>
      </c>
      <c r="C73" s="155" t="s">
        <v>421</v>
      </c>
      <c r="D73" s="143" t="s">
        <v>259</v>
      </c>
      <c r="E73" s="144">
        <v>187</v>
      </c>
      <c r="F73" s="145"/>
      <c r="G73" s="190">
        <f>ROUND(E73*F73,2)</f>
        <v>0</v>
      </c>
      <c r="H73" s="193" t="s">
        <v>260</v>
      </c>
      <c r="I73" s="146" t="s">
        <v>260</v>
      </c>
      <c r="J73" s="133">
        <v>9.0999999999999998E-2</v>
      </c>
      <c r="K73" s="133" t="e">
        <f>ROUND(#REF!*J73,2)</f>
        <v>#REF!</v>
      </c>
      <c r="L73" s="133"/>
      <c r="M73" s="133" t="s">
        <v>220</v>
      </c>
      <c r="N73" s="133" t="s">
        <v>221</v>
      </c>
      <c r="O73" s="124"/>
      <c r="P73" s="124"/>
      <c r="Q73" s="124"/>
      <c r="R73" s="124"/>
      <c r="S73" s="124"/>
      <c r="T73" s="124"/>
      <c r="U73" s="124"/>
      <c r="V73" s="124" t="s">
        <v>222</v>
      </c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24"/>
      <c r="AZ73" s="124"/>
      <c r="BA73" s="124"/>
      <c r="BB73" s="124"/>
      <c r="BC73" s="124"/>
      <c r="BD73" s="124"/>
      <c r="BE73" s="124"/>
      <c r="BF73" s="124"/>
      <c r="BG73" s="124"/>
      <c r="BH73" s="124"/>
    </row>
    <row r="74" spans="1:60" outlineLevel="2" x14ac:dyDescent="0.2">
      <c r="A74" s="131"/>
      <c r="B74" s="132"/>
      <c r="C74" s="161" t="s">
        <v>15</v>
      </c>
      <c r="D74" s="159"/>
      <c r="E74" s="160">
        <v>95</v>
      </c>
      <c r="F74" s="133"/>
      <c r="G74" s="133"/>
      <c r="H74" s="133"/>
      <c r="I74" s="133"/>
      <c r="J74" s="133"/>
      <c r="K74" s="133"/>
      <c r="L74" s="133"/>
      <c r="M74" s="133"/>
      <c r="N74" s="133"/>
      <c r="O74" s="124"/>
      <c r="P74" s="124"/>
      <c r="Q74" s="124"/>
      <c r="R74" s="124"/>
      <c r="S74" s="124"/>
      <c r="T74" s="124"/>
      <c r="U74" s="124"/>
      <c r="V74" s="124" t="s">
        <v>262</v>
      </c>
      <c r="W74" s="124">
        <v>0</v>
      </c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24"/>
      <c r="BH74" s="124"/>
    </row>
    <row r="75" spans="1:60" outlineLevel="3" x14ac:dyDescent="0.2">
      <c r="A75" s="131"/>
      <c r="B75" s="132"/>
      <c r="C75" s="161" t="s">
        <v>16</v>
      </c>
      <c r="D75" s="159"/>
      <c r="E75" s="160">
        <v>92</v>
      </c>
      <c r="F75" s="133"/>
      <c r="G75" s="133"/>
      <c r="H75" s="133"/>
      <c r="I75" s="133"/>
      <c r="J75" s="133"/>
      <c r="K75" s="133"/>
      <c r="L75" s="133"/>
      <c r="M75" s="133"/>
      <c r="N75" s="133"/>
      <c r="O75" s="124"/>
      <c r="P75" s="124"/>
      <c r="Q75" s="124"/>
      <c r="R75" s="124"/>
      <c r="S75" s="124"/>
      <c r="T75" s="124"/>
      <c r="U75" s="124"/>
      <c r="V75" s="124" t="s">
        <v>262</v>
      </c>
      <c r="W75" s="124">
        <v>0</v>
      </c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  <c r="BH75" s="124"/>
    </row>
    <row r="76" spans="1:60" outlineLevel="1" x14ac:dyDescent="0.2">
      <c r="A76" s="141">
        <v>29</v>
      </c>
      <c r="B76" s="142" t="s">
        <v>423</v>
      </c>
      <c r="C76" s="155" t="s">
        <v>424</v>
      </c>
      <c r="D76" s="143" t="s">
        <v>259</v>
      </c>
      <c r="E76" s="144">
        <v>187</v>
      </c>
      <c r="F76" s="145"/>
      <c r="G76" s="190">
        <f>ROUND(E76*F76,2)</f>
        <v>0</v>
      </c>
      <c r="H76" s="193" t="s">
        <v>260</v>
      </c>
      <c r="I76" s="146" t="s">
        <v>260</v>
      </c>
      <c r="J76" s="133">
        <v>8.0000000000000002E-3</v>
      </c>
      <c r="K76" s="133" t="e">
        <f>ROUND(#REF!*J76,2)</f>
        <v>#REF!</v>
      </c>
      <c r="L76" s="133"/>
      <c r="M76" s="133" t="s">
        <v>220</v>
      </c>
      <c r="N76" s="133" t="s">
        <v>221</v>
      </c>
      <c r="O76" s="124"/>
      <c r="P76" s="124"/>
      <c r="Q76" s="124"/>
      <c r="R76" s="124"/>
      <c r="S76" s="124"/>
      <c r="T76" s="124"/>
      <c r="U76" s="124"/>
      <c r="V76" s="124" t="s">
        <v>222</v>
      </c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24"/>
      <c r="AW76" s="124"/>
      <c r="AX76" s="124"/>
      <c r="AY76" s="124"/>
      <c r="AZ76" s="124"/>
      <c r="BA76" s="124"/>
      <c r="BB76" s="124"/>
      <c r="BC76" s="124"/>
      <c r="BD76" s="124"/>
      <c r="BE76" s="124"/>
      <c r="BF76" s="124"/>
      <c r="BG76" s="124"/>
      <c r="BH76" s="124"/>
    </row>
    <row r="77" spans="1:60" outlineLevel="2" x14ac:dyDescent="0.2">
      <c r="A77" s="131"/>
      <c r="B77" s="132"/>
      <c r="C77" s="161" t="s">
        <v>15</v>
      </c>
      <c r="D77" s="159"/>
      <c r="E77" s="160">
        <v>95</v>
      </c>
      <c r="F77" s="133"/>
      <c r="G77" s="133"/>
      <c r="H77" s="133"/>
      <c r="I77" s="133"/>
      <c r="J77" s="133"/>
      <c r="K77" s="133"/>
      <c r="L77" s="133"/>
      <c r="M77" s="133"/>
      <c r="N77" s="133"/>
      <c r="O77" s="124"/>
      <c r="P77" s="124"/>
      <c r="Q77" s="124"/>
      <c r="R77" s="124"/>
      <c r="S77" s="124"/>
      <c r="T77" s="124"/>
      <c r="U77" s="124"/>
      <c r="V77" s="124" t="s">
        <v>262</v>
      </c>
      <c r="W77" s="124">
        <v>0</v>
      </c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</row>
    <row r="78" spans="1:60" outlineLevel="3" x14ac:dyDescent="0.2">
      <c r="A78" s="131"/>
      <c r="B78" s="132"/>
      <c r="C78" s="161" t="s">
        <v>16</v>
      </c>
      <c r="D78" s="159"/>
      <c r="E78" s="160">
        <v>92</v>
      </c>
      <c r="F78" s="133"/>
      <c r="G78" s="133"/>
      <c r="H78" s="133"/>
      <c r="I78" s="133"/>
      <c r="J78" s="133"/>
      <c r="K78" s="133"/>
      <c r="L78" s="133"/>
      <c r="M78" s="133"/>
      <c r="N78" s="133"/>
      <c r="O78" s="124"/>
      <c r="P78" s="124"/>
      <c r="Q78" s="124"/>
      <c r="R78" s="124"/>
      <c r="S78" s="124"/>
      <c r="T78" s="124"/>
      <c r="U78" s="124"/>
      <c r="V78" s="124" t="s">
        <v>262</v>
      </c>
      <c r="W78" s="124">
        <v>0</v>
      </c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124"/>
      <c r="BB78" s="124"/>
      <c r="BC78" s="124"/>
      <c r="BD78" s="124"/>
      <c r="BE78" s="124"/>
      <c r="BF78" s="124"/>
      <c r="BG78" s="124"/>
      <c r="BH78" s="124"/>
    </row>
    <row r="79" spans="1:60" ht="22.5" outlineLevel="1" x14ac:dyDescent="0.2">
      <c r="A79" s="141">
        <v>30</v>
      </c>
      <c r="B79" s="142" t="s">
        <v>425</v>
      </c>
      <c r="C79" s="155" t="s">
        <v>426</v>
      </c>
      <c r="D79" s="143" t="s">
        <v>259</v>
      </c>
      <c r="E79" s="144">
        <v>26</v>
      </c>
      <c r="F79" s="145"/>
      <c r="G79" s="190">
        <f>ROUND(E79*F79,2)</f>
        <v>0</v>
      </c>
      <c r="H79" s="193" t="s">
        <v>260</v>
      </c>
      <c r="I79" s="146" t="s">
        <v>260</v>
      </c>
      <c r="J79" s="133">
        <v>4.0000000000000001E-3</v>
      </c>
      <c r="K79" s="133" t="e">
        <f>ROUND(#REF!*J79,2)</f>
        <v>#REF!</v>
      </c>
      <c r="L79" s="133"/>
      <c r="M79" s="133" t="s">
        <v>220</v>
      </c>
      <c r="N79" s="133" t="s">
        <v>221</v>
      </c>
      <c r="O79" s="124"/>
      <c r="P79" s="124"/>
      <c r="Q79" s="124"/>
      <c r="R79" s="124"/>
      <c r="S79" s="124"/>
      <c r="T79" s="124"/>
      <c r="U79" s="124"/>
      <c r="V79" s="124" t="s">
        <v>222</v>
      </c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</row>
    <row r="80" spans="1:60" outlineLevel="2" x14ac:dyDescent="0.2">
      <c r="A80" s="131"/>
      <c r="B80" s="132"/>
      <c r="C80" s="161" t="s">
        <v>14</v>
      </c>
      <c r="D80" s="159"/>
      <c r="E80" s="160">
        <v>26</v>
      </c>
      <c r="F80" s="133"/>
      <c r="G80" s="133"/>
      <c r="H80" s="133"/>
      <c r="I80" s="133"/>
      <c r="J80" s="133"/>
      <c r="K80" s="133"/>
      <c r="L80" s="133"/>
      <c r="M80" s="133"/>
      <c r="N80" s="133"/>
      <c r="O80" s="124"/>
      <c r="P80" s="124"/>
      <c r="Q80" s="124"/>
      <c r="R80" s="124"/>
      <c r="S80" s="124"/>
      <c r="T80" s="124"/>
      <c r="U80" s="124"/>
      <c r="V80" s="124" t="s">
        <v>262</v>
      </c>
      <c r="W80" s="124">
        <v>0</v>
      </c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  <c r="AT80" s="124"/>
      <c r="AU80" s="124"/>
      <c r="AV80" s="124"/>
      <c r="AW80" s="124"/>
      <c r="AX80" s="124"/>
      <c r="AY80" s="124"/>
      <c r="AZ80" s="124"/>
      <c r="BA80" s="124"/>
      <c r="BB80" s="124"/>
      <c r="BC80" s="124"/>
      <c r="BD80" s="124"/>
      <c r="BE80" s="124"/>
      <c r="BF80" s="124"/>
      <c r="BG80" s="124"/>
      <c r="BH80" s="124"/>
    </row>
    <row r="81" spans="1:60" ht="22.5" outlineLevel="1" x14ac:dyDescent="0.2">
      <c r="A81" s="141">
        <v>31</v>
      </c>
      <c r="B81" s="142" t="s">
        <v>427</v>
      </c>
      <c r="C81" s="155" t="s">
        <v>428</v>
      </c>
      <c r="D81" s="143" t="s">
        <v>259</v>
      </c>
      <c r="E81" s="144">
        <v>26</v>
      </c>
      <c r="F81" s="145"/>
      <c r="G81" s="190">
        <f>ROUND(E81*F81,2)</f>
        <v>0</v>
      </c>
      <c r="H81" s="193" t="s">
        <v>260</v>
      </c>
      <c r="I81" s="146" t="s">
        <v>260</v>
      </c>
      <c r="J81" s="133">
        <v>2E-3</v>
      </c>
      <c r="K81" s="133" t="e">
        <f>ROUND(#REF!*J81,2)</f>
        <v>#REF!</v>
      </c>
      <c r="L81" s="133"/>
      <c r="M81" s="133" t="s">
        <v>220</v>
      </c>
      <c r="N81" s="133" t="s">
        <v>221</v>
      </c>
      <c r="O81" s="124"/>
      <c r="P81" s="124"/>
      <c r="Q81" s="124"/>
      <c r="R81" s="124"/>
      <c r="S81" s="124"/>
      <c r="T81" s="124"/>
      <c r="U81" s="124"/>
      <c r="V81" s="124" t="s">
        <v>222</v>
      </c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  <c r="BH81" s="124"/>
    </row>
    <row r="82" spans="1:60" outlineLevel="2" x14ac:dyDescent="0.2">
      <c r="A82" s="131"/>
      <c r="B82" s="132"/>
      <c r="C82" s="161" t="s">
        <v>14</v>
      </c>
      <c r="D82" s="159"/>
      <c r="E82" s="160">
        <v>26</v>
      </c>
      <c r="F82" s="133"/>
      <c r="G82" s="133"/>
      <c r="H82" s="133"/>
      <c r="I82" s="133"/>
      <c r="J82" s="133"/>
      <c r="K82" s="133"/>
      <c r="L82" s="133"/>
      <c r="M82" s="133"/>
      <c r="N82" s="133"/>
      <c r="O82" s="124"/>
      <c r="P82" s="124"/>
      <c r="Q82" s="124"/>
      <c r="R82" s="124"/>
      <c r="S82" s="124"/>
      <c r="T82" s="124"/>
      <c r="U82" s="124"/>
      <c r="V82" s="124" t="s">
        <v>262</v>
      </c>
      <c r="W82" s="124">
        <v>0</v>
      </c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24"/>
      <c r="BH82" s="124"/>
    </row>
    <row r="83" spans="1:60" ht="22.5" outlineLevel="1" x14ac:dyDescent="0.2">
      <c r="A83" s="141">
        <v>32</v>
      </c>
      <c r="B83" s="142" t="s">
        <v>741</v>
      </c>
      <c r="C83" s="155" t="s">
        <v>742</v>
      </c>
      <c r="D83" s="143" t="s">
        <v>259</v>
      </c>
      <c r="E83" s="144">
        <v>26</v>
      </c>
      <c r="F83" s="145"/>
      <c r="G83" s="190">
        <f>ROUND(E83*F83,2)</f>
        <v>0</v>
      </c>
      <c r="H83" s="193" t="s">
        <v>260</v>
      </c>
      <c r="I83" s="146" t="s">
        <v>260</v>
      </c>
      <c r="J83" s="133">
        <v>6.4000000000000001E-2</v>
      </c>
      <c r="K83" s="133" t="e">
        <f>ROUND(#REF!*J83,2)</f>
        <v>#REF!</v>
      </c>
      <c r="L83" s="133"/>
      <c r="M83" s="133" t="s">
        <v>220</v>
      </c>
      <c r="N83" s="133" t="s">
        <v>221</v>
      </c>
      <c r="O83" s="124"/>
      <c r="P83" s="124"/>
      <c r="Q83" s="124"/>
      <c r="R83" s="124"/>
      <c r="S83" s="124"/>
      <c r="T83" s="124"/>
      <c r="U83" s="124"/>
      <c r="V83" s="124" t="s">
        <v>222</v>
      </c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124"/>
      <c r="AP83" s="124"/>
      <c r="AQ83" s="124"/>
      <c r="AR83" s="124"/>
      <c r="AS83" s="124"/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4"/>
      <c r="BE83" s="124"/>
      <c r="BF83" s="124"/>
      <c r="BG83" s="124"/>
      <c r="BH83" s="124"/>
    </row>
    <row r="84" spans="1:60" outlineLevel="2" x14ac:dyDescent="0.2">
      <c r="A84" s="131"/>
      <c r="B84" s="132"/>
      <c r="C84" s="161" t="s">
        <v>17</v>
      </c>
      <c r="D84" s="159"/>
      <c r="E84" s="160">
        <v>26</v>
      </c>
      <c r="F84" s="133"/>
      <c r="G84" s="133"/>
      <c r="H84" s="133"/>
      <c r="I84" s="133"/>
      <c r="J84" s="133"/>
      <c r="K84" s="133"/>
      <c r="L84" s="133"/>
      <c r="M84" s="133"/>
      <c r="N84" s="133"/>
      <c r="O84" s="124"/>
      <c r="P84" s="124"/>
      <c r="Q84" s="124"/>
      <c r="R84" s="124"/>
      <c r="S84" s="124"/>
      <c r="T84" s="124"/>
      <c r="U84" s="124"/>
      <c r="V84" s="124" t="s">
        <v>262</v>
      </c>
      <c r="W84" s="124">
        <v>0</v>
      </c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</row>
    <row r="85" spans="1:60" outlineLevel="1" x14ac:dyDescent="0.2">
      <c r="A85" s="141">
        <v>33</v>
      </c>
      <c r="B85" s="142" t="s">
        <v>743</v>
      </c>
      <c r="C85" s="155" t="s">
        <v>744</v>
      </c>
      <c r="D85" s="143" t="s">
        <v>259</v>
      </c>
      <c r="E85" s="144">
        <v>41</v>
      </c>
      <c r="F85" s="145"/>
      <c r="G85" s="190">
        <f>ROUND(E85*F85,2)</f>
        <v>0</v>
      </c>
      <c r="H85" s="193" t="s">
        <v>260</v>
      </c>
      <c r="I85" s="146" t="s">
        <v>260</v>
      </c>
      <c r="J85" s="133">
        <v>0.45200000000000001</v>
      </c>
      <c r="K85" s="133" t="e">
        <f>ROUND(#REF!*J85,2)</f>
        <v>#REF!</v>
      </c>
      <c r="L85" s="133"/>
      <c r="M85" s="133" t="s">
        <v>220</v>
      </c>
      <c r="N85" s="133" t="s">
        <v>221</v>
      </c>
      <c r="O85" s="124"/>
      <c r="P85" s="124"/>
      <c r="Q85" s="124"/>
      <c r="R85" s="124"/>
      <c r="S85" s="124"/>
      <c r="T85" s="124"/>
      <c r="U85" s="124"/>
      <c r="V85" s="124" t="s">
        <v>222</v>
      </c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  <c r="BE85" s="124"/>
      <c r="BF85" s="124"/>
      <c r="BG85" s="124"/>
      <c r="BH85" s="124"/>
    </row>
    <row r="86" spans="1:60" outlineLevel="2" x14ac:dyDescent="0.2">
      <c r="A86" s="131"/>
      <c r="B86" s="132"/>
      <c r="C86" s="272" t="s">
        <v>745</v>
      </c>
      <c r="D86" s="273"/>
      <c r="E86" s="273"/>
      <c r="F86" s="273"/>
      <c r="G86" s="273"/>
      <c r="H86" s="133"/>
      <c r="I86" s="133"/>
      <c r="J86" s="133"/>
      <c r="K86" s="133"/>
      <c r="L86" s="133"/>
      <c r="M86" s="133"/>
      <c r="N86" s="133"/>
      <c r="O86" s="124"/>
      <c r="P86" s="124"/>
      <c r="Q86" s="124"/>
      <c r="R86" s="124"/>
      <c r="S86" s="124"/>
      <c r="T86" s="124"/>
      <c r="U86" s="124"/>
      <c r="V86" s="124" t="s">
        <v>224</v>
      </c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  <c r="BE86" s="124"/>
      <c r="BF86" s="124"/>
      <c r="BG86" s="124"/>
      <c r="BH86" s="124"/>
    </row>
    <row r="87" spans="1:60" outlineLevel="2" x14ac:dyDescent="0.2">
      <c r="A87" s="131"/>
      <c r="B87" s="132"/>
      <c r="C87" s="161" t="s">
        <v>18</v>
      </c>
      <c r="D87" s="159"/>
      <c r="E87" s="160">
        <v>41</v>
      </c>
      <c r="F87" s="133"/>
      <c r="G87" s="133"/>
      <c r="H87" s="133"/>
      <c r="I87" s="133"/>
      <c r="J87" s="133"/>
      <c r="K87" s="133"/>
      <c r="L87" s="133"/>
      <c r="M87" s="133"/>
      <c r="N87" s="133"/>
      <c r="O87" s="124"/>
      <c r="P87" s="124"/>
      <c r="Q87" s="124"/>
      <c r="R87" s="124"/>
      <c r="S87" s="124"/>
      <c r="T87" s="124"/>
      <c r="U87" s="124"/>
      <c r="V87" s="124" t="s">
        <v>262</v>
      </c>
      <c r="W87" s="124">
        <v>0</v>
      </c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/>
      <c r="BD87" s="124"/>
      <c r="BE87" s="124"/>
      <c r="BF87" s="124"/>
      <c r="BG87" s="124"/>
      <c r="BH87" s="124"/>
    </row>
    <row r="88" spans="1:60" outlineLevel="1" x14ac:dyDescent="0.2">
      <c r="A88" s="141">
        <v>34</v>
      </c>
      <c r="B88" s="142" t="s">
        <v>750</v>
      </c>
      <c r="C88" s="155" t="s">
        <v>751</v>
      </c>
      <c r="D88" s="143" t="s">
        <v>259</v>
      </c>
      <c r="E88" s="144">
        <v>17.5</v>
      </c>
      <c r="F88" s="145"/>
      <c r="G88" s="190">
        <f>ROUND(E88*F88,2)</f>
        <v>0</v>
      </c>
      <c r="H88" s="193" t="s">
        <v>260</v>
      </c>
      <c r="I88" s="146" t="s">
        <v>260</v>
      </c>
      <c r="J88" s="133">
        <v>0.47799999999999998</v>
      </c>
      <c r="K88" s="133" t="e">
        <f>ROUND(#REF!*J88,2)</f>
        <v>#REF!</v>
      </c>
      <c r="L88" s="133"/>
      <c r="M88" s="133" t="s">
        <v>220</v>
      </c>
      <c r="N88" s="133" t="s">
        <v>221</v>
      </c>
      <c r="O88" s="124"/>
      <c r="P88" s="124"/>
      <c r="Q88" s="124"/>
      <c r="R88" s="124"/>
      <c r="S88" s="124"/>
      <c r="T88" s="124"/>
      <c r="U88" s="124"/>
      <c r="V88" s="124" t="s">
        <v>222</v>
      </c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4"/>
      <c r="BE88" s="124"/>
      <c r="BF88" s="124"/>
      <c r="BG88" s="124"/>
      <c r="BH88" s="124"/>
    </row>
    <row r="89" spans="1:60" outlineLevel="2" x14ac:dyDescent="0.2">
      <c r="A89" s="131"/>
      <c r="B89" s="132"/>
      <c r="C89" s="272" t="s">
        <v>745</v>
      </c>
      <c r="D89" s="273"/>
      <c r="E89" s="273"/>
      <c r="F89" s="273"/>
      <c r="G89" s="273"/>
      <c r="H89" s="133"/>
      <c r="I89" s="133"/>
      <c r="J89" s="133"/>
      <c r="K89" s="133"/>
      <c r="L89" s="133"/>
      <c r="M89" s="133"/>
      <c r="N89" s="133"/>
      <c r="O89" s="124"/>
      <c r="P89" s="124"/>
      <c r="Q89" s="124"/>
      <c r="R89" s="124"/>
      <c r="S89" s="124"/>
      <c r="T89" s="124"/>
      <c r="U89" s="124"/>
      <c r="V89" s="124" t="s">
        <v>224</v>
      </c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4"/>
      <c r="BE89" s="124"/>
      <c r="BF89" s="124"/>
      <c r="BG89" s="124"/>
      <c r="BH89" s="124"/>
    </row>
    <row r="90" spans="1:60" outlineLevel="2" x14ac:dyDescent="0.2">
      <c r="A90" s="131"/>
      <c r="B90" s="132"/>
      <c r="C90" s="161" t="s">
        <v>19</v>
      </c>
      <c r="D90" s="159"/>
      <c r="E90" s="160">
        <v>17.5</v>
      </c>
      <c r="F90" s="133"/>
      <c r="G90" s="133"/>
      <c r="H90" s="133"/>
      <c r="I90" s="133"/>
      <c r="J90" s="133"/>
      <c r="K90" s="133"/>
      <c r="L90" s="133"/>
      <c r="M90" s="133"/>
      <c r="N90" s="133"/>
      <c r="O90" s="124"/>
      <c r="P90" s="124"/>
      <c r="Q90" s="124"/>
      <c r="R90" s="124"/>
      <c r="S90" s="124"/>
      <c r="T90" s="124"/>
      <c r="U90" s="124"/>
      <c r="V90" s="124" t="s">
        <v>262</v>
      </c>
      <c r="W90" s="124">
        <v>0</v>
      </c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/>
      <c r="BD90" s="124"/>
      <c r="BE90" s="124"/>
      <c r="BF90" s="124"/>
      <c r="BG90" s="124"/>
      <c r="BH90" s="124"/>
    </row>
    <row r="91" spans="1:60" outlineLevel="1" x14ac:dyDescent="0.2">
      <c r="A91" s="141">
        <v>35</v>
      </c>
      <c r="B91" s="142" t="s">
        <v>754</v>
      </c>
      <c r="C91" s="155" t="s">
        <v>755</v>
      </c>
      <c r="D91" s="143" t="s">
        <v>287</v>
      </c>
      <c r="E91" s="144">
        <v>8.1999999999999993</v>
      </c>
      <c r="F91" s="145"/>
      <c r="G91" s="190">
        <f>ROUND(E91*F91,2)</f>
        <v>0</v>
      </c>
      <c r="H91" s="193" t="s">
        <v>260</v>
      </c>
      <c r="I91" s="146" t="s">
        <v>260</v>
      </c>
      <c r="J91" s="133">
        <v>0.41</v>
      </c>
      <c r="K91" s="133" t="e">
        <f>ROUND(#REF!*J91,2)</f>
        <v>#REF!</v>
      </c>
      <c r="L91" s="133"/>
      <c r="M91" s="133" t="s">
        <v>220</v>
      </c>
      <c r="N91" s="133" t="s">
        <v>221</v>
      </c>
      <c r="O91" s="124"/>
      <c r="P91" s="124"/>
      <c r="Q91" s="124"/>
      <c r="R91" s="124"/>
      <c r="S91" s="124"/>
      <c r="T91" s="124"/>
      <c r="U91" s="124"/>
      <c r="V91" s="124" t="s">
        <v>222</v>
      </c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24"/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/>
      <c r="BD91" s="124"/>
      <c r="BE91" s="124"/>
      <c r="BF91" s="124"/>
      <c r="BG91" s="124"/>
      <c r="BH91" s="124"/>
    </row>
    <row r="92" spans="1:60" outlineLevel="2" x14ac:dyDescent="0.2">
      <c r="A92" s="131"/>
      <c r="B92" s="132"/>
      <c r="C92" s="161" t="s">
        <v>20</v>
      </c>
      <c r="D92" s="159"/>
      <c r="E92" s="160">
        <v>8.1999999999999993</v>
      </c>
      <c r="F92" s="133"/>
      <c r="G92" s="133"/>
      <c r="H92" s="133"/>
      <c r="I92" s="133"/>
      <c r="J92" s="133"/>
      <c r="K92" s="133"/>
      <c r="L92" s="133"/>
      <c r="M92" s="133"/>
      <c r="N92" s="133"/>
      <c r="O92" s="124"/>
      <c r="P92" s="124"/>
      <c r="Q92" s="124"/>
      <c r="R92" s="124"/>
      <c r="S92" s="124"/>
      <c r="T92" s="124"/>
      <c r="U92" s="124"/>
      <c r="V92" s="124" t="s">
        <v>262</v>
      </c>
      <c r="W92" s="124">
        <v>0</v>
      </c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/>
      <c r="BD92" s="124"/>
      <c r="BE92" s="124"/>
      <c r="BF92" s="124"/>
      <c r="BG92" s="124"/>
      <c r="BH92" s="124"/>
    </row>
    <row r="93" spans="1:60" outlineLevel="1" x14ac:dyDescent="0.2">
      <c r="A93" s="141">
        <v>36</v>
      </c>
      <c r="B93" s="142" t="s">
        <v>757</v>
      </c>
      <c r="C93" s="155" t="s">
        <v>758</v>
      </c>
      <c r="D93" s="143" t="s">
        <v>287</v>
      </c>
      <c r="E93" s="144">
        <v>4.375</v>
      </c>
      <c r="F93" s="145"/>
      <c r="G93" s="190">
        <f>ROUND(E93*F93,2)</f>
        <v>0</v>
      </c>
      <c r="H93" s="193" t="s">
        <v>260</v>
      </c>
      <c r="I93" s="146" t="s">
        <v>260</v>
      </c>
      <c r="J93" s="133">
        <v>0.43</v>
      </c>
      <c r="K93" s="133" t="e">
        <f>ROUND(#REF!*J93,2)</f>
        <v>#REF!</v>
      </c>
      <c r="L93" s="133"/>
      <c r="M93" s="133" t="s">
        <v>220</v>
      </c>
      <c r="N93" s="133" t="s">
        <v>221</v>
      </c>
      <c r="O93" s="124"/>
      <c r="P93" s="124"/>
      <c r="Q93" s="124"/>
      <c r="R93" s="124"/>
      <c r="S93" s="124"/>
      <c r="T93" s="124"/>
      <c r="U93" s="124"/>
      <c r="V93" s="124" t="s">
        <v>222</v>
      </c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/>
      <c r="BD93" s="124"/>
      <c r="BE93" s="124"/>
      <c r="BF93" s="124"/>
      <c r="BG93" s="124"/>
      <c r="BH93" s="124"/>
    </row>
    <row r="94" spans="1:60" outlineLevel="2" x14ac:dyDescent="0.2">
      <c r="A94" s="131"/>
      <c r="B94" s="132"/>
      <c r="C94" s="161" t="s">
        <v>21</v>
      </c>
      <c r="D94" s="159"/>
      <c r="E94" s="160">
        <v>4.38</v>
      </c>
      <c r="F94" s="133"/>
      <c r="G94" s="133"/>
      <c r="H94" s="133"/>
      <c r="I94" s="133"/>
      <c r="J94" s="133"/>
      <c r="K94" s="133"/>
      <c r="L94" s="133"/>
      <c r="M94" s="133"/>
      <c r="N94" s="133"/>
      <c r="O94" s="124"/>
      <c r="P94" s="124"/>
      <c r="Q94" s="124"/>
      <c r="R94" s="124"/>
      <c r="S94" s="124"/>
      <c r="T94" s="124"/>
      <c r="U94" s="124"/>
      <c r="V94" s="124" t="s">
        <v>262</v>
      </c>
      <c r="W94" s="124">
        <v>0</v>
      </c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</row>
    <row r="95" spans="1:60" ht="22.5" outlineLevel="1" x14ac:dyDescent="0.2">
      <c r="A95" s="141">
        <v>37</v>
      </c>
      <c r="B95" s="142" t="s">
        <v>22</v>
      </c>
      <c r="C95" s="155" t="s">
        <v>23</v>
      </c>
      <c r="D95" s="143" t="s">
        <v>259</v>
      </c>
      <c r="E95" s="144">
        <v>92</v>
      </c>
      <c r="F95" s="145"/>
      <c r="G95" s="190">
        <f>ROUND(E95*F95,2)</f>
        <v>0</v>
      </c>
      <c r="H95" s="193" t="s">
        <v>260</v>
      </c>
      <c r="I95" s="146" t="s">
        <v>260</v>
      </c>
      <c r="J95" s="133">
        <v>0.27500000000000002</v>
      </c>
      <c r="K95" s="133" t="e">
        <f>ROUND(#REF!*J95,2)</f>
        <v>#REF!</v>
      </c>
      <c r="L95" s="133"/>
      <c r="M95" s="133" t="s">
        <v>220</v>
      </c>
      <c r="N95" s="133" t="s">
        <v>221</v>
      </c>
      <c r="O95" s="124"/>
      <c r="P95" s="124"/>
      <c r="Q95" s="124"/>
      <c r="R95" s="124"/>
      <c r="S95" s="124"/>
      <c r="T95" s="124"/>
      <c r="U95" s="124"/>
      <c r="V95" s="124" t="s">
        <v>222</v>
      </c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  <c r="AM95" s="124"/>
      <c r="AN95" s="124"/>
      <c r="AO95" s="124"/>
      <c r="AP95" s="124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24"/>
      <c r="BH95" s="124"/>
    </row>
    <row r="96" spans="1:60" outlineLevel="2" x14ac:dyDescent="0.2">
      <c r="A96" s="131"/>
      <c r="B96" s="132"/>
      <c r="C96" s="161" t="s">
        <v>24</v>
      </c>
      <c r="D96" s="159"/>
      <c r="E96" s="160">
        <v>92</v>
      </c>
      <c r="F96" s="133"/>
      <c r="G96" s="133"/>
      <c r="H96" s="133"/>
      <c r="I96" s="133"/>
      <c r="J96" s="133"/>
      <c r="K96" s="133"/>
      <c r="L96" s="133"/>
      <c r="M96" s="133"/>
      <c r="N96" s="133"/>
      <c r="O96" s="124"/>
      <c r="P96" s="124"/>
      <c r="Q96" s="124"/>
      <c r="R96" s="124"/>
      <c r="S96" s="124"/>
      <c r="T96" s="124"/>
      <c r="U96" s="124"/>
      <c r="V96" s="124" t="s">
        <v>262</v>
      </c>
      <c r="W96" s="124">
        <v>0</v>
      </c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  <c r="AO96" s="124"/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24"/>
      <c r="BH96" s="124"/>
    </row>
    <row r="97" spans="1:60" outlineLevel="1" x14ac:dyDescent="0.2">
      <c r="A97" s="141">
        <v>38</v>
      </c>
      <c r="B97" s="142" t="s">
        <v>932</v>
      </c>
      <c r="C97" s="155" t="s">
        <v>933</v>
      </c>
      <c r="D97" s="143" t="s">
        <v>294</v>
      </c>
      <c r="E97" s="144">
        <v>3.68</v>
      </c>
      <c r="F97" s="145"/>
      <c r="G97" s="190">
        <f>ROUND(E97*F97,2)</f>
        <v>0</v>
      </c>
      <c r="H97" s="193" t="s">
        <v>260</v>
      </c>
      <c r="I97" s="146" t="s">
        <v>260</v>
      </c>
      <c r="J97" s="133">
        <v>3</v>
      </c>
      <c r="K97" s="133" t="e">
        <f>ROUND(#REF!*J97,2)</f>
        <v>#REF!</v>
      </c>
      <c r="L97" s="133"/>
      <c r="M97" s="133" t="s">
        <v>220</v>
      </c>
      <c r="N97" s="133" t="s">
        <v>221</v>
      </c>
      <c r="O97" s="124"/>
      <c r="P97" s="124"/>
      <c r="Q97" s="124"/>
      <c r="R97" s="124"/>
      <c r="S97" s="124"/>
      <c r="T97" s="124"/>
      <c r="U97" s="124"/>
      <c r="V97" s="124" t="s">
        <v>222</v>
      </c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  <c r="AP97" s="124"/>
      <c r="AQ97" s="124"/>
      <c r="AR97" s="124"/>
      <c r="AS97" s="124"/>
      <c r="AT97" s="124"/>
      <c r="AU97" s="124"/>
      <c r="AV97" s="124"/>
      <c r="AW97" s="124"/>
      <c r="AX97" s="124"/>
      <c r="AY97" s="124"/>
      <c r="AZ97" s="124"/>
      <c r="BA97" s="124"/>
      <c r="BB97" s="124"/>
      <c r="BC97" s="124"/>
      <c r="BD97" s="124"/>
      <c r="BE97" s="124"/>
      <c r="BF97" s="124"/>
      <c r="BG97" s="124"/>
      <c r="BH97" s="124"/>
    </row>
    <row r="98" spans="1:60" outlineLevel="2" x14ac:dyDescent="0.2">
      <c r="A98" s="131"/>
      <c r="B98" s="132"/>
      <c r="C98" s="161" t="s">
        <v>25</v>
      </c>
      <c r="D98" s="159"/>
      <c r="E98" s="160">
        <v>3.68</v>
      </c>
      <c r="F98" s="133"/>
      <c r="G98" s="133"/>
      <c r="H98" s="133"/>
      <c r="I98" s="133"/>
      <c r="J98" s="133"/>
      <c r="K98" s="133"/>
      <c r="L98" s="133"/>
      <c r="M98" s="133"/>
      <c r="N98" s="133"/>
      <c r="O98" s="124"/>
      <c r="P98" s="124"/>
      <c r="Q98" s="124"/>
      <c r="R98" s="124"/>
      <c r="S98" s="124"/>
      <c r="T98" s="124"/>
      <c r="U98" s="124"/>
      <c r="V98" s="124" t="s">
        <v>262</v>
      </c>
      <c r="W98" s="124">
        <v>0</v>
      </c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24"/>
      <c r="BH98" s="124"/>
    </row>
    <row r="99" spans="1:60" outlineLevel="1" x14ac:dyDescent="0.2">
      <c r="A99" s="141">
        <v>39</v>
      </c>
      <c r="B99" s="142" t="s">
        <v>436</v>
      </c>
      <c r="C99" s="155" t="s">
        <v>437</v>
      </c>
      <c r="D99" s="143" t="s">
        <v>287</v>
      </c>
      <c r="E99" s="144">
        <v>28</v>
      </c>
      <c r="F99" s="145"/>
      <c r="G99" s="190">
        <f>ROUND(E99*F99,2)</f>
        <v>0</v>
      </c>
      <c r="H99" s="193" t="s">
        <v>260</v>
      </c>
      <c r="I99" s="146" t="s">
        <v>260</v>
      </c>
      <c r="J99" s="133">
        <v>4.5999999999999999E-2</v>
      </c>
      <c r="K99" s="133" t="e">
        <f>ROUND(#REF!*J99,2)</f>
        <v>#REF!</v>
      </c>
      <c r="L99" s="133"/>
      <c r="M99" s="133" t="s">
        <v>220</v>
      </c>
      <c r="N99" s="133" t="s">
        <v>221</v>
      </c>
      <c r="O99" s="124"/>
      <c r="P99" s="124"/>
      <c r="Q99" s="124"/>
      <c r="R99" s="124"/>
      <c r="S99" s="124"/>
      <c r="T99" s="124"/>
      <c r="U99" s="124"/>
      <c r="V99" s="124" t="s">
        <v>222</v>
      </c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124"/>
      <c r="AO99" s="124"/>
      <c r="AP99" s="124"/>
      <c r="AQ99" s="124"/>
      <c r="AR99" s="124"/>
      <c r="AS99" s="124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124"/>
      <c r="BG99" s="124"/>
      <c r="BH99" s="124"/>
    </row>
    <row r="100" spans="1:60" outlineLevel="2" x14ac:dyDescent="0.2">
      <c r="A100" s="131"/>
      <c r="B100" s="132"/>
      <c r="C100" s="272" t="s">
        <v>438</v>
      </c>
      <c r="D100" s="273"/>
      <c r="E100" s="273"/>
      <c r="F100" s="273"/>
      <c r="G100" s="273"/>
      <c r="H100" s="133"/>
      <c r="I100" s="133"/>
      <c r="J100" s="133"/>
      <c r="K100" s="133"/>
      <c r="L100" s="133"/>
      <c r="M100" s="133"/>
      <c r="N100" s="133"/>
      <c r="O100" s="124"/>
      <c r="P100" s="124"/>
      <c r="Q100" s="124"/>
      <c r="R100" s="124"/>
      <c r="S100" s="124"/>
      <c r="T100" s="124"/>
      <c r="U100" s="124"/>
      <c r="V100" s="124" t="s">
        <v>224</v>
      </c>
      <c r="W100" s="124"/>
      <c r="X100" s="124"/>
      <c r="Y100" s="124"/>
      <c r="Z100" s="124"/>
      <c r="AA100" s="124"/>
      <c r="AB100" s="124"/>
      <c r="AC100" s="124"/>
      <c r="AD100" s="124"/>
      <c r="AE100" s="124"/>
      <c r="AF100" s="124"/>
      <c r="AG100" s="124"/>
      <c r="AH100" s="124"/>
      <c r="AI100" s="124"/>
      <c r="AJ100" s="124"/>
      <c r="AK100" s="124"/>
      <c r="AL100" s="124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4"/>
      <c r="BF100" s="124"/>
      <c r="BG100" s="124"/>
      <c r="BH100" s="124"/>
    </row>
    <row r="101" spans="1:60" outlineLevel="2" x14ac:dyDescent="0.2">
      <c r="A101" s="131"/>
      <c r="B101" s="132"/>
      <c r="C101" s="161" t="s">
        <v>26</v>
      </c>
      <c r="D101" s="159"/>
      <c r="E101" s="160">
        <v>28</v>
      </c>
      <c r="F101" s="133"/>
      <c r="G101" s="133"/>
      <c r="H101" s="133"/>
      <c r="I101" s="133"/>
      <c r="J101" s="133"/>
      <c r="K101" s="133"/>
      <c r="L101" s="133"/>
      <c r="M101" s="133"/>
      <c r="N101" s="133"/>
      <c r="O101" s="124"/>
      <c r="P101" s="124"/>
      <c r="Q101" s="124"/>
      <c r="R101" s="124"/>
      <c r="S101" s="124"/>
      <c r="T101" s="124"/>
      <c r="U101" s="124"/>
      <c r="V101" s="124" t="s">
        <v>262</v>
      </c>
      <c r="W101" s="124">
        <v>0</v>
      </c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4"/>
      <c r="BF101" s="124"/>
      <c r="BG101" s="124"/>
      <c r="BH101" s="124"/>
    </row>
    <row r="102" spans="1:60" outlineLevel="1" x14ac:dyDescent="0.2">
      <c r="A102" s="141">
        <v>40</v>
      </c>
      <c r="B102" s="142" t="s">
        <v>760</v>
      </c>
      <c r="C102" s="155" t="s">
        <v>761</v>
      </c>
      <c r="D102" s="143" t="s">
        <v>259</v>
      </c>
      <c r="E102" s="144">
        <v>9</v>
      </c>
      <c r="F102" s="145"/>
      <c r="G102" s="190">
        <f>ROUND(E102*F102,2)</f>
        <v>0</v>
      </c>
      <c r="H102" s="193" t="s">
        <v>218</v>
      </c>
      <c r="I102" s="146" t="s">
        <v>219</v>
      </c>
      <c r="J102" s="133">
        <v>0</v>
      </c>
      <c r="K102" s="133" t="e">
        <f>ROUND(#REF!*J102,2)</f>
        <v>#REF!</v>
      </c>
      <c r="L102" s="133"/>
      <c r="M102" s="133" t="s">
        <v>220</v>
      </c>
      <c r="N102" s="133" t="s">
        <v>221</v>
      </c>
      <c r="O102" s="124"/>
      <c r="P102" s="124"/>
      <c r="Q102" s="124"/>
      <c r="R102" s="124"/>
      <c r="S102" s="124"/>
      <c r="T102" s="124"/>
      <c r="U102" s="124"/>
      <c r="V102" s="124" t="s">
        <v>222</v>
      </c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  <c r="BH102" s="124"/>
    </row>
    <row r="103" spans="1:60" outlineLevel="2" x14ac:dyDescent="0.2">
      <c r="A103" s="131"/>
      <c r="B103" s="132"/>
      <c r="C103" s="161" t="s">
        <v>27</v>
      </c>
      <c r="D103" s="159"/>
      <c r="E103" s="160">
        <v>9</v>
      </c>
      <c r="F103" s="133"/>
      <c r="G103" s="133"/>
      <c r="H103" s="133"/>
      <c r="I103" s="133"/>
      <c r="J103" s="133"/>
      <c r="K103" s="133"/>
      <c r="L103" s="133"/>
      <c r="M103" s="133"/>
      <c r="N103" s="133"/>
      <c r="O103" s="124"/>
      <c r="P103" s="124"/>
      <c r="Q103" s="124"/>
      <c r="R103" s="124"/>
      <c r="S103" s="124"/>
      <c r="T103" s="124"/>
      <c r="U103" s="124"/>
      <c r="V103" s="124" t="s">
        <v>262</v>
      </c>
      <c r="W103" s="124">
        <v>0</v>
      </c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4"/>
      <c r="BF103" s="124"/>
      <c r="BG103" s="124"/>
      <c r="BH103" s="124"/>
    </row>
    <row r="104" spans="1:60" outlineLevel="1" x14ac:dyDescent="0.2">
      <c r="A104" s="141">
        <v>41</v>
      </c>
      <c r="B104" s="142" t="s">
        <v>766</v>
      </c>
      <c r="C104" s="155" t="s">
        <v>767</v>
      </c>
      <c r="D104" s="143" t="s">
        <v>259</v>
      </c>
      <c r="E104" s="144">
        <v>18</v>
      </c>
      <c r="F104" s="145"/>
      <c r="G104" s="190">
        <f>ROUND(E104*F104,2)</f>
        <v>0</v>
      </c>
      <c r="H104" s="193" t="s">
        <v>218</v>
      </c>
      <c r="I104" s="146" t="s">
        <v>219</v>
      </c>
      <c r="J104" s="133">
        <v>0</v>
      </c>
      <c r="K104" s="133" t="e">
        <f>ROUND(#REF!*J104,2)</f>
        <v>#REF!</v>
      </c>
      <c r="L104" s="133"/>
      <c r="M104" s="133" t="s">
        <v>220</v>
      </c>
      <c r="N104" s="133" t="s">
        <v>221</v>
      </c>
      <c r="O104" s="124"/>
      <c r="P104" s="124"/>
      <c r="Q104" s="124"/>
      <c r="R104" s="124"/>
      <c r="S104" s="124"/>
      <c r="T104" s="124"/>
      <c r="U104" s="124"/>
      <c r="V104" s="124" t="s">
        <v>222</v>
      </c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4"/>
      <c r="BF104" s="124"/>
      <c r="BG104" s="124"/>
      <c r="BH104" s="124"/>
    </row>
    <row r="105" spans="1:60" outlineLevel="2" x14ac:dyDescent="0.2">
      <c r="A105" s="131"/>
      <c r="B105" s="132"/>
      <c r="C105" s="161" t="s">
        <v>28</v>
      </c>
      <c r="D105" s="159"/>
      <c r="E105" s="160">
        <v>18</v>
      </c>
      <c r="F105" s="133"/>
      <c r="G105" s="133"/>
      <c r="H105" s="133"/>
      <c r="I105" s="133"/>
      <c r="J105" s="133"/>
      <c r="K105" s="133"/>
      <c r="L105" s="133"/>
      <c r="M105" s="133"/>
      <c r="N105" s="133"/>
      <c r="O105" s="124"/>
      <c r="P105" s="124"/>
      <c r="Q105" s="124"/>
      <c r="R105" s="124"/>
      <c r="S105" s="124"/>
      <c r="T105" s="124"/>
      <c r="U105" s="124"/>
      <c r="V105" s="124" t="s">
        <v>262</v>
      </c>
      <c r="W105" s="124">
        <v>0</v>
      </c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4"/>
      <c r="BF105" s="124"/>
      <c r="BG105" s="124"/>
      <c r="BH105" s="124"/>
    </row>
    <row r="106" spans="1:60" ht="22.5" outlineLevel="1" x14ac:dyDescent="0.2">
      <c r="A106" s="141">
        <v>42</v>
      </c>
      <c r="B106" s="142" t="s">
        <v>938</v>
      </c>
      <c r="C106" s="155" t="s">
        <v>939</v>
      </c>
      <c r="D106" s="143" t="s">
        <v>446</v>
      </c>
      <c r="E106" s="144">
        <v>376</v>
      </c>
      <c r="F106" s="145"/>
      <c r="G106" s="190">
        <f>ROUND(E106*F106,2)</f>
        <v>0</v>
      </c>
      <c r="H106" s="193" t="s">
        <v>940</v>
      </c>
      <c r="I106" s="146" t="s">
        <v>219</v>
      </c>
      <c r="J106" s="133">
        <v>0</v>
      </c>
      <c r="K106" s="133" t="e">
        <f>ROUND(#REF!*J106,2)</f>
        <v>#REF!</v>
      </c>
      <c r="L106" s="133"/>
      <c r="M106" s="133" t="s">
        <v>243</v>
      </c>
      <c r="N106" s="133" t="s">
        <v>221</v>
      </c>
      <c r="O106" s="124"/>
      <c r="P106" s="124"/>
      <c r="Q106" s="124"/>
      <c r="R106" s="124"/>
      <c r="S106" s="124"/>
      <c r="T106" s="124"/>
      <c r="U106" s="124"/>
      <c r="V106" s="124" t="s">
        <v>244</v>
      </c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4"/>
      <c r="BF106" s="124"/>
      <c r="BG106" s="124"/>
      <c r="BH106" s="124"/>
    </row>
    <row r="107" spans="1:60" outlineLevel="2" x14ac:dyDescent="0.2">
      <c r="A107" s="131"/>
      <c r="B107" s="132"/>
      <c r="C107" s="161" t="s">
        <v>29</v>
      </c>
      <c r="D107" s="159"/>
      <c r="E107" s="160">
        <v>376</v>
      </c>
      <c r="F107" s="133"/>
      <c r="G107" s="133"/>
      <c r="H107" s="133"/>
      <c r="I107" s="133"/>
      <c r="J107" s="133"/>
      <c r="K107" s="133"/>
      <c r="L107" s="133"/>
      <c r="M107" s="133"/>
      <c r="N107" s="133"/>
      <c r="O107" s="124"/>
      <c r="P107" s="124"/>
      <c r="Q107" s="124"/>
      <c r="R107" s="124"/>
      <c r="S107" s="124"/>
      <c r="T107" s="124"/>
      <c r="U107" s="124"/>
      <c r="V107" s="124" t="s">
        <v>262</v>
      </c>
      <c r="W107" s="124">
        <v>0</v>
      </c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4"/>
      <c r="BF107" s="124"/>
      <c r="BG107" s="124"/>
      <c r="BH107" s="124"/>
    </row>
    <row r="108" spans="1:60" outlineLevel="1" x14ac:dyDescent="0.2">
      <c r="A108" s="141">
        <v>43</v>
      </c>
      <c r="B108" s="142" t="s">
        <v>406</v>
      </c>
      <c r="C108" s="155" t="s">
        <v>407</v>
      </c>
      <c r="D108" s="143" t="s">
        <v>259</v>
      </c>
      <c r="E108" s="144">
        <v>207</v>
      </c>
      <c r="F108" s="145"/>
      <c r="G108" s="190">
        <f>ROUND(E108*F108,2)</f>
        <v>0</v>
      </c>
      <c r="H108" s="193" t="s">
        <v>260</v>
      </c>
      <c r="I108" s="146" t="s">
        <v>260</v>
      </c>
      <c r="J108" s="133">
        <v>0</v>
      </c>
      <c r="K108" s="133" t="e">
        <f>ROUND(#REF!*J108,2)</f>
        <v>#REF!</v>
      </c>
      <c r="L108" s="133"/>
      <c r="M108" s="133" t="s">
        <v>243</v>
      </c>
      <c r="N108" s="133" t="s">
        <v>221</v>
      </c>
      <c r="O108" s="124"/>
      <c r="P108" s="124"/>
      <c r="Q108" s="124"/>
      <c r="R108" s="124"/>
      <c r="S108" s="124"/>
      <c r="T108" s="124"/>
      <c r="U108" s="124"/>
      <c r="V108" s="124" t="s">
        <v>244</v>
      </c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4"/>
      <c r="BF108" s="124"/>
      <c r="BG108" s="124"/>
      <c r="BH108" s="124"/>
    </row>
    <row r="109" spans="1:60" outlineLevel="2" x14ac:dyDescent="0.2">
      <c r="A109" s="131"/>
      <c r="B109" s="132"/>
      <c r="C109" s="161" t="s">
        <v>30</v>
      </c>
      <c r="D109" s="159"/>
      <c r="E109" s="160">
        <v>105</v>
      </c>
      <c r="F109" s="133"/>
      <c r="G109" s="133"/>
      <c r="H109" s="133"/>
      <c r="I109" s="133"/>
      <c r="J109" s="133"/>
      <c r="K109" s="133"/>
      <c r="L109" s="133"/>
      <c r="M109" s="133"/>
      <c r="N109" s="133"/>
      <c r="O109" s="124"/>
      <c r="P109" s="124"/>
      <c r="Q109" s="124"/>
      <c r="R109" s="124"/>
      <c r="S109" s="124"/>
      <c r="T109" s="124"/>
      <c r="U109" s="124"/>
      <c r="V109" s="124" t="s">
        <v>262</v>
      </c>
      <c r="W109" s="124">
        <v>0</v>
      </c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4"/>
      <c r="BF109" s="124"/>
      <c r="BG109" s="124"/>
      <c r="BH109" s="124"/>
    </row>
    <row r="110" spans="1:60" outlineLevel="3" x14ac:dyDescent="0.2">
      <c r="A110" s="131"/>
      <c r="B110" s="132"/>
      <c r="C110" s="161" t="s">
        <v>31</v>
      </c>
      <c r="D110" s="159"/>
      <c r="E110" s="160">
        <v>102</v>
      </c>
      <c r="F110" s="133"/>
      <c r="G110" s="133"/>
      <c r="H110" s="133"/>
      <c r="I110" s="133"/>
      <c r="J110" s="133"/>
      <c r="K110" s="133"/>
      <c r="L110" s="133"/>
      <c r="M110" s="133"/>
      <c r="N110" s="133"/>
      <c r="O110" s="124"/>
      <c r="P110" s="124"/>
      <c r="Q110" s="124"/>
      <c r="R110" s="124"/>
      <c r="S110" s="124"/>
      <c r="T110" s="124"/>
      <c r="U110" s="124"/>
      <c r="V110" s="124" t="s">
        <v>262</v>
      </c>
      <c r="W110" s="124">
        <v>0</v>
      </c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  <c r="AJ110" s="124"/>
      <c r="AK110" s="124"/>
      <c r="AL110" s="124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4"/>
      <c r="BF110" s="124"/>
      <c r="BG110" s="124"/>
      <c r="BH110" s="124"/>
    </row>
    <row r="111" spans="1:60" x14ac:dyDescent="0.2">
      <c r="A111" s="135" t="s">
        <v>213</v>
      </c>
      <c r="B111" s="136" t="s">
        <v>185</v>
      </c>
      <c r="C111" s="154" t="s">
        <v>186</v>
      </c>
      <c r="D111" s="137"/>
      <c r="E111" s="138"/>
      <c r="F111" s="139"/>
      <c r="G111" s="139">
        <f>SUMIF(AG112:AG145,"&lt;&gt;NOR",G112:G145)</f>
        <v>0</v>
      </c>
      <c r="H111" s="139"/>
      <c r="I111" s="140"/>
      <c r="J111" s="134"/>
      <c r="K111" s="134" t="e">
        <f>SUM(K112:K145)</f>
        <v>#REF!</v>
      </c>
      <c r="L111" s="134"/>
      <c r="M111" s="134"/>
      <c r="N111" s="134"/>
      <c r="V111" t="s">
        <v>214</v>
      </c>
    </row>
    <row r="112" spans="1:60" outlineLevel="1" x14ac:dyDescent="0.2">
      <c r="A112" s="141">
        <v>44</v>
      </c>
      <c r="B112" s="142" t="s">
        <v>473</v>
      </c>
      <c r="C112" s="155" t="s">
        <v>474</v>
      </c>
      <c r="D112" s="143" t="s">
        <v>446</v>
      </c>
      <c r="E112" s="144">
        <v>2</v>
      </c>
      <c r="F112" s="145"/>
      <c r="G112" s="190">
        <f>ROUND(E112*F112,2)</f>
        <v>0</v>
      </c>
      <c r="H112" s="193" t="s">
        <v>260</v>
      </c>
      <c r="I112" s="146" t="s">
        <v>260</v>
      </c>
      <c r="J112" s="133">
        <v>0.91800000000000004</v>
      </c>
      <c r="K112" s="133" t="e">
        <f>ROUND(#REF!*J112,2)</f>
        <v>#REF!</v>
      </c>
      <c r="L112" s="133"/>
      <c r="M112" s="133" t="s">
        <v>220</v>
      </c>
      <c r="N112" s="133" t="s">
        <v>221</v>
      </c>
      <c r="O112" s="124"/>
      <c r="P112" s="124"/>
      <c r="Q112" s="124"/>
      <c r="R112" s="124"/>
      <c r="S112" s="124"/>
      <c r="T112" s="124"/>
      <c r="U112" s="124"/>
      <c r="V112" s="124" t="s">
        <v>222</v>
      </c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4"/>
      <c r="BF112" s="124"/>
      <c r="BG112" s="124"/>
      <c r="BH112" s="124"/>
    </row>
    <row r="113" spans="1:60" ht="33.75" outlineLevel="2" x14ac:dyDescent="0.2">
      <c r="A113" s="131"/>
      <c r="B113" s="132"/>
      <c r="C113" s="272" t="s">
        <v>475</v>
      </c>
      <c r="D113" s="273"/>
      <c r="E113" s="273"/>
      <c r="F113" s="273"/>
      <c r="G113" s="273"/>
      <c r="H113" s="133"/>
      <c r="I113" s="133"/>
      <c r="J113" s="133"/>
      <c r="K113" s="133"/>
      <c r="L113" s="133"/>
      <c r="M113" s="133"/>
      <c r="N113" s="133"/>
      <c r="O113" s="124"/>
      <c r="P113" s="124"/>
      <c r="Q113" s="124"/>
      <c r="R113" s="124"/>
      <c r="S113" s="124"/>
      <c r="T113" s="124"/>
      <c r="U113" s="124"/>
      <c r="V113" s="124" t="s">
        <v>224</v>
      </c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4"/>
      <c r="AW113" s="124"/>
      <c r="AX113" s="124"/>
      <c r="AY113" s="124"/>
      <c r="AZ113" s="124"/>
      <c r="BA113" s="147" t="str">
        <f>C113</f>
        <v>Výkop jamky s odhozem výkopku na vzdálenost do 3 m, betonový základ (s dodávkou betonu), dodávka a osazení kotevní hliníkové patky, osazení sloupku, dodávka a osazení víčka ke sloupku, osazení svislé dopravní značky plochy do 1 m2.</v>
      </c>
      <c r="BB113" s="124"/>
      <c r="BC113" s="124"/>
      <c r="BD113" s="124"/>
      <c r="BE113" s="124"/>
      <c r="BF113" s="124"/>
      <c r="BG113" s="124"/>
      <c r="BH113" s="124"/>
    </row>
    <row r="114" spans="1:60" outlineLevel="3" x14ac:dyDescent="0.2">
      <c r="A114" s="131"/>
      <c r="B114" s="132"/>
      <c r="C114" s="274" t="s">
        <v>476</v>
      </c>
      <c r="D114" s="275"/>
      <c r="E114" s="275"/>
      <c r="F114" s="275"/>
      <c r="G114" s="275"/>
      <c r="H114" s="133"/>
      <c r="I114" s="133"/>
      <c r="J114" s="133"/>
      <c r="K114" s="133"/>
      <c r="L114" s="133"/>
      <c r="M114" s="133"/>
      <c r="N114" s="133"/>
      <c r="O114" s="124"/>
      <c r="P114" s="124"/>
      <c r="Q114" s="124"/>
      <c r="R114" s="124"/>
      <c r="S114" s="124"/>
      <c r="T114" s="124"/>
      <c r="U114" s="124"/>
      <c r="V114" s="124" t="s">
        <v>224</v>
      </c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24"/>
      <c r="BG114" s="124"/>
      <c r="BH114" s="124"/>
    </row>
    <row r="115" spans="1:60" outlineLevel="2" x14ac:dyDescent="0.2">
      <c r="A115" s="131"/>
      <c r="B115" s="132"/>
      <c r="C115" s="161" t="s">
        <v>477</v>
      </c>
      <c r="D115" s="159"/>
      <c r="E115" s="160"/>
      <c r="F115" s="133"/>
      <c r="G115" s="133"/>
      <c r="H115" s="133"/>
      <c r="I115" s="133"/>
      <c r="J115" s="133"/>
      <c r="K115" s="133"/>
      <c r="L115" s="133"/>
      <c r="M115" s="133"/>
      <c r="N115" s="133"/>
      <c r="O115" s="124"/>
      <c r="P115" s="124"/>
      <c r="Q115" s="124"/>
      <c r="R115" s="124"/>
      <c r="S115" s="124"/>
      <c r="T115" s="124"/>
      <c r="U115" s="124"/>
      <c r="V115" s="124" t="s">
        <v>262</v>
      </c>
      <c r="W115" s="124">
        <v>0</v>
      </c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24"/>
      <c r="BG115" s="124"/>
      <c r="BH115" s="124"/>
    </row>
    <row r="116" spans="1:60" outlineLevel="3" x14ac:dyDescent="0.2">
      <c r="A116" s="131"/>
      <c r="B116" s="132"/>
      <c r="C116" s="161" t="s">
        <v>32</v>
      </c>
      <c r="D116" s="159"/>
      <c r="E116" s="160">
        <v>1</v>
      </c>
      <c r="F116" s="133"/>
      <c r="G116" s="133"/>
      <c r="H116" s="133"/>
      <c r="I116" s="133"/>
      <c r="J116" s="133"/>
      <c r="K116" s="133"/>
      <c r="L116" s="133"/>
      <c r="M116" s="133"/>
      <c r="N116" s="133"/>
      <c r="O116" s="124"/>
      <c r="P116" s="124"/>
      <c r="Q116" s="124"/>
      <c r="R116" s="124"/>
      <c r="S116" s="124"/>
      <c r="T116" s="124"/>
      <c r="U116" s="124"/>
      <c r="V116" s="124" t="s">
        <v>262</v>
      </c>
      <c r="W116" s="124">
        <v>0</v>
      </c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4"/>
      <c r="BF116" s="124"/>
      <c r="BG116" s="124"/>
      <c r="BH116" s="124"/>
    </row>
    <row r="117" spans="1:60" outlineLevel="3" x14ac:dyDescent="0.2">
      <c r="A117" s="131"/>
      <c r="B117" s="132"/>
      <c r="C117" s="161" t="s">
        <v>33</v>
      </c>
      <c r="D117" s="159"/>
      <c r="E117" s="160">
        <v>1</v>
      </c>
      <c r="F117" s="133"/>
      <c r="G117" s="133"/>
      <c r="H117" s="133"/>
      <c r="I117" s="133"/>
      <c r="J117" s="133"/>
      <c r="K117" s="133"/>
      <c r="L117" s="133"/>
      <c r="M117" s="133"/>
      <c r="N117" s="133"/>
      <c r="O117" s="124"/>
      <c r="P117" s="124"/>
      <c r="Q117" s="124"/>
      <c r="R117" s="124"/>
      <c r="S117" s="124"/>
      <c r="T117" s="124"/>
      <c r="U117" s="124"/>
      <c r="V117" s="124" t="s">
        <v>262</v>
      </c>
      <c r="W117" s="124">
        <v>0</v>
      </c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4"/>
      <c r="BF117" s="124"/>
      <c r="BG117" s="124"/>
      <c r="BH117" s="124"/>
    </row>
    <row r="118" spans="1:60" ht="22.5" outlineLevel="1" x14ac:dyDescent="0.2">
      <c r="A118" s="141">
        <v>45</v>
      </c>
      <c r="B118" s="142" t="s">
        <v>487</v>
      </c>
      <c r="C118" s="155" t="s">
        <v>488</v>
      </c>
      <c r="D118" s="143" t="s">
        <v>446</v>
      </c>
      <c r="E118" s="144">
        <v>1</v>
      </c>
      <c r="F118" s="145"/>
      <c r="G118" s="190">
        <f>ROUND(E118*F118,2)</f>
        <v>0</v>
      </c>
      <c r="H118" s="193" t="s">
        <v>260</v>
      </c>
      <c r="I118" s="146" t="s">
        <v>260</v>
      </c>
      <c r="J118" s="133">
        <v>0.2</v>
      </c>
      <c r="K118" s="133" t="e">
        <f>ROUND(#REF!*J118,2)</f>
        <v>#REF!</v>
      </c>
      <c r="L118" s="133"/>
      <c r="M118" s="133" t="s">
        <v>220</v>
      </c>
      <c r="N118" s="133" t="s">
        <v>221</v>
      </c>
      <c r="O118" s="124"/>
      <c r="P118" s="124"/>
      <c r="Q118" s="124"/>
      <c r="R118" s="124"/>
      <c r="S118" s="124"/>
      <c r="T118" s="124"/>
      <c r="U118" s="124"/>
      <c r="V118" s="124" t="s">
        <v>222</v>
      </c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4"/>
      <c r="BH118" s="124"/>
    </row>
    <row r="119" spans="1:60" outlineLevel="2" x14ac:dyDescent="0.2">
      <c r="A119" s="131"/>
      <c r="B119" s="132"/>
      <c r="C119" s="272" t="s">
        <v>476</v>
      </c>
      <c r="D119" s="273"/>
      <c r="E119" s="273"/>
      <c r="F119" s="273"/>
      <c r="G119" s="273"/>
      <c r="H119" s="133"/>
      <c r="I119" s="133"/>
      <c r="J119" s="133"/>
      <c r="K119" s="133"/>
      <c r="L119" s="133"/>
      <c r="M119" s="133"/>
      <c r="N119" s="133"/>
      <c r="O119" s="124"/>
      <c r="P119" s="124"/>
      <c r="Q119" s="124"/>
      <c r="R119" s="124"/>
      <c r="S119" s="124"/>
      <c r="T119" s="124"/>
      <c r="U119" s="124"/>
      <c r="V119" s="124" t="s">
        <v>224</v>
      </c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4"/>
      <c r="BF119" s="124"/>
      <c r="BG119" s="124"/>
      <c r="BH119" s="124"/>
    </row>
    <row r="120" spans="1:60" outlineLevel="2" x14ac:dyDescent="0.2">
      <c r="A120" s="131"/>
      <c r="B120" s="132"/>
      <c r="C120" s="161" t="s">
        <v>34</v>
      </c>
      <c r="D120" s="159"/>
      <c r="E120" s="160"/>
      <c r="F120" s="133"/>
      <c r="G120" s="133"/>
      <c r="H120" s="133"/>
      <c r="I120" s="133"/>
      <c r="J120" s="133"/>
      <c r="K120" s="133"/>
      <c r="L120" s="133"/>
      <c r="M120" s="133"/>
      <c r="N120" s="133"/>
      <c r="O120" s="124"/>
      <c r="P120" s="124"/>
      <c r="Q120" s="124"/>
      <c r="R120" s="124"/>
      <c r="S120" s="124"/>
      <c r="T120" s="124"/>
      <c r="U120" s="124"/>
      <c r="V120" s="124" t="s">
        <v>262</v>
      </c>
      <c r="W120" s="124">
        <v>0</v>
      </c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4"/>
      <c r="BF120" s="124"/>
      <c r="BG120" s="124"/>
      <c r="BH120" s="124"/>
    </row>
    <row r="121" spans="1:60" outlineLevel="3" x14ac:dyDescent="0.2">
      <c r="A121" s="131"/>
      <c r="B121" s="132"/>
      <c r="C121" s="161" t="s">
        <v>484</v>
      </c>
      <c r="D121" s="159"/>
      <c r="E121" s="160">
        <v>1</v>
      </c>
      <c r="F121" s="133"/>
      <c r="G121" s="133"/>
      <c r="H121" s="133"/>
      <c r="I121" s="133"/>
      <c r="J121" s="133"/>
      <c r="K121" s="133"/>
      <c r="L121" s="133"/>
      <c r="M121" s="133"/>
      <c r="N121" s="133"/>
      <c r="O121" s="124"/>
      <c r="P121" s="124"/>
      <c r="Q121" s="124"/>
      <c r="R121" s="124"/>
      <c r="S121" s="124"/>
      <c r="T121" s="124"/>
      <c r="U121" s="124"/>
      <c r="V121" s="124" t="s">
        <v>262</v>
      </c>
      <c r="W121" s="124">
        <v>0</v>
      </c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4"/>
      <c r="BF121" s="124"/>
      <c r="BG121" s="124"/>
      <c r="BH121" s="124"/>
    </row>
    <row r="122" spans="1:60" ht="22.5" outlineLevel="1" x14ac:dyDescent="0.2">
      <c r="A122" s="141">
        <v>46</v>
      </c>
      <c r="B122" s="142" t="s">
        <v>967</v>
      </c>
      <c r="C122" s="155" t="s">
        <v>968</v>
      </c>
      <c r="D122" s="143" t="s">
        <v>259</v>
      </c>
      <c r="E122" s="144">
        <v>1.5</v>
      </c>
      <c r="F122" s="145"/>
      <c r="G122" s="190">
        <f>ROUND(E122*F122,2)</f>
        <v>0</v>
      </c>
      <c r="H122" s="193" t="s">
        <v>260</v>
      </c>
      <c r="I122" s="146" t="s">
        <v>260</v>
      </c>
      <c r="J122" s="133">
        <v>0.311</v>
      </c>
      <c r="K122" s="133" t="e">
        <f>ROUND(#REF!*J122,2)</f>
        <v>#REF!</v>
      </c>
      <c r="L122" s="133"/>
      <c r="M122" s="133" t="s">
        <v>220</v>
      </c>
      <c r="N122" s="133" t="s">
        <v>221</v>
      </c>
      <c r="O122" s="124"/>
      <c r="P122" s="124"/>
      <c r="Q122" s="124"/>
      <c r="R122" s="124"/>
      <c r="S122" s="124"/>
      <c r="T122" s="124"/>
      <c r="U122" s="124"/>
      <c r="V122" s="124" t="s">
        <v>222</v>
      </c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4"/>
      <c r="BF122" s="124"/>
      <c r="BG122" s="124"/>
      <c r="BH122" s="124"/>
    </row>
    <row r="123" spans="1:60" outlineLevel="2" x14ac:dyDescent="0.2">
      <c r="A123" s="131"/>
      <c r="B123" s="132"/>
      <c r="C123" s="161" t="s">
        <v>35</v>
      </c>
      <c r="D123" s="159"/>
      <c r="E123" s="160">
        <v>1.5</v>
      </c>
      <c r="F123" s="133"/>
      <c r="G123" s="133"/>
      <c r="H123" s="133"/>
      <c r="I123" s="133"/>
      <c r="J123" s="133"/>
      <c r="K123" s="133"/>
      <c r="L123" s="133"/>
      <c r="M123" s="133"/>
      <c r="N123" s="133"/>
      <c r="O123" s="124"/>
      <c r="P123" s="124"/>
      <c r="Q123" s="124"/>
      <c r="R123" s="124"/>
      <c r="S123" s="124"/>
      <c r="T123" s="124"/>
      <c r="U123" s="124"/>
      <c r="V123" s="124" t="s">
        <v>262</v>
      </c>
      <c r="W123" s="124">
        <v>0</v>
      </c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4"/>
      <c r="BF123" s="124"/>
      <c r="BG123" s="124"/>
      <c r="BH123" s="124"/>
    </row>
    <row r="124" spans="1:60" outlineLevel="1" x14ac:dyDescent="0.2">
      <c r="A124" s="141">
        <v>47</v>
      </c>
      <c r="B124" s="142" t="s">
        <v>970</v>
      </c>
      <c r="C124" s="155" t="s">
        <v>971</v>
      </c>
      <c r="D124" s="143" t="s">
        <v>259</v>
      </c>
      <c r="E124" s="144">
        <v>0.75</v>
      </c>
      <c r="F124" s="145"/>
      <c r="G124" s="190">
        <f>ROUND(E124*F124,2)</f>
        <v>0</v>
      </c>
      <c r="H124" s="193" t="s">
        <v>260</v>
      </c>
      <c r="I124" s="146" t="s">
        <v>260</v>
      </c>
      <c r="J124" s="133">
        <v>0.125</v>
      </c>
      <c r="K124" s="133" t="e">
        <f>ROUND(#REF!*J124,2)</f>
        <v>#REF!</v>
      </c>
      <c r="L124" s="133"/>
      <c r="M124" s="133" t="s">
        <v>220</v>
      </c>
      <c r="N124" s="133" t="s">
        <v>221</v>
      </c>
      <c r="O124" s="124"/>
      <c r="P124" s="124"/>
      <c r="Q124" s="124"/>
      <c r="R124" s="124"/>
      <c r="S124" s="124"/>
      <c r="T124" s="124"/>
      <c r="U124" s="124"/>
      <c r="V124" s="124" t="s">
        <v>222</v>
      </c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4"/>
      <c r="BH124" s="124"/>
    </row>
    <row r="125" spans="1:60" outlineLevel="2" x14ac:dyDescent="0.2">
      <c r="A125" s="131"/>
      <c r="B125" s="132"/>
      <c r="C125" s="161" t="s">
        <v>36</v>
      </c>
      <c r="D125" s="159"/>
      <c r="E125" s="160">
        <v>0.75</v>
      </c>
      <c r="F125" s="133"/>
      <c r="G125" s="133"/>
      <c r="H125" s="133"/>
      <c r="I125" s="133"/>
      <c r="J125" s="133"/>
      <c r="K125" s="133"/>
      <c r="L125" s="133"/>
      <c r="M125" s="133"/>
      <c r="N125" s="133"/>
      <c r="O125" s="124"/>
      <c r="P125" s="124"/>
      <c r="Q125" s="124"/>
      <c r="R125" s="124"/>
      <c r="S125" s="124"/>
      <c r="T125" s="124"/>
      <c r="U125" s="124"/>
      <c r="V125" s="124" t="s">
        <v>262</v>
      </c>
      <c r="W125" s="124">
        <v>0</v>
      </c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4"/>
      <c r="BF125" s="124"/>
      <c r="BG125" s="124"/>
      <c r="BH125" s="124"/>
    </row>
    <row r="126" spans="1:60" outlineLevel="1" x14ac:dyDescent="0.2">
      <c r="A126" s="141">
        <v>48</v>
      </c>
      <c r="B126" s="142" t="s">
        <v>787</v>
      </c>
      <c r="C126" s="155" t="s">
        <v>788</v>
      </c>
      <c r="D126" s="143" t="s">
        <v>287</v>
      </c>
      <c r="E126" s="144">
        <v>19</v>
      </c>
      <c r="F126" s="145"/>
      <c r="G126" s="190">
        <f>ROUND(E126*F126,2)</f>
        <v>0</v>
      </c>
      <c r="H126" s="193" t="s">
        <v>260</v>
      </c>
      <c r="I126" s="146" t="s">
        <v>260</v>
      </c>
      <c r="J126" s="133">
        <v>0.16200000000000001</v>
      </c>
      <c r="K126" s="133" t="e">
        <f>ROUND(#REF!*J126,2)</f>
        <v>#REF!</v>
      </c>
      <c r="L126" s="133"/>
      <c r="M126" s="133" t="s">
        <v>220</v>
      </c>
      <c r="N126" s="133" t="s">
        <v>221</v>
      </c>
      <c r="O126" s="124"/>
      <c r="P126" s="124"/>
      <c r="Q126" s="124"/>
      <c r="R126" s="124"/>
      <c r="S126" s="124"/>
      <c r="T126" s="124"/>
      <c r="U126" s="124"/>
      <c r="V126" s="124" t="s">
        <v>222</v>
      </c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4"/>
      <c r="BF126" s="124"/>
      <c r="BG126" s="124"/>
      <c r="BH126" s="124"/>
    </row>
    <row r="127" spans="1:60" outlineLevel="2" x14ac:dyDescent="0.2">
      <c r="A127" s="131"/>
      <c r="B127" s="132"/>
      <c r="C127" s="161" t="s">
        <v>37</v>
      </c>
      <c r="D127" s="159"/>
      <c r="E127" s="160">
        <v>19</v>
      </c>
      <c r="F127" s="133"/>
      <c r="G127" s="133"/>
      <c r="H127" s="133"/>
      <c r="I127" s="133"/>
      <c r="J127" s="133"/>
      <c r="K127" s="133"/>
      <c r="L127" s="133"/>
      <c r="M127" s="133"/>
      <c r="N127" s="133"/>
      <c r="O127" s="124"/>
      <c r="P127" s="124"/>
      <c r="Q127" s="124"/>
      <c r="R127" s="124"/>
      <c r="S127" s="124"/>
      <c r="T127" s="124"/>
      <c r="U127" s="124"/>
      <c r="V127" s="124" t="s">
        <v>262</v>
      </c>
      <c r="W127" s="124">
        <v>0</v>
      </c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4"/>
      <c r="BF127" s="124"/>
      <c r="BG127" s="124"/>
      <c r="BH127" s="124"/>
    </row>
    <row r="128" spans="1:60" outlineLevel="1" x14ac:dyDescent="0.2">
      <c r="A128" s="141">
        <v>49</v>
      </c>
      <c r="B128" s="142" t="s">
        <v>490</v>
      </c>
      <c r="C128" s="155" t="s">
        <v>491</v>
      </c>
      <c r="D128" s="143" t="s">
        <v>287</v>
      </c>
      <c r="E128" s="144">
        <v>57</v>
      </c>
      <c r="F128" s="145"/>
      <c r="G128" s="190">
        <f>ROUND(E128*F128,2)</f>
        <v>0</v>
      </c>
      <c r="H128" s="193" t="s">
        <v>260</v>
      </c>
      <c r="I128" s="146" t="s">
        <v>260</v>
      </c>
      <c r="J128" s="133">
        <v>0.27200000000000002</v>
      </c>
      <c r="K128" s="133" t="e">
        <f>ROUND(#REF!*J128,2)</f>
        <v>#REF!</v>
      </c>
      <c r="L128" s="133"/>
      <c r="M128" s="133" t="s">
        <v>220</v>
      </c>
      <c r="N128" s="133" t="s">
        <v>221</v>
      </c>
      <c r="O128" s="124"/>
      <c r="P128" s="124"/>
      <c r="Q128" s="124"/>
      <c r="R128" s="124"/>
      <c r="S128" s="124"/>
      <c r="T128" s="124"/>
      <c r="U128" s="124"/>
      <c r="V128" s="124" t="s">
        <v>222</v>
      </c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4"/>
      <c r="BF128" s="124"/>
      <c r="BG128" s="124"/>
      <c r="BH128" s="124"/>
    </row>
    <row r="129" spans="1:60" outlineLevel="2" x14ac:dyDescent="0.2">
      <c r="A129" s="131"/>
      <c r="B129" s="132"/>
      <c r="C129" s="272" t="s">
        <v>492</v>
      </c>
      <c r="D129" s="273"/>
      <c r="E129" s="273"/>
      <c r="F129" s="273"/>
      <c r="G129" s="273"/>
      <c r="H129" s="133"/>
      <c r="I129" s="133"/>
      <c r="J129" s="133"/>
      <c r="K129" s="133"/>
      <c r="L129" s="133"/>
      <c r="M129" s="133"/>
      <c r="N129" s="133"/>
      <c r="O129" s="124"/>
      <c r="P129" s="124"/>
      <c r="Q129" s="124"/>
      <c r="R129" s="124"/>
      <c r="S129" s="124"/>
      <c r="T129" s="124"/>
      <c r="U129" s="124"/>
      <c r="V129" s="124" t="s">
        <v>224</v>
      </c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4"/>
      <c r="BF129" s="124"/>
      <c r="BG129" s="124"/>
      <c r="BH129" s="124"/>
    </row>
    <row r="130" spans="1:60" outlineLevel="2" x14ac:dyDescent="0.2">
      <c r="A130" s="131"/>
      <c r="B130" s="132"/>
      <c r="C130" s="161" t="s">
        <v>38</v>
      </c>
      <c r="D130" s="159"/>
      <c r="E130" s="160">
        <v>37</v>
      </c>
      <c r="F130" s="133"/>
      <c r="G130" s="133"/>
      <c r="H130" s="133"/>
      <c r="I130" s="133"/>
      <c r="J130" s="133"/>
      <c r="K130" s="133"/>
      <c r="L130" s="133"/>
      <c r="M130" s="133"/>
      <c r="N130" s="133"/>
      <c r="O130" s="124"/>
      <c r="P130" s="124"/>
      <c r="Q130" s="124"/>
      <c r="R130" s="124"/>
      <c r="S130" s="124"/>
      <c r="T130" s="124"/>
      <c r="U130" s="124"/>
      <c r="V130" s="124" t="s">
        <v>262</v>
      </c>
      <c r="W130" s="124">
        <v>0</v>
      </c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4"/>
      <c r="BF130" s="124"/>
      <c r="BG130" s="124"/>
      <c r="BH130" s="124"/>
    </row>
    <row r="131" spans="1:60" outlineLevel="3" x14ac:dyDescent="0.2">
      <c r="A131" s="131"/>
      <c r="B131" s="132"/>
      <c r="C131" s="161" t="s">
        <v>39</v>
      </c>
      <c r="D131" s="159"/>
      <c r="E131" s="160">
        <v>20</v>
      </c>
      <c r="F131" s="133"/>
      <c r="G131" s="133"/>
      <c r="H131" s="133"/>
      <c r="I131" s="133"/>
      <c r="J131" s="133"/>
      <c r="K131" s="133"/>
      <c r="L131" s="133"/>
      <c r="M131" s="133"/>
      <c r="N131" s="133"/>
      <c r="O131" s="124"/>
      <c r="P131" s="124"/>
      <c r="Q131" s="124"/>
      <c r="R131" s="124"/>
      <c r="S131" s="124"/>
      <c r="T131" s="124"/>
      <c r="U131" s="124"/>
      <c r="V131" s="124" t="s">
        <v>262</v>
      </c>
      <c r="W131" s="124">
        <v>0</v>
      </c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4"/>
      <c r="BF131" s="124"/>
      <c r="BG131" s="124"/>
      <c r="BH131" s="124"/>
    </row>
    <row r="132" spans="1:60" outlineLevel="1" x14ac:dyDescent="0.2">
      <c r="A132" s="141">
        <v>50</v>
      </c>
      <c r="B132" s="142" t="s">
        <v>497</v>
      </c>
      <c r="C132" s="155" t="s">
        <v>498</v>
      </c>
      <c r="D132" s="143" t="s">
        <v>294</v>
      </c>
      <c r="E132" s="144">
        <v>1.8525</v>
      </c>
      <c r="F132" s="145"/>
      <c r="G132" s="190">
        <f>ROUND(E132*F132,2)</f>
        <v>0</v>
      </c>
      <c r="H132" s="193" t="s">
        <v>260</v>
      </c>
      <c r="I132" s="146" t="s">
        <v>260</v>
      </c>
      <c r="J132" s="133">
        <v>1.4419999999999999</v>
      </c>
      <c r="K132" s="133" t="e">
        <f>ROUND(#REF!*J132,2)</f>
        <v>#REF!</v>
      </c>
      <c r="L132" s="133"/>
      <c r="M132" s="133" t="s">
        <v>220</v>
      </c>
      <c r="N132" s="133" t="s">
        <v>221</v>
      </c>
      <c r="O132" s="124"/>
      <c r="P132" s="124"/>
      <c r="Q132" s="124"/>
      <c r="R132" s="124"/>
      <c r="S132" s="124"/>
      <c r="T132" s="124"/>
      <c r="U132" s="124"/>
      <c r="V132" s="124" t="s">
        <v>222</v>
      </c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4"/>
      <c r="BF132" s="124"/>
      <c r="BG132" s="124"/>
      <c r="BH132" s="124"/>
    </row>
    <row r="133" spans="1:60" outlineLevel="2" x14ac:dyDescent="0.2">
      <c r="A133" s="131"/>
      <c r="B133" s="132"/>
      <c r="C133" s="161" t="s">
        <v>40</v>
      </c>
      <c r="D133" s="159"/>
      <c r="E133" s="160">
        <v>1.85</v>
      </c>
      <c r="F133" s="133"/>
      <c r="G133" s="133"/>
      <c r="H133" s="133"/>
      <c r="I133" s="133"/>
      <c r="J133" s="133"/>
      <c r="K133" s="133"/>
      <c r="L133" s="133"/>
      <c r="M133" s="133"/>
      <c r="N133" s="133"/>
      <c r="O133" s="124"/>
      <c r="P133" s="124"/>
      <c r="Q133" s="124"/>
      <c r="R133" s="124"/>
      <c r="S133" s="124"/>
      <c r="T133" s="124"/>
      <c r="U133" s="124"/>
      <c r="V133" s="124" t="s">
        <v>262</v>
      </c>
      <c r="W133" s="124">
        <v>0</v>
      </c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4"/>
      <c r="BF133" s="124"/>
      <c r="BG133" s="124"/>
      <c r="BH133" s="124"/>
    </row>
    <row r="134" spans="1:60" outlineLevel="1" x14ac:dyDescent="0.2">
      <c r="A134" s="141">
        <v>51</v>
      </c>
      <c r="B134" s="142" t="s">
        <v>500</v>
      </c>
      <c r="C134" s="155" t="s">
        <v>501</v>
      </c>
      <c r="D134" s="143" t="s">
        <v>287</v>
      </c>
      <c r="E134" s="144">
        <v>28</v>
      </c>
      <c r="F134" s="145"/>
      <c r="G134" s="190">
        <f>ROUND(E134*F134,2)</f>
        <v>0</v>
      </c>
      <c r="H134" s="193" t="s">
        <v>260</v>
      </c>
      <c r="I134" s="146" t="s">
        <v>260</v>
      </c>
      <c r="J134" s="133">
        <v>9.2999999999999999E-2</v>
      </c>
      <c r="K134" s="133" t="e">
        <f>ROUND(#REF!*J134,2)</f>
        <v>#REF!</v>
      </c>
      <c r="L134" s="133"/>
      <c r="M134" s="133" t="s">
        <v>220</v>
      </c>
      <c r="N134" s="133" t="s">
        <v>221</v>
      </c>
      <c r="O134" s="124"/>
      <c r="P134" s="124"/>
      <c r="Q134" s="124"/>
      <c r="R134" s="124"/>
      <c r="S134" s="124"/>
      <c r="T134" s="124"/>
      <c r="U134" s="124"/>
      <c r="V134" s="124" t="s">
        <v>222</v>
      </c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4"/>
      <c r="BF134" s="124"/>
      <c r="BG134" s="124"/>
      <c r="BH134" s="124"/>
    </row>
    <row r="135" spans="1:60" outlineLevel="2" x14ac:dyDescent="0.2">
      <c r="A135" s="131"/>
      <c r="B135" s="132"/>
      <c r="C135" s="161" t="s">
        <v>26</v>
      </c>
      <c r="D135" s="159"/>
      <c r="E135" s="160">
        <v>28</v>
      </c>
      <c r="F135" s="133"/>
      <c r="G135" s="133"/>
      <c r="H135" s="133"/>
      <c r="I135" s="133"/>
      <c r="J135" s="133"/>
      <c r="K135" s="133"/>
      <c r="L135" s="133"/>
      <c r="M135" s="133"/>
      <c r="N135" s="133"/>
      <c r="O135" s="124"/>
      <c r="P135" s="124"/>
      <c r="Q135" s="124"/>
      <c r="R135" s="124"/>
      <c r="S135" s="124"/>
      <c r="T135" s="124"/>
      <c r="U135" s="124"/>
      <c r="V135" s="124" t="s">
        <v>262</v>
      </c>
      <c r="W135" s="124">
        <v>0</v>
      </c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4"/>
      <c r="BF135" s="124"/>
      <c r="BG135" s="124"/>
      <c r="BH135" s="124"/>
    </row>
    <row r="136" spans="1:60" outlineLevel="1" x14ac:dyDescent="0.2">
      <c r="A136" s="141">
        <v>52</v>
      </c>
      <c r="B136" s="142" t="s">
        <v>502</v>
      </c>
      <c r="C136" s="155" t="s">
        <v>503</v>
      </c>
      <c r="D136" s="143" t="s">
        <v>287</v>
      </c>
      <c r="E136" s="144">
        <v>28</v>
      </c>
      <c r="F136" s="145"/>
      <c r="G136" s="190">
        <f>ROUND(E136*F136,2)</f>
        <v>0</v>
      </c>
      <c r="H136" s="193" t="s">
        <v>260</v>
      </c>
      <c r="I136" s="146" t="s">
        <v>260</v>
      </c>
      <c r="J136" s="133">
        <v>5.5E-2</v>
      </c>
      <c r="K136" s="133" t="e">
        <f>ROUND(#REF!*J136,2)</f>
        <v>#REF!</v>
      </c>
      <c r="L136" s="133"/>
      <c r="M136" s="133" t="s">
        <v>220</v>
      </c>
      <c r="N136" s="133" t="s">
        <v>221</v>
      </c>
      <c r="O136" s="124"/>
      <c r="P136" s="124"/>
      <c r="Q136" s="124"/>
      <c r="R136" s="124"/>
      <c r="S136" s="124"/>
      <c r="T136" s="124"/>
      <c r="U136" s="124"/>
      <c r="V136" s="124" t="s">
        <v>222</v>
      </c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4"/>
      <c r="BF136" s="124"/>
      <c r="BG136" s="124"/>
      <c r="BH136" s="124"/>
    </row>
    <row r="137" spans="1:60" outlineLevel="2" x14ac:dyDescent="0.2">
      <c r="A137" s="131"/>
      <c r="B137" s="132"/>
      <c r="C137" s="161" t="s">
        <v>26</v>
      </c>
      <c r="D137" s="159"/>
      <c r="E137" s="160">
        <v>28</v>
      </c>
      <c r="F137" s="133"/>
      <c r="G137" s="133"/>
      <c r="H137" s="133"/>
      <c r="I137" s="133"/>
      <c r="J137" s="133"/>
      <c r="K137" s="133"/>
      <c r="L137" s="133"/>
      <c r="M137" s="133"/>
      <c r="N137" s="133"/>
      <c r="O137" s="124"/>
      <c r="P137" s="124"/>
      <c r="Q137" s="124"/>
      <c r="R137" s="124"/>
      <c r="S137" s="124"/>
      <c r="T137" s="124"/>
      <c r="U137" s="124"/>
      <c r="V137" s="124" t="s">
        <v>262</v>
      </c>
      <c r="W137" s="124">
        <v>0</v>
      </c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4"/>
      <c r="BF137" s="124"/>
      <c r="BG137" s="124"/>
      <c r="BH137" s="124"/>
    </row>
    <row r="138" spans="1:60" outlineLevel="1" x14ac:dyDescent="0.2">
      <c r="A138" s="141">
        <v>53</v>
      </c>
      <c r="B138" s="142" t="s">
        <v>524</v>
      </c>
      <c r="C138" s="155" t="s">
        <v>525</v>
      </c>
      <c r="D138" s="143" t="s">
        <v>446</v>
      </c>
      <c r="E138" s="144">
        <v>3</v>
      </c>
      <c r="F138" s="145"/>
      <c r="G138" s="190">
        <f>ROUND(E138*F138,2)</f>
        <v>0</v>
      </c>
      <c r="H138" s="193" t="s">
        <v>526</v>
      </c>
      <c r="I138" s="146" t="s">
        <v>526</v>
      </c>
      <c r="J138" s="133">
        <v>0</v>
      </c>
      <c r="K138" s="133" t="e">
        <f>ROUND(#REF!*J138,2)</f>
        <v>#REF!</v>
      </c>
      <c r="L138" s="133"/>
      <c r="M138" s="133" t="s">
        <v>243</v>
      </c>
      <c r="N138" s="133" t="s">
        <v>221</v>
      </c>
      <c r="O138" s="124"/>
      <c r="P138" s="124"/>
      <c r="Q138" s="124"/>
      <c r="R138" s="124"/>
      <c r="S138" s="124"/>
      <c r="T138" s="124"/>
      <c r="U138" s="124"/>
      <c r="V138" s="124" t="s">
        <v>244</v>
      </c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  <c r="AJ138" s="124"/>
      <c r="AK138" s="124"/>
      <c r="AL138" s="124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4"/>
      <c r="BF138" s="124"/>
      <c r="BG138" s="124"/>
      <c r="BH138" s="124"/>
    </row>
    <row r="139" spans="1:60" outlineLevel="2" x14ac:dyDescent="0.2">
      <c r="A139" s="131"/>
      <c r="B139" s="132"/>
      <c r="C139" s="161" t="s">
        <v>41</v>
      </c>
      <c r="D139" s="159"/>
      <c r="E139" s="160">
        <v>3</v>
      </c>
      <c r="F139" s="133"/>
      <c r="G139" s="133"/>
      <c r="H139" s="133"/>
      <c r="I139" s="133"/>
      <c r="J139" s="133"/>
      <c r="K139" s="133"/>
      <c r="L139" s="133"/>
      <c r="M139" s="133"/>
      <c r="N139" s="133"/>
      <c r="O139" s="124"/>
      <c r="P139" s="124"/>
      <c r="Q139" s="124"/>
      <c r="R139" s="124"/>
      <c r="S139" s="124"/>
      <c r="T139" s="124"/>
      <c r="U139" s="124"/>
      <c r="V139" s="124" t="s">
        <v>262</v>
      </c>
      <c r="W139" s="124">
        <v>0</v>
      </c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4"/>
      <c r="BF139" s="124"/>
      <c r="BG139" s="124"/>
      <c r="BH139" s="124"/>
    </row>
    <row r="140" spans="1:60" ht="22.5" outlineLevel="1" x14ac:dyDescent="0.2">
      <c r="A140" s="141">
        <v>54</v>
      </c>
      <c r="B140" s="142" t="s">
        <v>528</v>
      </c>
      <c r="C140" s="155" t="s">
        <v>529</v>
      </c>
      <c r="D140" s="143" t="s">
        <v>446</v>
      </c>
      <c r="E140" s="144">
        <v>39</v>
      </c>
      <c r="F140" s="145"/>
      <c r="G140" s="190">
        <f>ROUND(E140*F140,2)</f>
        <v>0</v>
      </c>
      <c r="H140" s="193" t="s">
        <v>260</v>
      </c>
      <c r="I140" s="146" t="s">
        <v>260</v>
      </c>
      <c r="J140" s="133">
        <v>0</v>
      </c>
      <c r="K140" s="133" t="e">
        <f>ROUND(#REF!*J140,2)</f>
        <v>#REF!</v>
      </c>
      <c r="L140" s="133"/>
      <c r="M140" s="133" t="s">
        <v>243</v>
      </c>
      <c r="N140" s="133" t="s">
        <v>221</v>
      </c>
      <c r="O140" s="124"/>
      <c r="P140" s="124"/>
      <c r="Q140" s="124"/>
      <c r="R140" s="124"/>
      <c r="S140" s="124"/>
      <c r="T140" s="124"/>
      <c r="U140" s="124"/>
      <c r="V140" s="124" t="s">
        <v>244</v>
      </c>
      <c r="W140" s="124"/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  <c r="AJ140" s="124"/>
      <c r="AK140" s="124"/>
      <c r="AL140" s="124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4"/>
      <c r="BF140" s="124"/>
      <c r="BG140" s="124"/>
      <c r="BH140" s="124"/>
    </row>
    <row r="141" spans="1:60" outlineLevel="2" x14ac:dyDescent="0.2">
      <c r="A141" s="131"/>
      <c r="B141" s="132"/>
      <c r="C141" s="161" t="s">
        <v>42</v>
      </c>
      <c r="D141" s="159"/>
      <c r="E141" s="160">
        <v>39</v>
      </c>
      <c r="F141" s="133"/>
      <c r="G141" s="133"/>
      <c r="H141" s="133"/>
      <c r="I141" s="133"/>
      <c r="J141" s="133"/>
      <c r="K141" s="133"/>
      <c r="L141" s="133"/>
      <c r="M141" s="133"/>
      <c r="N141" s="133"/>
      <c r="O141" s="124"/>
      <c r="P141" s="124"/>
      <c r="Q141" s="124"/>
      <c r="R141" s="124"/>
      <c r="S141" s="124"/>
      <c r="T141" s="124"/>
      <c r="U141" s="124"/>
      <c r="V141" s="124" t="s">
        <v>262</v>
      </c>
      <c r="W141" s="124">
        <v>0</v>
      </c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4"/>
      <c r="BF141" s="124"/>
      <c r="BG141" s="124"/>
      <c r="BH141" s="124"/>
    </row>
    <row r="142" spans="1:60" outlineLevel="1" x14ac:dyDescent="0.2">
      <c r="A142" s="141">
        <v>55</v>
      </c>
      <c r="B142" s="142" t="s">
        <v>531</v>
      </c>
      <c r="C142" s="155" t="s">
        <v>532</v>
      </c>
      <c r="D142" s="143" t="s">
        <v>446</v>
      </c>
      <c r="E142" s="144">
        <v>21</v>
      </c>
      <c r="F142" s="145"/>
      <c r="G142" s="190">
        <f>ROUND(E142*F142,2)</f>
        <v>0</v>
      </c>
      <c r="H142" s="193" t="s">
        <v>260</v>
      </c>
      <c r="I142" s="146" t="s">
        <v>260</v>
      </c>
      <c r="J142" s="133">
        <v>0</v>
      </c>
      <c r="K142" s="133" t="e">
        <f>ROUND(#REF!*J142,2)</f>
        <v>#REF!</v>
      </c>
      <c r="L142" s="133"/>
      <c r="M142" s="133" t="s">
        <v>243</v>
      </c>
      <c r="N142" s="133" t="s">
        <v>221</v>
      </c>
      <c r="O142" s="124"/>
      <c r="P142" s="124"/>
      <c r="Q142" s="124"/>
      <c r="R142" s="124"/>
      <c r="S142" s="124"/>
      <c r="T142" s="124"/>
      <c r="U142" s="124"/>
      <c r="V142" s="124" t="s">
        <v>244</v>
      </c>
      <c r="W142" s="124"/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  <c r="AJ142" s="124"/>
      <c r="AK142" s="124"/>
      <c r="AL142" s="124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4"/>
      <c r="BF142" s="124"/>
      <c r="BG142" s="124"/>
      <c r="BH142" s="124"/>
    </row>
    <row r="143" spans="1:60" outlineLevel="2" x14ac:dyDescent="0.2">
      <c r="A143" s="131"/>
      <c r="B143" s="132"/>
      <c r="C143" s="161" t="s">
        <v>43</v>
      </c>
      <c r="D143" s="159"/>
      <c r="E143" s="160">
        <v>21</v>
      </c>
      <c r="F143" s="133"/>
      <c r="G143" s="133"/>
      <c r="H143" s="133"/>
      <c r="I143" s="133"/>
      <c r="J143" s="133"/>
      <c r="K143" s="133"/>
      <c r="L143" s="133"/>
      <c r="M143" s="133"/>
      <c r="N143" s="133"/>
      <c r="O143" s="124"/>
      <c r="P143" s="124"/>
      <c r="Q143" s="124"/>
      <c r="R143" s="124"/>
      <c r="S143" s="124"/>
      <c r="T143" s="124"/>
      <c r="U143" s="124"/>
      <c r="V143" s="124" t="s">
        <v>262</v>
      </c>
      <c r="W143" s="124">
        <v>0</v>
      </c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4"/>
      <c r="BF143" s="124"/>
      <c r="BG143" s="124"/>
      <c r="BH143" s="124"/>
    </row>
    <row r="144" spans="1:60" outlineLevel="1" x14ac:dyDescent="0.2">
      <c r="A144" s="141">
        <v>56</v>
      </c>
      <c r="B144" s="142" t="s">
        <v>796</v>
      </c>
      <c r="C144" s="155" t="s">
        <v>797</v>
      </c>
      <c r="D144" s="143" t="s">
        <v>446</v>
      </c>
      <c r="E144" s="144">
        <v>20</v>
      </c>
      <c r="F144" s="145"/>
      <c r="G144" s="190">
        <f>ROUND(E144*F144,2)</f>
        <v>0</v>
      </c>
      <c r="H144" s="193" t="s">
        <v>260</v>
      </c>
      <c r="I144" s="146" t="s">
        <v>260</v>
      </c>
      <c r="J144" s="133">
        <v>0</v>
      </c>
      <c r="K144" s="133" t="e">
        <f>ROUND(#REF!*J144,2)</f>
        <v>#REF!</v>
      </c>
      <c r="L144" s="133"/>
      <c r="M144" s="133" t="s">
        <v>243</v>
      </c>
      <c r="N144" s="133" t="s">
        <v>221</v>
      </c>
      <c r="O144" s="124"/>
      <c r="P144" s="124"/>
      <c r="Q144" s="124"/>
      <c r="R144" s="124"/>
      <c r="S144" s="124"/>
      <c r="T144" s="124"/>
      <c r="U144" s="124"/>
      <c r="V144" s="124" t="s">
        <v>244</v>
      </c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4"/>
      <c r="AL144" s="124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4"/>
      <c r="BF144" s="124"/>
      <c r="BG144" s="124"/>
      <c r="BH144" s="124"/>
    </row>
    <row r="145" spans="1:60" outlineLevel="2" x14ac:dyDescent="0.2">
      <c r="A145" s="131"/>
      <c r="B145" s="132"/>
      <c r="C145" s="161" t="s">
        <v>44</v>
      </c>
      <c r="D145" s="159"/>
      <c r="E145" s="160">
        <v>20</v>
      </c>
      <c r="F145" s="133"/>
      <c r="G145" s="133"/>
      <c r="H145" s="133"/>
      <c r="I145" s="133"/>
      <c r="J145" s="133"/>
      <c r="K145" s="133"/>
      <c r="L145" s="133"/>
      <c r="M145" s="133"/>
      <c r="N145" s="133"/>
      <c r="O145" s="124"/>
      <c r="P145" s="124"/>
      <c r="Q145" s="124"/>
      <c r="R145" s="124"/>
      <c r="S145" s="124"/>
      <c r="T145" s="124"/>
      <c r="U145" s="124"/>
      <c r="V145" s="124" t="s">
        <v>262</v>
      </c>
      <c r="W145" s="124">
        <v>0</v>
      </c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4"/>
      <c r="BF145" s="124"/>
      <c r="BG145" s="124"/>
      <c r="BH145" s="124"/>
    </row>
    <row r="146" spans="1:60" x14ac:dyDescent="0.2">
      <c r="A146" s="135" t="s">
        <v>213</v>
      </c>
      <c r="B146" s="136" t="s">
        <v>187</v>
      </c>
      <c r="C146" s="154" t="s">
        <v>188</v>
      </c>
      <c r="D146" s="137"/>
      <c r="E146" s="138"/>
      <c r="F146" s="139"/>
      <c r="G146" s="139">
        <f>SUMIF(AG147:AG156,"&lt;&gt;NOR",G147:G156)</f>
        <v>0</v>
      </c>
      <c r="H146" s="139"/>
      <c r="I146" s="140"/>
      <c r="J146" s="134"/>
      <c r="K146" s="134" t="e">
        <f>SUM(K147:K156)</f>
        <v>#REF!</v>
      </c>
      <c r="L146" s="134"/>
      <c r="M146" s="134"/>
      <c r="N146" s="134"/>
      <c r="V146" t="s">
        <v>214</v>
      </c>
    </row>
    <row r="147" spans="1:60" outlineLevel="1" x14ac:dyDescent="0.2">
      <c r="A147" s="141">
        <v>57</v>
      </c>
      <c r="B147" s="142" t="s">
        <v>45</v>
      </c>
      <c r="C147" s="155" t="s">
        <v>46</v>
      </c>
      <c r="D147" s="143" t="s">
        <v>446</v>
      </c>
      <c r="E147" s="144">
        <v>1</v>
      </c>
      <c r="F147" s="145"/>
      <c r="G147" s="190">
        <f>ROUND(E147*F147,2)</f>
        <v>0</v>
      </c>
      <c r="H147" s="193" t="s">
        <v>260</v>
      </c>
      <c r="I147" s="146" t="s">
        <v>260</v>
      </c>
      <c r="J147" s="133">
        <v>0.17399999999999999</v>
      </c>
      <c r="K147" s="133" t="e">
        <f>ROUND(#REF!*J147,2)</f>
        <v>#REF!</v>
      </c>
      <c r="L147" s="133"/>
      <c r="M147" s="133" t="s">
        <v>220</v>
      </c>
      <c r="N147" s="133" t="s">
        <v>221</v>
      </c>
      <c r="O147" s="124"/>
      <c r="P147" s="124"/>
      <c r="Q147" s="124"/>
      <c r="R147" s="124"/>
      <c r="S147" s="124"/>
      <c r="T147" s="124"/>
      <c r="U147" s="124"/>
      <c r="V147" s="124" t="s">
        <v>222</v>
      </c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  <c r="AJ147" s="124"/>
      <c r="AK147" s="124"/>
      <c r="AL147" s="124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4"/>
      <c r="BF147" s="124"/>
      <c r="BG147" s="124"/>
      <c r="BH147" s="124"/>
    </row>
    <row r="148" spans="1:60" outlineLevel="2" x14ac:dyDescent="0.2">
      <c r="A148" s="131"/>
      <c r="B148" s="132"/>
      <c r="C148" s="161" t="s">
        <v>47</v>
      </c>
      <c r="D148" s="159"/>
      <c r="E148" s="160">
        <v>1</v>
      </c>
      <c r="F148" s="133"/>
      <c r="G148" s="133"/>
      <c r="H148" s="133"/>
      <c r="I148" s="133"/>
      <c r="J148" s="133"/>
      <c r="K148" s="133"/>
      <c r="L148" s="133"/>
      <c r="M148" s="133"/>
      <c r="N148" s="133"/>
      <c r="O148" s="124"/>
      <c r="P148" s="124"/>
      <c r="Q148" s="124"/>
      <c r="R148" s="124"/>
      <c r="S148" s="124"/>
      <c r="T148" s="124"/>
      <c r="U148" s="124"/>
      <c r="V148" s="124" t="s">
        <v>262</v>
      </c>
      <c r="W148" s="124">
        <v>0</v>
      </c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4"/>
      <c r="BF148" s="124"/>
      <c r="BG148" s="124"/>
      <c r="BH148" s="124"/>
    </row>
    <row r="149" spans="1:60" outlineLevel="1" x14ac:dyDescent="0.2">
      <c r="A149" s="141">
        <v>58</v>
      </c>
      <c r="B149" s="142" t="s">
        <v>48</v>
      </c>
      <c r="C149" s="155" t="s">
        <v>49</v>
      </c>
      <c r="D149" s="143" t="s">
        <v>259</v>
      </c>
      <c r="E149" s="144">
        <v>41</v>
      </c>
      <c r="F149" s="145"/>
      <c r="G149" s="190">
        <f>ROUND(E149*F149,2)</f>
        <v>0</v>
      </c>
      <c r="H149" s="193" t="s">
        <v>260</v>
      </c>
      <c r="I149" s="146" t="s">
        <v>260</v>
      </c>
      <c r="J149" s="133">
        <v>0.115</v>
      </c>
      <c r="K149" s="133" t="e">
        <f>ROUND(#REF!*J149,2)</f>
        <v>#REF!</v>
      </c>
      <c r="L149" s="133"/>
      <c r="M149" s="133" t="s">
        <v>220</v>
      </c>
      <c r="N149" s="133" t="s">
        <v>221</v>
      </c>
      <c r="O149" s="124"/>
      <c r="P149" s="124"/>
      <c r="Q149" s="124"/>
      <c r="R149" s="124"/>
      <c r="S149" s="124"/>
      <c r="T149" s="124"/>
      <c r="U149" s="124"/>
      <c r="V149" s="124" t="s">
        <v>222</v>
      </c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4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4"/>
      <c r="BF149" s="124"/>
      <c r="BG149" s="124"/>
      <c r="BH149" s="124"/>
    </row>
    <row r="150" spans="1:60" outlineLevel="2" x14ac:dyDescent="0.2">
      <c r="A150" s="131"/>
      <c r="B150" s="132"/>
      <c r="C150" s="161" t="s">
        <v>50</v>
      </c>
      <c r="D150" s="159"/>
      <c r="E150" s="160">
        <v>41</v>
      </c>
      <c r="F150" s="133"/>
      <c r="G150" s="133"/>
      <c r="H150" s="133"/>
      <c r="I150" s="133"/>
      <c r="J150" s="133"/>
      <c r="K150" s="133"/>
      <c r="L150" s="133"/>
      <c r="M150" s="133"/>
      <c r="N150" s="133"/>
      <c r="O150" s="124"/>
      <c r="P150" s="124"/>
      <c r="Q150" s="124"/>
      <c r="R150" s="124"/>
      <c r="S150" s="124"/>
      <c r="T150" s="124"/>
      <c r="U150" s="124"/>
      <c r="V150" s="124" t="s">
        <v>262</v>
      </c>
      <c r="W150" s="124">
        <v>0</v>
      </c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/>
      <c r="AK150" s="124"/>
      <c r="AL150" s="124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4"/>
      <c r="BF150" s="124"/>
      <c r="BG150" s="124"/>
      <c r="BH150" s="124"/>
    </row>
    <row r="151" spans="1:60" outlineLevel="1" x14ac:dyDescent="0.2">
      <c r="A151" s="148">
        <v>59</v>
      </c>
      <c r="B151" s="149" t="s">
        <v>554</v>
      </c>
      <c r="C151" s="156" t="s">
        <v>555</v>
      </c>
      <c r="D151" s="150" t="s">
        <v>374</v>
      </c>
      <c r="E151" s="151">
        <v>38.292000000000002</v>
      </c>
      <c r="F151" s="152"/>
      <c r="G151" s="191">
        <f t="shared" ref="G151:G156" si="0">ROUND(E151*F151,2)</f>
        <v>0</v>
      </c>
      <c r="H151" s="194" t="s">
        <v>260</v>
      </c>
      <c r="I151" s="153" t="s">
        <v>260</v>
      </c>
      <c r="J151" s="133">
        <v>0.49</v>
      </c>
      <c r="K151" s="133" t="e">
        <f>ROUND(#REF!*J151,2)</f>
        <v>#REF!</v>
      </c>
      <c r="L151" s="133"/>
      <c r="M151" s="133" t="s">
        <v>220</v>
      </c>
      <c r="N151" s="133" t="s">
        <v>221</v>
      </c>
      <c r="O151" s="124"/>
      <c r="P151" s="124"/>
      <c r="Q151" s="124"/>
      <c r="R151" s="124"/>
      <c r="S151" s="124"/>
      <c r="T151" s="124"/>
      <c r="U151" s="124"/>
      <c r="V151" s="124" t="s">
        <v>350</v>
      </c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4"/>
      <c r="BF151" s="124"/>
      <c r="BG151" s="124"/>
      <c r="BH151" s="124"/>
    </row>
    <row r="152" spans="1:60" outlineLevel="1" x14ac:dyDescent="0.2">
      <c r="A152" s="148">
        <v>60</v>
      </c>
      <c r="B152" s="149" t="s">
        <v>556</v>
      </c>
      <c r="C152" s="156" t="s">
        <v>557</v>
      </c>
      <c r="D152" s="150" t="s">
        <v>374</v>
      </c>
      <c r="E152" s="151">
        <v>727.548</v>
      </c>
      <c r="F152" s="152"/>
      <c r="G152" s="191">
        <f t="shared" si="0"/>
        <v>0</v>
      </c>
      <c r="H152" s="194" t="s">
        <v>260</v>
      </c>
      <c r="I152" s="153" t="s">
        <v>260</v>
      </c>
      <c r="J152" s="133">
        <v>0</v>
      </c>
      <c r="K152" s="133" t="e">
        <f>ROUND(#REF!*J152,2)</f>
        <v>#REF!</v>
      </c>
      <c r="L152" s="133"/>
      <c r="M152" s="133" t="s">
        <v>220</v>
      </c>
      <c r="N152" s="133" t="s">
        <v>221</v>
      </c>
      <c r="O152" s="124"/>
      <c r="P152" s="124"/>
      <c r="Q152" s="124"/>
      <c r="R152" s="124"/>
      <c r="S152" s="124"/>
      <c r="T152" s="124"/>
      <c r="U152" s="124"/>
      <c r="V152" s="124" t="s">
        <v>350</v>
      </c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4"/>
      <c r="BF152" s="124"/>
      <c r="BG152" s="124"/>
      <c r="BH152" s="124"/>
    </row>
    <row r="153" spans="1:60" outlineLevel="1" x14ac:dyDescent="0.2">
      <c r="A153" s="148">
        <v>61</v>
      </c>
      <c r="B153" s="149" t="s">
        <v>558</v>
      </c>
      <c r="C153" s="156" t="s">
        <v>559</v>
      </c>
      <c r="D153" s="150" t="s">
        <v>374</v>
      </c>
      <c r="E153" s="151">
        <v>38.292000000000002</v>
      </c>
      <c r="F153" s="152"/>
      <c r="G153" s="191">
        <f t="shared" si="0"/>
        <v>0</v>
      </c>
      <c r="H153" s="194" t="s">
        <v>260</v>
      </c>
      <c r="I153" s="153" t="s">
        <v>260</v>
      </c>
      <c r="J153" s="133">
        <v>9.9000000000000005E-2</v>
      </c>
      <c r="K153" s="133" t="e">
        <f>ROUND(#REF!*J153,2)</f>
        <v>#REF!</v>
      </c>
      <c r="L153" s="133"/>
      <c r="M153" s="133" t="s">
        <v>220</v>
      </c>
      <c r="N153" s="133" t="s">
        <v>221</v>
      </c>
      <c r="O153" s="124"/>
      <c r="P153" s="124"/>
      <c r="Q153" s="124"/>
      <c r="R153" s="124"/>
      <c r="S153" s="124"/>
      <c r="T153" s="124"/>
      <c r="U153" s="124"/>
      <c r="V153" s="124" t="s">
        <v>350</v>
      </c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4"/>
      <c r="BF153" s="124"/>
      <c r="BG153" s="124"/>
      <c r="BH153" s="124"/>
    </row>
    <row r="154" spans="1:60" outlineLevel="1" x14ac:dyDescent="0.2">
      <c r="A154" s="148">
        <v>62</v>
      </c>
      <c r="B154" s="149" t="s">
        <v>560</v>
      </c>
      <c r="C154" s="156" t="s">
        <v>561</v>
      </c>
      <c r="D154" s="150" t="s">
        <v>374</v>
      </c>
      <c r="E154" s="151">
        <v>38.292000000000002</v>
      </c>
      <c r="F154" s="152"/>
      <c r="G154" s="191">
        <f t="shared" si="0"/>
        <v>0</v>
      </c>
      <c r="H154" s="194" t="s">
        <v>260</v>
      </c>
      <c r="I154" s="153" t="s">
        <v>260</v>
      </c>
      <c r="J154" s="133">
        <v>6.0000000000000001E-3</v>
      </c>
      <c r="K154" s="133" t="e">
        <f>ROUND(#REF!*J154,2)</f>
        <v>#REF!</v>
      </c>
      <c r="L154" s="133"/>
      <c r="M154" s="133" t="s">
        <v>220</v>
      </c>
      <c r="N154" s="133" t="s">
        <v>221</v>
      </c>
      <c r="O154" s="124"/>
      <c r="P154" s="124"/>
      <c r="Q154" s="124"/>
      <c r="R154" s="124"/>
      <c r="S154" s="124"/>
      <c r="T154" s="124"/>
      <c r="U154" s="124"/>
      <c r="V154" s="124" t="s">
        <v>350</v>
      </c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4"/>
      <c r="BF154" s="124"/>
      <c r="BG154" s="124"/>
      <c r="BH154" s="124"/>
    </row>
    <row r="155" spans="1:60" ht="22.5" outlineLevel="1" x14ac:dyDescent="0.2">
      <c r="A155" s="148">
        <v>63</v>
      </c>
      <c r="B155" s="149" t="s">
        <v>562</v>
      </c>
      <c r="C155" s="156" t="s">
        <v>979</v>
      </c>
      <c r="D155" s="150" t="s">
        <v>374</v>
      </c>
      <c r="E155" s="151">
        <v>32.548200000000001</v>
      </c>
      <c r="F155" s="152"/>
      <c r="G155" s="191">
        <f t="shared" si="0"/>
        <v>0</v>
      </c>
      <c r="H155" s="194" t="s">
        <v>260</v>
      </c>
      <c r="I155" s="153" t="s">
        <v>219</v>
      </c>
      <c r="J155" s="133">
        <v>0</v>
      </c>
      <c r="K155" s="133" t="e">
        <f>ROUND(#REF!*J155,2)</f>
        <v>#REF!</v>
      </c>
      <c r="L155" s="133"/>
      <c r="M155" s="133" t="s">
        <v>220</v>
      </c>
      <c r="N155" s="133" t="s">
        <v>221</v>
      </c>
      <c r="O155" s="124"/>
      <c r="P155" s="124"/>
      <c r="Q155" s="124"/>
      <c r="R155" s="124"/>
      <c r="S155" s="124"/>
      <c r="T155" s="124"/>
      <c r="U155" s="124"/>
      <c r="V155" s="124" t="s">
        <v>350</v>
      </c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4"/>
      <c r="BF155" s="124"/>
      <c r="BG155" s="124"/>
      <c r="BH155" s="124"/>
    </row>
    <row r="156" spans="1:60" ht="22.5" outlineLevel="1" x14ac:dyDescent="0.2">
      <c r="A156" s="148">
        <v>64</v>
      </c>
      <c r="B156" s="149" t="s">
        <v>564</v>
      </c>
      <c r="C156" s="156" t="s">
        <v>565</v>
      </c>
      <c r="D156" s="150" t="s">
        <v>374</v>
      </c>
      <c r="E156" s="151">
        <v>5.7438000000000002</v>
      </c>
      <c r="F156" s="152"/>
      <c r="G156" s="191">
        <f t="shared" si="0"/>
        <v>0</v>
      </c>
      <c r="H156" s="194" t="s">
        <v>260</v>
      </c>
      <c r="I156" s="153" t="s">
        <v>260</v>
      </c>
      <c r="J156" s="133">
        <v>0</v>
      </c>
      <c r="K156" s="133" t="e">
        <f>ROUND(#REF!*J156,2)</f>
        <v>#REF!</v>
      </c>
      <c r="L156" s="133"/>
      <c r="M156" s="133" t="s">
        <v>220</v>
      </c>
      <c r="N156" s="133" t="s">
        <v>221</v>
      </c>
      <c r="O156" s="124"/>
      <c r="P156" s="124"/>
      <c r="Q156" s="124"/>
      <c r="R156" s="124"/>
      <c r="S156" s="124"/>
      <c r="T156" s="124"/>
      <c r="U156" s="124"/>
      <c r="V156" s="124" t="s">
        <v>350</v>
      </c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4"/>
      <c r="BF156" s="124"/>
      <c r="BG156" s="124"/>
      <c r="BH156" s="124"/>
    </row>
    <row r="157" spans="1:60" x14ac:dyDescent="0.2">
      <c r="A157" s="135" t="s">
        <v>213</v>
      </c>
      <c r="B157" s="136" t="s">
        <v>189</v>
      </c>
      <c r="C157" s="154" t="s">
        <v>190</v>
      </c>
      <c r="D157" s="137"/>
      <c r="E157" s="138"/>
      <c r="F157" s="139"/>
      <c r="G157" s="139">
        <f>SUMIF(AG158:AG158,"&lt;&gt;NOR",G158:G158)</f>
        <v>0</v>
      </c>
      <c r="H157" s="139"/>
      <c r="I157" s="140"/>
      <c r="J157" s="134"/>
      <c r="K157" s="134" t="e">
        <f>SUM(K158:K158)</f>
        <v>#REF!</v>
      </c>
      <c r="L157" s="134"/>
      <c r="M157" s="134"/>
      <c r="N157" s="134"/>
      <c r="V157" t="s">
        <v>214</v>
      </c>
    </row>
    <row r="158" spans="1:60" outlineLevel="1" x14ac:dyDescent="0.2">
      <c r="A158" s="141">
        <v>65</v>
      </c>
      <c r="B158" s="142" t="s">
        <v>566</v>
      </c>
      <c r="C158" s="155" t="s">
        <v>567</v>
      </c>
      <c r="D158" s="143" t="s">
        <v>374</v>
      </c>
      <c r="E158" s="144">
        <v>189.71997999999999</v>
      </c>
      <c r="F158" s="145"/>
      <c r="G158" s="190">
        <f>ROUND(E158*F158,2)</f>
        <v>0</v>
      </c>
      <c r="H158" s="193" t="s">
        <v>260</v>
      </c>
      <c r="I158" s="146" t="s">
        <v>260</v>
      </c>
      <c r="J158" s="133">
        <v>0.39</v>
      </c>
      <c r="K158" s="133" t="e">
        <f>ROUND(#REF!*J158,2)</f>
        <v>#REF!</v>
      </c>
      <c r="L158" s="133"/>
      <c r="M158" s="133" t="s">
        <v>568</v>
      </c>
      <c r="N158" s="133" t="s">
        <v>221</v>
      </c>
      <c r="O158" s="124"/>
      <c r="P158" s="124"/>
      <c r="Q158" s="124"/>
      <c r="R158" s="124"/>
      <c r="S158" s="124"/>
      <c r="T158" s="124"/>
      <c r="U158" s="124"/>
      <c r="V158" s="124" t="s">
        <v>569</v>
      </c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4"/>
      <c r="BF158" s="124"/>
      <c r="BG158" s="124"/>
      <c r="BH158" s="124"/>
    </row>
    <row r="159" spans="1:60" x14ac:dyDescent="0.2">
      <c r="A159" s="135" t="s">
        <v>213</v>
      </c>
      <c r="B159" s="136" t="s">
        <v>61</v>
      </c>
      <c r="C159" s="154" t="s">
        <v>62</v>
      </c>
      <c r="D159" s="137"/>
      <c r="E159" s="138"/>
      <c r="F159" s="139"/>
      <c r="G159" s="139">
        <f>G160+G161+G162+G164+G163</f>
        <v>0</v>
      </c>
      <c r="H159" s="139"/>
      <c r="I159" s="140"/>
      <c r="J159" s="134"/>
      <c r="K159" s="134">
        <f>SUM(K160:K160)</f>
        <v>0</v>
      </c>
      <c r="L159" s="134"/>
      <c r="M159" s="134"/>
      <c r="N159" s="134"/>
      <c r="V159" t="s">
        <v>214</v>
      </c>
    </row>
    <row r="160" spans="1:60" ht="22.5" outlineLevel="1" x14ac:dyDescent="0.2">
      <c r="A160" s="141">
        <v>66</v>
      </c>
      <c r="B160" s="199" t="s">
        <v>63</v>
      </c>
      <c r="C160" s="200" t="s">
        <v>64</v>
      </c>
      <c r="D160" s="143" t="s">
        <v>446</v>
      </c>
      <c r="E160" s="144">
        <v>1</v>
      </c>
      <c r="F160" s="145"/>
      <c r="G160" s="190">
        <f>ROUND(E160*F160,2)</f>
        <v>0</v>
      </c>
      <c r="H160" s="193" t="s">
        <v>260</v>
      </c>
      <c r="I160" s="146" t="s">
        <v>260</v>
      </c>
      <c r="J160" s="133"/>
      <c r="K160" s="133"/>
      <c r="L160" s="133"/>
      <c r="M160" s="133"/>
      <c r="N160" s="133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4"/>
      <c r="BF160" s="124"/>
      <c r="BG160" s="124"/>
      <c r="BH160" s="124"/>
    </row>
    <row r="161" spans="1:60" ht="22.5" outlineLevel="1" x14ac:dyDescent="0.2">
      <c r="A161" s="141">
        <v>67</v>
      </c>
      <c r="B161" s="199" t="s">
        <v>65</v>
      </c>
      <c r="C161" s="200" t="s">
        <v>66</v>
      </c>
      <c r="D161" s="143" t="s">
        <v>446</v>
      </c>
      <c r="E161" s="144">
        <v>1</v>
      </c>
      <c r="F161" s="145"/>
      <c r="G161" s="190">
        <f>ROUND(E161*F161,2)</f>
        <v>0</v>
      </c>
      <c r="H161" s="193" t="s">
        <v>260</v>
      </c>
      <c r="I161" s="146" t="s">
        <v>260</v>
      </c>
      <c r="J161" s="133"/>
      <c r="K161" s="133"/>
      <c r="L161" s="133"/>
      <c r="M161" s="133"/>
      <c r="N161" s="133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4"/>
      <c r="BF161" s="124"/>
      <c r="BG161" s="124"/>
      <c r="BH161" s="124"/>
    </row>
    <row r="162" spans="1:60" outlineLevel="1" x14ac:dyDescent="0.2">
      <c r="A162" s="141">
        <v>68</v>
      </c>
      <c r="B162" s="201" t="s">
        <v>67</v>
      </c>
      <c r="C162" s="202" t="s">
        <v>68</v>
      </c>
      <c r="D162" s="143" t="s">
        <v>446</v>
      </c>
      <c r="E162" s="144">
        <v>1</v>
      </c>
      <c r="F162" s="145"/>
      <c r="G162" s="190">
        <f>ROUND(E162*F162,2)</f>
        <v>0</v>
      </c>
      <c r="H162" s="193" t="s">
        <v>218</v>
      </c>
      <c r="I162" s="146" t="s">
        <v>219</v>
      </c>
      <c r="J162" s="133"/>
      <c r="K162" s="133"/>
      <c r="L162" s="133"/>
      <c r="M162" s="133"/>
      <c r="N162" s="133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4"/>
      <c r="BF162" s="124"/>
      <c r="BG162" s="124"/>
      <c r="BH162" s="124"/>
    </row>
    <row r="163" spans="1:60" ht="22.5" outlineLevel="1" x14ac:dyDescent="0.2">
      <c r="A163" s="141"/>
      <c r="B163" s="199" t="s">
        <v>84</v>
      </c>
      <c r="C163" s="200" t="s">
        <v>85</v>
      </c>
      <c r="D163" s="143" t="s">
        <v>446</v>
      </c>
      <c r="E163" s="144">
        <v>1</v>
      </c>
      <c r="F163" s="145"/>
      <c r="G163" s="190">
        <f>ROUND(E163*F163,2)</f>
        <v>0</v>
      </c>
      <c r="H163" s="193" t="s">
        <v>260</v>
      </c>
      <c r="I163" s="146" t="s">
        <v>260</v>
      </c>
      <c r="J163" s="133"/>
      <c r="K163" s="133"/>
      <c r="L163" s="133"/>
      <c r="M163" s="133"/>
      <c r="N163" s="133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4"/>
      <c r="BF163" s="124"/>
      <c r="BG163" s="124"/>
      <c r="BH163" s="124"/>
    </row>
    <row r="164" spans="1:60" ht="22.5" outlineLevel="1" x14ac:dyDescent="0.2">
      <c r="A164" s="141">
        <v>69</v>
      </c>
      <c r="B164" s="201" t="s">
        <v>69</v>
      </c>
      <c r="C164" s="202" t="s">
        <v>70</v>
      </c>
      <c r="D164" s="143" t="s">
        <v>446</v>
      </c>
      <c r="E164" s="144">
        <v>1</v>
      </c>
      <c r="F164" s="145"/>
      <c r="G164" s="190">
        <f>ROUND(E164*F164,2)</f>
        <v>0</v>
      </c>
      <c r="H164" s="193" t="s">
        <v>218</v>
      </c>
      <c r="I164" s="146" t="s">
        <v>219</v>
      </c>
      <c r="J164" s="133"/>
      <c r="K164" s="133"/>
      <c r="L164" s="133"/>
      <c r="M164" s="133"/>
      <c r="N164" s="133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4"/>
      <c r="BF164" s="124"/>
      <c r="BG164" s="124"/>
      <c r="BH164" s="124"/>
    </row>
    <row r="165" spans="1:60" outlineLevel="1" x14ac:dyDescent="0.2">
      <c r="A165" s="131"/>
      <c r="B165" s="132"/>
      <c r="C165" s="196"/>
      <c r="D165" s="197"/>
      <c r="E165" s="198"/>
      <c r="F165" s="203"/>
      <c r="G165" s="133"/>
      <c r="H165" s="133"/>
      <c r="I165" s="133"/>
      <c r="J165" s="133"/>
      <c r="K165" s="133"/>
      <c r="L165" s="133"/>
      <c r="M165" s="133"/>
      <c r="N165" s="133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4"/>
      <c r="BF165" s="124"/>
      <c r="BG165" s="124"/>
      <c r="BH165" s="124"/>
    </row>
    <row r="166" spans="1:60" x14ac:dyDescent="0.2">
      <c r="A166" s="3"/>
      <c r="B166" s="4"/>
      <c r="C166" s="157"/>
      <c r="D166" s="6"/>
      <c r="E166" s="3"/>
      <c r="F166" s="3"/>
      <c r="G166" s="3"/>
      <c r="H166" s="3"/>
      <c r="I166" s="3"/>
      <c r="J166" s="3"/>
      <c r="K166" s="3"/>
      <c r="L166" s="3"/>
      <c r="M166" s="3"/>
      <c r="N166" s="3"/>
      <c r="T166">
        <v>12</v>
      </c>
      <c r="U166">
        <v>21</v>
      </c>
      <c r="V166" t="s">
        <v>205</v>
      </c>
    </row>
    <row r="167" spans="1:60" x14ac:dyDescent="0.2">
      <c r="A167" s="127"/>
      <c r="B167" s="128" t="s">
        <v>144</v>
      </c>
      <c r="C167" s="158"/>
      <c r="D167" s="129"/>
      <c r="E167" s="130"/>
      <c r="F167" s="130"/>
      <c r="G167" s="195">
        <f>G8+G66+G111+G146+G157+G159</f>
        <v>0</v>
      </c>
      <c r="H167" s="3"/>
      <c r="I167" s="3"/>
      <c r="J167" s="3"/>
      <c r="K167" s="3"/>
      <c r="L167" s="3"/>
      <c r="M167" s="3"/>
      <c r="N167" s="3"/>
      <c r="T167" t="e">
        <f>SUMIF(A7:A158,T166,#REF!)</f>
        <v>#REF!</v>
      </c>
      <c r="U167" t="e">
        <f>SUMIF(A7:A158,U166,#REF!)</f>
        <v>#REF!</v>
      </c>
      <c r="V167" t="s">
        <v>256</v>
      </c>
    </row>
    <row r="168" spans="1:60" x14ac:dyDescent="0.2">
      <c r="A168" s="3"/>
      <c r="B168" s="4"/>
      <c r="C168" s="157"/>
      <c r="D168" s="6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60" x14ac:dyDescent="0.2">
      <c r="A169" s="3"/>
      <c r="B169" s="4"/>
      <c r="C169" s="157"/>
      <c r="D169" s="6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60" x14ac:dyDescent="0.2">
      <c r="D170" s="10"/>
    </row>
    <row r="171" spans="1:60" x14ac:dyDescent="0.2">
      <c r="D171" s="10"/>
    </row>
    <row r="172" spans="1:60" x14ac:dyDescent="0.2">
      <c r="D172" s="10"/>
    </row>
    <row r="173" spans="1:60" x14ac:dyDescent="0.2">
      <c r="D173" s="10"/>
    </row>
    <row r="174" spans="1:60" x14ac:dyDescent="0.2">
      <c r="D174" s="10"/>
    </row>
    <row r="175" spans="1:60" x14ac:dyDescent="0.2">
      <c r="D175" s="10"/>
    </row>
    <row r="176" spans="1:60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  <row r="5001" spans="4:4" x14ac:dyDescent="0.2">
      <c r="D5001" s="10"/>
    </row>
    <row r="5002" spans="4:4" x14ac:dyDescent="0.2">
      <c r="D5002" s="10"/>
    </row>
    <row r="5003" spans="4:4" x14ac:dyDescent="0.2">
      <c r="D5003" s="10"/>
    </row>
    <row r="5004" spans="4:4" x14ac:dyDescent="0.2">
      <c r="D5004" s="10"/>
    </row>
    <row r="5005" spans="4:4" x14ac:dyDescent="0.2">
      <c r="D5005" s="10"/>
    </row>
    <row r="5006" spans="4:4" x14ac:dyDescent="0.2">
      <c r="D5006" s="10"/>
    </row>
    <row r="5007" spans="4:4" x14ac:dyDescent="0.2">
      <c r="D5007" s="10"/>
    </row>
  </sheetData>
  <sheetProtection formatRows="0"/>
  <mergeCells count="12">
    <mergeCell ref="A1:G1"/>
    <mergeCell ref="C2:G2"/>
    <mergeCell ref="C3:G3"/>
    <mergeCell ref="C4:G4"/>
    <mergeCell ref="C44:G44"/>
    <mergeCell ref="C114:G114"/>
    <mergeCell ref="C119:G119"/>
    <mergeCell ref="C129:G129"/>
    <mergeCell ref="C86:G86"/>
    <mergeCell ref="C89:G89"/>
    <mergeCell ref="C100:G100"/>
    <mergeCell ref="C113:G113"/>
  </mergeCells>
  <phoneticPr fontId="16" type="noConversion"/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4"/>
    <outlinePr summaryBelow="0"/>
  </sheetPr>
  <dimension ref="A1:BH5000"/>
  <sheetViews>
    <sheetView workbookViewId="0">
      <pane ySplit="7" topLeftCell="A8" activePane="bottomLeft" state="frozen"/>
      <selection pane="bottomLeft" activeCell="C6" sqref="C6"/>
    </sheetView>
  </sheetViews>
  <sheetFormatPr defaultRowHeight="12.75" outlineLevelRow="3" x14ac:dyDescent="0.2"/>
  <cols>
    <col min="1" max="1" width="3.42578125" customWidth="1"/>
    <col min="2" max="2" width="12.5703125" style="105" customWidth="1"/>
    <col min="3" max="3" width="38.28515625" style="10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10" max="14" width="0" hidden="1" customWidth="1"/>
    <col min="18" max="18" width="0" hidden="1" customWidth="1"/>
    <col min="20" max="30" width="0" hidden="1" customWidth="1"/>
    <col min="36" max="41" width="0" hidden="1" customWidth="1"/>
  </cols>
  <sheetData>
    <row r="1" spans="1:60" ht="15.75" customHeight="1" x14ac:dyDescent="0.25">
      <c r="A1" s="276" t="s">
        <v>54</v>
      </c>
      <c r="B1" s="276"/>
      <c r="C1" s="276"/>
      <c r="D1" s="276"/>
      <c r="E1" s="276"/>
      <c r="F1" s="276"/>
      <c r="G1" s="276"/>
      <c r="V1" t="s">
        <v>195</v>
      </c>
    </row>
    <row r="2" spans="1:60" ht="24.95" customHeight="1" x14ac:dyDescent="0.2">
      <c r="A2" s="46" t="s">
        <v>121</v>
      </c>
      <c r="B2" s="45" t="s">
        <v>154</v>
      </c>
      <c r="C2" s="277" t="s">
        <v>155</v>
      </c>
      <c r="D2" s="278"/>
      <c r="E2" s="278"/>
      <c r="F2" s="278"/>
      <c r="G2" s="279"/>
      <c r="V2" t="s">
        <v>196</v>
      </c>
    </row>
    <row r="3" spans="1:60" ht="24.95" customHeight="1" x14ac:dyDescent="0.2">
      <c r="A3" s="46" t="s">
        <v>122</v>
      </c>
      <c r="B3" s="45" t="s">
        <v>167</v>
      </c>
      <c r="C3" s="277" t="s">
        <v>168</v>
      </c>
      <c r="D3" s="278"/>
      <c r="E3" s="278"/>
      <c r="F3" s="278"/>
      <c r="G3" s="279"/>
      <c r="R3" s="105" t="s">
        <v>196</v>
      </c>
      <c r="V3" t="s">
        <v>197</v>
      </c>
    </row>
    <row r="4" spans="1:60" ht="24.95" customHeight="1" x14ac:dyDescent="0.2">
      <c r="A4" s="117" t="s">
        <v>123</v>
      </c>
      <c r="B4" s="118" t="s">
        <v>167</v>
      </c>
      <c r="C4" s="280" t="s">
        <v>168</v>
      </c>
      <c r="D4" s="281"/>
      <c r="E4" s="281"/>
      <c r="F4" s="281"/>
      <c r="G4" s="282"/>
      <c r="V4" t="s">
        <v>198</v>
      </c>
    </row>
    <row r="5" spans="1:60" x14ac:dyDescent="0.2">
      <c r="D5" s="10"/>
    </row>
    <row r="6" spans="1:60" ht="38.25" x14ac:dyDescent="0.2">
      <c r="A6" s="120" t="s">
        <v>199</v>
      </c>
      <c r="B6" s="122" t="s">
        <v>200</v>
      </c>
      <c r="C6" s="122" t="s">
        <v>201</v>
      </c>
      <c r="D6" s="121" t="s">
        <v>202</v>
      </c>
      <c r="E6" s="120" t="s">
        <v>203</v>
      </c>
      <c r="F6" s="119" t="s">
        <v>204</v>
      </c>
      <c r="G6" s="119" t="s">
        <v>144</v>
      </c>
      <c r="H6" s="192" t="s">
        <v>206</v>
      </c>
      <c r="I6" s="123" t="s">
        <v>207</v>
      </c>
      <c r="J6" s="123" t="s">
        <v>208</v>
      </c>
      <c r="K6" s="123" t="s">
        <v>209</v>
      </c>
      <c r="L6" s="123" t="s">
        <v>210</v>
      </c>
      <c r="M6" s="123" t="s">
        <v>211</v>
      </c>
      <c r="N6" s="123" t="s">
        <v>212</v>
      </c>
    </row>
    <row r="7" spans="1:60" hidden="1" x14ac:dyDescent="0.2">
      <c r="A7" s="3"/>
      <c r="B7" s="4"/>
      <c r="C7" s="4"/>
      <c r="D7" s="6"/>
      <c r="E7" s="125"/>
      <c r="F7" s="126"/>
      <c r="G7" s="126"/>
      <c r="H7" s="126"/>
      <c r="I7" s="126"/>
      <c r="J7" s="126"/>
      <c r="K7" s="126"/>
      <c r="L7" s="126"/>
      <c r="M7" s="126"/>
      <c r="N7" s="126"/>
    </row>
    <row r="8" spans="1:60" x14ac:dyDescent="0.2">
      <c r="A8" s="135" t="s">
        <v>213</v>
      </c>
      <c r="B8" s="136" t="s">
        <v>173</v>
      </c>
      <c r="C8" s="154" t="s">
        <v>174</v>
      </c>
      <c r="D8" s="137"/>
      <c r="E8" s="138"/>
      <c r="F8" s="139"/>
      <c r="G8" s="139">
        <f>SUMIF(AG9:AG40,"&lt;&gt;NOR",G9:G40)</f>
        <v>0</v>
      </c>
      <c r="H8" s="139"/>
      <c r="I8" s="140"/>
      <c r="J8" s="134"/>
      <c r="K8" s="134" t="e">
        <f>SUM(K9:K40)</f>
        <v>#REF!</v>
      </c>
      <c r="L8" s="134"/>
      <c r="M8" s="134"/>
      <c r="N8" s="134"/>
      <c r="V8" t="s">
        <v>214</v>
      </c>
    </row>
    <row r="9" spans="1:60" outlineLevel="1" x14ac:dyDescent="0.2">
      <c r="A9" s="141">
        <v>1</v>
      </c>
      <c r="B9" s="142" t="s">
        <v>263</v>
      </c>
      <c r="C9" s="155" t="s">
        <v>264</v>
      </c>
      <c r="D9" s="143" t="s">
        <v>259</v>
      </c>
      <c r="E9" s="144">
        <v>9</v>
      </c>
      <c r="F9" s="145"/>
      <c r="G9" s="190">
        <f>ROUND(E9*F9,2)</f>
        <v>0</v>
      </c>
      <c r="H9" s="193" t="s">
        <v>260</v>
      </c>
      <c r="I9" s="146" t="s">
        <v>260</v>
      </c>
      <c r="J9" s="133">
        <v>0.14199999999999999</v>
      </c>
      <c r="K9" s="133" t="e">
        <f>ROUND(#REF!*J9,2)</f>
        <v>#REF!</v>
      </c>
      <c r="L9" s="133"/>
      <c r="M9" s="133" t="s">
        <v>220</v>
      </c>
      <c r="N9" s="133" t="s">
        <v>221</v>
      </c>
      <c r="O9" s="124"/>
      <c r="P9" s="124"/>
      <c r="Q9" s="124"/>
      <c r="R9" s="124"/>
      <c r="S9" s="124"/>
      <c r="T9" s="124"/>
      <c r="U9" s="124"/>
      <c r="V9" s="124" t="s">
        <v>222</v>
      </c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</row>
    <row r="10" spans="1:60" outlineLevel="2" x14ac:dyDescent="0.2">
      <c r="A10" s="131"/>
      <c r="B10" s="132"/>
      <c r="C10" s="161" t="s">
        <v>51</v>
      </c>
      <c r="D10" s="159"/>
      <c r="E10" s="160">
        <v>5</v>
      </c>
      <c r="F10" s="133"/>
      <c r="G10" s="133"/>
      <c r="H10" s="133"/>
      <c r="I10" s="133"/>
      <c r="J10" s="133"/>
      <c r="K10" s="133"/>
      <c r="L10" s="133"/>
      <c r="M10" s="133"/>
      <c r="N10" s="133"/>
      <c r="O10" s="124"/>
      <c r="P10" s="124"/>
      <c r="Q10" s="124"/>
      <c r="R10" s="124"/>
      <c r="S10" s="124"/>
      <c r="T10" s="124"/>
      <c r="U10" s="124"/>
      <c r="V10" s="124" t="s">
        <v>262</v>
      </c>
      <c r="W10" s="124">
        <v>0</v>
      </c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</row>
    <row r="11" spans="1:60" outlineLevel="3" x14ac:dyDescent="0.2">
      <c r="A11" s="131"/>
      <c r="B11" s="132"/>
      <c r="C11" s="161" t="s">
        <v>52</v>
      </c>
      <c r="D11" s="159"/>
      <c r="E11" s="160">
        <v>4</v>
      </c>
      <c r="F11" s="133"/>
      <c r="G11" s="133"/>
      <c r="H11" s="133"/>
      <c r="I11" s="133"/>
      <c r="J11" s="133"/>
      <c r="K11" s="133"/>
      <c r="L11" s="133"/>
      <c r="M11" s="133"/>
      <c r="N11" s="133"/>
      <c r="O11" s="124"/>
      <c r="P11" s="124"/>
      <c r="Q11" s="124"/>
      <c r="R11" s="124"/>
      <c r="S11" s="124"/>
      <c r="T11" s="124"/>
      <c r="U11" s="124"/>
      <c r="V11" s="124" t="s">
        <v>262</v>
      </c>
      <c r="W11" s="124">
        <v>0</v>
      </c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</row>
    <row r="12" spans="1:60" outlineLevel="1" x14ac:dyDescent="0.2">
      <c r="A12" s="141">
        <v>2</v>
      </c>
      <c r="B12" s="142" t="s">
        <v>590</v>
      </c>
      <c r="C12" s="155" t="s">
        <v>591</v>
      </c>
      <c r="D12" s="143" t="s">
        <v>259</v>
      </c>
      <c r="E12" s="144">
        <v>9</v>
      </c>
      <c r="F12" s="145"/>
      <c r="G12" s="190">
        <f>ROUND(E12*F12,2)</f>
        <v>0</v>
      </c>
      <c r="H12" s="193" t="s">
        <v>260</v>
      </c>
      <c r="I12" s="146" t="s">
        <v>260</v>
      </c>
      <c r="J12" s="133">
        <v>0.21029999999999999</v>
      </c>
      <c r="K12" s="133" t="e">
        <f>ROUND(#REF!*J12,2)</f>
        <v>#REF!</v>
      </c>
      <c r="L12" s="133"/>
      <c r="M12" s="133" t="s">
        <v>220</v>
      </c>
      <c r="N12" s="133" t="s">
        <v>221</v>
      </c>
      <c r="O12" s="124"/>
      <c r="P12" s="124"/>
      <c r="Q12" s="124"/>
      <c r="R12" s="124"/>
      <c r="S12" s="124"/>
      <c r="T12" s="124"/>
      <c r="U12" s="124"/>
      <c r="V12" s="124" t="s">
        <v>222</v>
      </c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</row>
    <row r="13" spans="1:60" outlineLevel="2" x14ac:dyDescent="0.2">
      <c r="A13" s="131"/>
      <c r="B13" s="132"/>
      <c r="C13" s="161" t="s">
        <v>53</v>
      </c>
      <c r="D13" s="159"/>
      <c r="E13" s="160">
        <v>5</v>
      </c>
      <c r="F13" s="133"/>
      <c r="G13" s="133"/>
      <c r="H13" s="133"/>
      <c r="I13" s="133"/>
      <c r="J13" s="133"/>
      <c r="K13" s="133"/>
      <c r="L13" s="133"/>
      <c r="M13" s="133"/>
      <c r="N13" s="133"/>
      <c r="O13" s="124"/>
      <c r="P13" s="124"/>
      <c r="Q13" s="124"/>
      <c r="R13" s="124"/>
      <c r="S13" s="124"/>
      <c r="T13" s="124"/>
      <c r="U13" s="124"/>
      <c r="V13" s="124" t="s">
        <v>262</v>
      </c>
      <c r="W13" s="124">
        <v>0</v>
      </c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</row>
    <row r="14" spans="1:60" outlineLevel="3" x14ac:dyDescent="0.2">
      <c r="A14" s="131"/>
      <c r="B14" s="132"/>
      <c r="C14" s="161" t="s">
        <v>56</v>
      </c>
      <c r="D14" s="159"/>
      <c r="E14" s="160">
        <v>4</v>
      </c>
      <c r="F14" s="133"/>
      <c r="G14" s="133"/>
      <c r="H14" s="133"/>
      <c r="I14" s="133"/>
      <c r="J14" s="133"/>
      <c r="K14" s="133"/>
      <c r="L14" s="133"/>
      <c r="M14" s="133"/>
      <c r="N14" s="133"/>
      <c r="O14" s="124"/>
      <c r="P14" s="124"/>
      <c r="Q14" s="124"/>
      <c r="R14" s="124"/>
      <c r="S14" s="124"/>
      <c r="T14" s="124"/>
      <c r="U14" s="124"/>
      <c r="V14" s="124" t="s">
        <v>262</v>
      </c>
      <c r="W14" s="124">
        <v>0</v>
      </c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</row>
    <row r="15" spans="1:60" outlineLevel="1" x14ac:dyDescent="0.2">
      <c r="A15" s="141">
        <v>3</v>
      </c>
      <c r="B15" s="142" t="s">
        <v>986</v>
      </c>
      <c r="C15" s="155" t="s">
        <v>987</v>
      </c>
      <c r="D15" s="143" t="s">
        <v>259</v>
      </c>
      <c r="E15" s="144">
        <v>5</v>
      </c>
      <c r="F15" s="145"/>
      <c r="G15" s="190">
        <f>ROUND(E15*F15,2)</f>
        <v>0</v>
      </c>
      <c r="H15" s="193" t="s">
        <v>260</v>
      </c>
      <c r="I15" s="146" t="s">
        <v>260</v>
      </c>
      <c r="J15" s="133">
        <v>0.4632</v>
      </c>
      <c r="K15" s="133" t="e">
        <f>ROUND(#REF!*J15,2)</f>
        <v>#REF!</v>
      </c>
      <c r="L15" s="133"/>
      <c r="M15" s="133" t="s">
        <v>220</v>
      </c>
      <c r="N15" s="133" t="s">
        <v>221</v>
      </c>
      <c r="O15" s="124"/>
      <c r="P15" s="124"/>
      <c r="Q15" s="124"/>
      <c r="R15" s="124"/>
      <c r="S15" s="124"/>
      <c r="T15" s="124"/>
      <c r="U15" s="124"/>
      <c r="V15" s="124" t="s">
        <v>222</v>
      </c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</row>
    <row r="16" spans="1:60" outlineLevel="2" x14ac:dyDescent="0.2">
      <c r="A16" s="131"/>
      <c r="B16" s="132"/>
      <c r="C16" s="161" t="s">
        <v>57</v>
      </c>
      <c r="D16" s="159"/>
      <c r="E16" s="160">
        <v>5</v>
      </c>
      <c r="F16" s="133"/>
      <c r="G16" s="133"/>
      <c r="H16" s="133"/>
      <c r="I16" s="133"/>
      <c r="J16" s="133"/>
      <c r="K16" s="133"/>
      <c r="L16" s="133"/>
      <c r="M16" s="133"/>
      <c r="N16" s="133"/>
      <c r="O16" s="124"/>
      <c r="P16" s="124"/>
      <c r="Q16" s="124"/>
      <c r="R16" s="124"/>
      <c r="S16" s="124"/>
      <c r="T16" s="124"/>
      <c r="U16" s="124"/>
      <c r="V16" s="124" t="s">
        <v>262</v>
      </c>
      <c r="W16" s="124">
        <v>0</v>
      </c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</row>
    <row r="17" spans="1:60" outlineLevel="1" x14ac:dyDescent="0.2">
      <c r="A17" s="141">
        <v>4</v>
      </c>
      <c r="B17" s="142" t="s">
        <v>58</v>
      </c>
      <c r="C17" s="155" t="s">
        <v>59</v>
      </c>
      <c r="D17" s="143" t="s">
        <v>259</v>
      </c>
      <c r="E17" s="144">
        <v>12</v>
      </c>
      <c r="F17" s="145"/>
      <c r="G17" s="190">
        <f>ROUND(E17*F17,2)</f>
        <v>0</v>
      </c>
      <c r="H17" s="193" t="s">
        <v>260</v>
      </c>
      <c r="I17" s="146" t="s">
        <v>260</v>
      </c>
      <c r="J17" s="133">
        <v>0.84770000000000001</v>
      </c>
      <c r="K17" s="133" t="e">
        <f>ROUND(#REF!*J17,2)</f>
        <v>#REF!</v>
      </c>
      <c r="L17" s="133"/>
      <c r="M17" s="133" t="s">
        <v>220</v>
      </c>
      <c r="N17" s="133" t="s">
        <v>221</v>
      </c>
      <c r="O17" s="124"/>
      <c r="P17" s="124"/>
      <c r="Q17" s="124"/>
      <c r="R17" s="124"/>
      <c r="S17" s="124"/>
      <c r="T17" s="124"/>
      <c r="U17" s="124"/>
      <c r="V17" s="124" t="s">
        <v>222</v>
      </c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</row>
    <row r="18" spans="1:60" outlineLevel="2" x14ac:dyDescent="0.2">
      <c r="A18" s="131"/>
      <c r="B18" s="132"/>
      <c r="C18" s="161" t="s">
        <v>60</v>
      </c>
      <c r="D18" s="159"/>
      <c r="E18" s="160">
        <v>12</v>
      </c>
      <c r="F18" s="133"/>
      <c r="G18" s="133"/>
      <c r="H18" s="133"/>
      <c r="I18" s="133"/>
      <c r="J18" s="133"/>
      <c r="K18" s="133"/>
      <c r="L18" s="133"/>
      <c r="M18" s="133"/>
      <c r="N18" s="133"/>
      <c r="O18" s="124"/>
      <c r="P18" s="124"/>
      <c r="Q18" s="124"/>
      <c r="R18" s="124"/>
      <c r="S18" s="124"/>
      <c r="T18" s="124"/>
      <c r="U18" s="124"/>
      <c r="V18" s="124" t="s">
        <v>262</v>
      </c>
      <c r="W18" s="124">
        <v>0</v>
      </c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</row>
    <row r="19" spans="1:60" outlineLevel="1" x14ac:dyDescent="0.2">
      <c r="A19" s="141">
        <v>5</v>
      </c>
      <c r="B19" s="142" t="s">
        <v>279</v>
      </c>
      <c r="C19" s="155" t="s">
        <v>280</v>
      </c>
      <c r="D19" s="143" t="s">
        <v>259</v>
      </c>
      <c r="E19" s="144">
        <v>23</v>
      </c>
      <c r="F19" s="145"/>
      <c r="G19" s="190">
        <f>ROUND(E19*F19,2)</f>
        <v>0</v>
      </c>
      <c r="H19" s="193" t="s">
        <v>260</v>
      </c>
      <c r="I19" s="146" t="s">
        <v>260</v>
      </c>
      <c r="J19" s="133">
        <v>0.12</v>
      </c>
      <c r="K19" s="133" t="e">
        <f>ROUND(#REF!*J19,2)</f>
        <v>#REF!</v>
      </c>
      <c r="L19" s="133"/>
      <c r="M19" s="133" t="s">
        <v>220</v>
      </c>
      <c r="N19" s="133" t="s">
        <v>221</v>
      </c>
      <c r="O19" s="124"/>
      <c r="P19" s="124"/>
      <c r="Q19" s="124"/>
      <c r="R19" s="124"/>
      <c r="S19" s="124"/>
      <c r="T19" s="124"/>
      <c r="U19" s="124"/>
      <c r="V19" s="124" t="s">
        <v>350</v>
      </c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</row>
    <row r="20" spans="1:60" outlineLevel="2" x14ac:dyDescent="0.2">
      <c r="A20" s="131"/>
      <c r="B20" s="132"/>
      <c r="C20" s="161" t="s">
        <v>88</v>
      </c>
      <c r="D20" s="159"/>
      <c r="E20" s="160">
        <v>23</v>
      </c>
      <c r="F20" s="133"/>
      <c r="G20" s="133"/>
      <c r="H20" s="133"/>
      <c r="I20" s="133"/>
      <c r="J20" s="133"/>
      <c r="K20" s="133"/>
      <c r="L20" s="133"/>
      <c r="M20" s="133"/>
      <c r="N20" s="133"/>
      <c r="O20" s="124"/>
      <c r="P20" s="124"/>
      <c r="Q20" s="124"/>
      <c r="R20" s="124"/>
      <c r="S20" s="124"/>
      <c r="T20" s="124"/>
      <c r="U20" s="124"/>
      <c r="V20" s="124" t="s">
        <v>262</v>
      </c>
      <c r="W20" s="124">
        <v>0</v>
      </c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</row>
    <row r="21" spans="1:60" ht="22.5" outlineLevel="1" x14ac:dyDescent="0.2">
      <c r="A21" s="141">
        <v>6</v>
      </c>
      <c r="B21" s="142" t="s">
        <v>285</v>
      </c>
      <c r="C21" s="155" t="s">
        <v>286</v>
      </c>
      <c r="D21" s="143" t="s">
        <v>287</v>
      </c>
      <c r="E21" s="144">
        <v>3</v>
      </c>
      <c r="F21" s="145"/>
      <c r="G21" s="190">
        <f>ROUND(E21*F21,2)</f>
        <v>0</v>
      </c>
      <c r="H21" s="193" t="s">
        <v>260</v>
      </c>
      <c r="I21" s="146" t="s">
        <v>260</v>
      </c>
      <c r="J21" s="133">
        <v>0.14299999999999999</v>
      </c>
      <c r="K21" s="133" t="e">
        <f>ROUND(#REF!*J21,2)</f>
        <v>#REF!</v>
      </c>
      <c r="L21" s="133"/>
      <c r="M21" s="133" t="s">
        <v>220</v>
      </c>
      <c r="N21" s="133" t="s">
        <v>221</v>
      </c>
      <c r="O21" s="124"/>
      <c r="P21" s="124"/>
      <c r="Q21" s="124"/>
      <c r="R21" s="124"/>
      <c r="S21" s="124"/>
      <c r="T21" s="124"/>
      <c r="U21" s="124"/>
      <c r="V21" s="124" t="s">
        <v>222</v>
      </c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</row>
    <row r="22" spans="1:60" outlineLevel="2" x14ac:dyDescent="0.2">
      <c r="A22" s="131"/>
      <c r="B22" s="132"/>
      <c r="C22" s="161" t="s">
        <v>89</v>
      </c>
      <c r="D22" s="159"/>
      <c r="E22" s="160">
        <v>3</v>
      </c>
      <c r="F22" s="133"/>
      <c r="G22" s="133"/>
      <c r="H22" s="133"/>
      <c r="I22" s="133"/>
      <c r="J22" s="133"/>
      <c r="K22" s="133"/>
      <c r="L22" s="133"/>
      <c r="M22" s="133"/>
      <c r="N22" s="133"/>
      <c r="O22" s="124"/>
      <c r="P22" s="124"/>
      <c r="Q22" s="124"/>
      <c r="R22" s="124"/>
      <c r="S22" s="124"/>
      <c r="T22" s="124"/>
      <c r="U22" s="124"/>
      <c r="V22" s="124" t="s">
        <v>262</v>
      </c>
      <c r="W22" s="124">
        <v>0</v>
      </c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</row>
    <row r="23" spans="1:60" ht="22.5" outlineLevel="1" x14ac:dyDescent="0.2">
      <c r="A23" s="141">
        <v>7</v>
      </c>
      <c r="B23" s="142" t="s">
        <v>289</v>
      </c>
      <c r="C23" s="155" t="s">
        <v>290</v>
      </c>
      <c r="D23" s="143" t="s">
        <v>287</v>
      </c>
      <c r="E23" s="144">
        <v>12</v>
      </c>
      <c r="F23" s="145"/>
      <c r="G23" s="190">
        <f>ROUND(E23*F23,2)</f>
        <v>0</v>
      </c>
      <c r="H23" s="193" t="s">
        <v>260</v>
      </c>
      <c r="I23" s="146" t="s">
        <v>260</v>
      </c>
      <c r="J23" s="133">
        <v>0.123</v>
      </c>
      <c r="K23" s="133" t="e">
        <f>ROUND(#REF!*J23,2)</f>
        <v>#REF!</v>
      </c>
      <c r="L23" s="133"/>
      <c r="M23" s="133" t="s">
        <v>220</v>
      </c>
      <c r="N23" s="133" t="s">
        <v>221</v>
      </c>
      <c r="O23" s="124"/>
      <c r="P23" s="124"/>
      <c r="Q23" s="124"/>
      <c r="R23" s="124"/>
      <c r="S23" s="124"/>
      <c r="T23" s="124"/>
      <c r="U23" s="124"/>
      <c r="V23" s="124" t="s">
        <v>222</v>
      </c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</row>
    <row r="24" spans="1:60" outlineLevel="2" x14ac:dyDescent="0.2">
      <c r="A24" s="131"/>
      <c r="B24" s="132"/>
      <c r="C24" s="161" t="s">
        <v>90</v>
      </c>
      <c r="D24" s="159"/>
      <c r="E24" s="160">
        <v>12</v>
      </c>
      <c r="F24" s="133"/>
      <c r="G24" s="133"/>
      <c r="H24" s="133"/>
      <c r="I24" s="133"/>
      <c r="J24" s="133"/>
      <c r="K24" s="133"/>
      <c r="L24" s="133"/>
      <c r="M24" s="133"/>
      <c r="N24" s="133"/>
      <c r="O24" s="124"/>
      <c r="P24" s="124"/>
      <c r="Q24" s="124"/>
      <c r="R24" s="124"/>
      <c r="S24" s="124"/>
      <c r="T24" s="124"/>
      <c r="U24" s="124"/>
      <c r="V24" s="124" t="s">
        <v>262</v>
      </c>
      <c r="W24" s="124">
        <v>0</v>
      </c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</row>
    <row r="25" spans="1:60" outlineLevel="1" x14ac:dyDescent="0.2">
      <c r="A25" s="141">
        <v>8</v>
      </c>
      <c r="B25" s="142" t="s">
        <v>91</v>
      </c>
      <c r="C25" s="155" t="s">
        <v>92</v>
      </c>
      <c r="D25" s="143" t="s">
        <v>294</v>
      </c>
      <c r="E25" s="144">
        <v>0.2</v>
      </c>
      <c r="F25" s="145"/>
      <c r="G25" s="190">
        <f>ROUND(E25*F25,2)</f>
        <v>0</v>
      </c>
      <c r="H25" s="193" t="s">
        <v>260</v>
      </c>
      <c r="I25" s="146" t="s">
        <v>260</v>
      </c>
      <c r="J25" s="133">
        <v>3.1E-2</v>
      </c>
      <c r="K25" s="133" t="e">
        <f>ROUND(#REF!*J25,2)</f>
        <v>#REF!</v>
      </c>
      <c r="L25" s="133"/>
      <c r="M25" s="133" t="s">
        <v>220</v>
      </c>
      <c r="N25" s="133" t="s">
        <v>221</v>
      </c>
      <c r="O25" s="124"/>
      <c r="P25" s="124"/>
      <c r="Q25" s="124"/>
      <c r="R25" s="124"/>
      <c r="S25" s="124"/>
      <c r="T25" s="124"/>
      <c r="U25" s="124"/>
      <c r="V25" s="124" t="s">
        <v>222</v>
      </c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</row>
    <row r="26" spans="1:60" outlineLevel="2" x14ac:dyDescent="0.2">
      <c r="A26" s="131"/>
      <c r="B26" s="132"/>
      <c r="C26" s="161" t="s">
        <v>93</v>
      </c>
      <c r="D26" s="159"/>
      <c r="E26" s="160">
        <v>0.2</v>
      </c>
      <c r="F26" s="133"/>
      <c r="G26" s="133"/>
      <c r="H26" s="133"/>
      <c r="I26" s="133"/>
      <c r="J26" s="133"/>
      <c r="K26" s="133"/>
      <c r="L26" s="133"/>
      <c r="M26" s="133"/>
      <c r="N26" s="133"/>
      <c r="O26" s="124"/>
      <c r="P26" s="124"/>
      <c r="Q26" s="124"/>
      <c r="R26" s="124"/>
      <c r="S26" s="124"/>
      <c r="T26" s="124"/>
      <c r="U26" s="124"/>
      <c r="V26" s="124" t="s">
        <v>262</v>
      </c>
      <c r="W26" s="124">
        <v>0</v>
      </c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</row>
    <row r="27" spans="1:60" outlineLevel="1" x14ac:dyDescent="0.2">
      <c r="A27" s="141">
        <v>9</v>
      </c>
      <c r="B27" s="142" t="s">
        <v>352</v>
      </c>
      <c r="C27" s="155" t="s">
        <v>353</v>
      </c>
      <c r="D27" s="143" t="s">
        <v>259</v>
      </c>
      <c r="E27" s="144">
        <v>2</v>
      </c>
      <c r="F27" s="145"/>
      <c r="G27" s="190">
        <f>ROUND(E27*F27,2)</f>
        <v>0</v>
      </c>
      <c r="H27" s="193" t="s">
        <v>260</v>
      </c>
      <c r="I27" s="146" t="s">
        <v>260</v>
      </c>
      <c r="J27" s="133">
        <v>0.06</v>
      </c>
      <c r="K27" s="133" t="e">
        <f>ROUND(#REF!*J27,2)</f>
        <v>#REF!</v>
      </c>
      <c r="L27" s="133"/>
      <c r="M27" s="133" t="s">
        <v>220</v>
      </c>
      <c r="N27" s="133" t="s">
        <v>221</v>
      </c>
      <c r="O27" s="124"/>
      <c r="P27" s="124"/>
      <c r="Q27" s="124"/>
      <c r="R27" s="124"/>
      <c r="S27" s="124"/>
      <c r="T27" s="124"/>
      <c r="U27" s="124"/>
      <c r="V27" s="124" t="s">
        <v>222</v>
      </c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</row>
    <row r="28" spans="1:60" outlineLevel="2" x14ac:dyDescent="0.2">
      <c r="A28" s="131"/>
      <c r="B28" s="132"/>
      <c r="C28" s="161" t="s">
        <v>94</v>
      </c>
      <c r="D28" s="159"/>
      <c r="E28" s="160">
        <v>2</v>
      </c>
      <c r="F28" s="133"/>
      <c r="G28" s="133"/>
      <c r="H28" s="133"/>
      <c r="I28" s="133"/>
      <c r="J28" s="133"/>
      <c r="K28" s="133"/>
      <c r="L28" s="133"/>
      <c r="M28" s="133"/>
      <c r="N28" s="133"/>
      <c r="O28" s="124"/>
      <c r="P28" s="124"/>
      <c r="Q28" s="124"/>
      <c r="R28" s="124"/>
      <c r="S28" s="124"/>
      <c r="T28" s="124"/>
      <c r="U28" s="124"/>
      <c r="V28" s="124" t="s">
        <v>262</v>
      </c>
      <c r="W28" s="124">
        <v>0</v>
      </c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</row>
    <row r="29" spans="1:60" ht="22.5" outlineLevel="1" x14ac:dyDescent="0.2">
      <c r="A29" s="141">
        <v>10</v>
      </c>
      <c r="B29" s="142" t="s">
        <v>355</v>
      </c>
      <c r="C29" s="155" t="s">
        <v>356</v>
      </c>
      <c r="D29" s="143" t="s">
        <v>259</v>
      </c>
      <c r="E29" s="144">
        <v>23</v>
      </c>
      <c r="F29" s="145"/>
      <c r="G29" s="190">
        <f>ROUND(E29*F29,2)</f>
        <v>0</v>
      </c>
      <c r="H29" s="193" t="s">
        <v>260</v>
      </c>
      <c r="I29" s="146" t="s">
        <v>260</v>
      </c>
      <c r="J29" s="133">
        <v>1.7999999999999999E-2</v>
      </c>
      <c r="K29" s="133" t="e">
        <f>ROUND(#REF!*J29,2)</f>
        <v>#REF!</v>
      </c>
      <c r="L29" s="133"/>
      <c r="M29" s="133" t="s">
        <v>220</v>
      </c>
      <c r="N29" s="133" t="s">
        <v>221</v>
      </c>
      <c r="O29" s="124"/>
      <c r="P29" s="124"/>
      <c r="Q29" s="124"/>
      <c r="R29" s="124"/>
      <c r="S29" s="124"/>
      <c r="T29" s="124"/>
      <c r="U29" s="124"/>
      <c r="V29" s="124" t="s">
        <v>222</v>
      </c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</row>
    <row r="30" spans="1:60" outlineLevel="2" x14ac:dyDescent="0.2">
      <c r="A30" s="131"/>
      <c r="B30" s="132"/>
      <c r="C30" s="161" t="s">
        <v>95</v>
      </c>
      <c r="D30" s="159"/>
      <c r="E30" s="160">
        <v>23</v>
      </c>
      <c r="F30" s="133"/>
      <c r="G30" s="133"/>
      <c r="H30" s="133"/>
      <c r="I30" s="133"/>
      <c r="J30" s="133"/>
      <c r="K30" s="133"/>
      <c r="L30" s="133"/>
      <c r="M30" s="133"/>
      <c r="N30" s="133"/>
      <c r="O30" s="124"/>
      <c r="P30" s="124"/>
      <c r="Q30" s="124"/>
      <c r="R30" s="124"/>
      <c r="S30" s="124"/>
      <c r="T30" s="124"/>
      <c r="U30" s="124"/>
      <c r="V30" s="124" t="s">
        <v>262</v>
      </c>
      <c r="W30" s="124">
        <v>0</v>
      </c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</row>
    <row r="31" spans="1:60" outlineLevel="1" x14ac:dyDescent="0.2">
      <c r="A31" s="141">
        <v>11</v>
      </c>
      <c r="B31" s="142" t="s">
        <v>863</v>
      </c>
      <c r="C31" s="155" t="s">
        <v>864</v>
      </c>
      <c r="D31" s="143" t="s">
        <v>259</v>
      </c>
      <c r="E31" s="144">
        <v>2</v>
      </c>
      <c r="F31" s="145"/>
      <c r="G31" s="190">
        <f>ROUND(E31*F31,2)</f>
        <v>0</v>
      </c>
      <c r="H31" s="193" t="s">
        <v>260</v>
      </c>
      <c r="I31" s="146" t="s">
        <v>260</v>
      </c>
      <c r="J31" s="133">
        <v>0.17699999999999999</v>
      </c>
      <c r="K31" s="133" t="e">
        <f>ROUND(#REF!*J31,2)</f>
        <v>#REF!</v>
      </c>
      <c r="L31" s="133"/>
      <c r="M31" s="133" t="s">
        <v>220</v>
      </c>
      <c r="N31" s="133" t="s">
        <v>221</v>
      </c>
      <c r="O31" s="124"/>
      <c r="P31" s="124"/>
      <c r="Q31" s="124"/>
      <c r="R31" s="124"/>
      <c r="S31" s="124"/>
      <c r="T31" s="124"/>
      <c r="U31" s="124"/>
      <c r="V31" s="124" t="s">
        <v>222</v>
      </c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</row>
    <row r="32" spans="1:60" outlineLevel="2" x14ac:dyDescent="0.2">
      <c r="A32" s="131"/>
      <c r="B32" s="132"/>
      <c r="C32" s="161" t="s">
        <v>94</v>
      </c>
      <c r="D32" s="159"/>
      <c r="E32" s="160">
        <v>2</v>
      </c>
      <c r="F32" s="133"/>
      <c r="G32" s="133"/>
      <c r="H32" s="133"/>
      <c r="I32" s="133"/>
      <c r="J32" s="133"/>
      <c r="K32" s="133"/>
      <c r="L32" s="133"/>
      <c r="M32" s="133"/>
      <c r="N32" s="133"/>
      <c r="O32" s="124"/>
      <c r="P32" s="124"/>
      <c r="Q32" s="124"/>
      <c r="R32" s="124"/>
      <c r="S32" s="124"/>
      <c r="T32" s="124"/>
      <c r="U32" s="124"/>
      <c r="V32" s="124" t="s">
        <v>262</v>
      </c>
      <c r="W32" s="124">
        <v>0</v>
      </c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</row>
    <row r="33" spans="1:60" outlineLevel="1" x14ac:dyDescent="0.2">
      <c r="A33" s="141">
        <v>12</v>
      </c>
      <c r="B33" s="142" t="s">
        <v>361</v>
      </c>
      <c r="C33" s="155" t="s">
        <v>362</v>
      </c>
      <c r="D33" s="143" t="s">
        <v>259</v>
      </c>
      <c r="E33" s="144">
        <v>2</v>
      </c>
      <c r="F33" s="145"/>
      <c r="G33" s="190">
        <f>ROUND(E33*F33,2)</f>
        <v>0</v>
      </c>
      <c r="H33" s="193" t="s">
        <v>260</v>
      </c>
      <c r="I33" s="146" t="s">
        <v>260</v>
      </c>
      <c r="J33" s="133">
        <v>0.126</v>
      </c>
      <c r="K33" s="133" t="e">
        <f>ROUND(#REF!*J33,2)</f>
        <v>#REF!</v>
      </c>
      <c r="L33" s="133"/>
      <c r="M33" s="133" t="s">
        <v>220</v>
      </c>
      <c r="N33" s="133" t="s">
        <v>221</v>
      </c>
      <c r="O33" s="124"/>
      <c r="P33" s="124"/>
      <c r="Q33" s="124"/>
      <c r="R33" s="124"/>
      <c r="S33" s="124"/>
      <c r="T33" s="124"/>
      <c r="U33" s="124"/>
      <c r="V33" s="124" t="s">
        <v>222</v>
      </c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</row>
    <row r="34" spans="1:60" outlineLevel="2" x14ac:dyDescent="0.2">
      <c r="A34" s="131"/>
      <c r="B34" s="132"/>
      <c r="C34" s="161" t="s">
        <v>94</v>
      </c>
      <c r="D34" s="159"/>
      <c r="E34" s="160">
        <v>2</v>
      </c>
      <c r="F34" s="133"/>
      <c r="G34" s="133"/>
      <c r="H34" s="133"/>
      <c r="I34" s="133"/>
      <c r="J34" s="133"/>
      <c r="K34" s="133"/>
      <c r="L34" s="133"/>
      <c r="M34" s="133"/>
      <c r="N34" s="133"/>
      <c r="O34" s="124"/>
      <c r="P34" s="124"/>
      <c r="Q34" s="124"/>
      <c r="R34" s="124"/>
      <c r="S34" s="124"/>
      <c r="T34" s="124"/>
      <c r="U34" s="124"/>
      <c r="V34" s="124" t="s">
        <v>262</v>
      </c>
      <c r="W34" s="124">
        <v>0</v>
      </c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</row>
    <row r="35" spans="1:60" outlineLevel="1" x14ac:dyDescent="0.2">
      <c r="A35" s="141">
        <v>13</v>
      </c>
      <c r="B35" s="142" t="s">
        <v>363</v>
      </c>
      <c r="C35" s="155" t="s">
        <v>364</v>
      </c>
      <c r="D35" s="143" t="s">
        <v>259</v>
      </c>
      <c r="E35" s="144">
        <v>2</v>
      </c>
      <c r="F35" s="145"/>
      <c r="G35" s="190">
        <f>ROUND(E35*F35,2)</f>
        <v>0</v>
      </c>
      <c r="H35" s="193" t="s">
        <v>260</v>
      </c>
      <c r="I35" s="146" t="s">
        <v>260</v>
      </c>
      <c r="J35" s="133">
        <v>2E-3</v>
      </c>
      <c r="K35" s="133" t="e">
        <f>ROUND(#REF!*J35,2)</f>
        <v>#REF!</v>
      </c>
      <c r="L35" s="133"/>
      <c r="M35" s="133" t="s">
        <v>220</v>
      </c>
      <c r="N35" s="133" t="s">
        <v>221</v>
      </c>
      <c r="O35" s="124"/>
      <c r="P35" s="124"/>
      <c r="Q35" s="124"/>
      <c r="R35" s="124"/>
      <c r="S35" s="124"/>
      <c r="T35" s="124"/>
      <c r="U35" s="124"/>
      <c r="V35" s="124" t="s">
        <v>222</v>
      </c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</row>
    <row r="36" spans="1:60" outlineLevel="2" x14ac:dyDescent="0.2">
      <c r="A36" s="131"/>
      <c r="B36" s="132"/>
      <c r="C36" s="161" t="s">
        <v>94</v>
      </c>
      <c r="D36" s="159"/>
      <c r="E36" s="160">
        <v>2</v>
      </c>
      <c r="F36" s="133"/>
      <c r="G36" s="133"/>
      <c r="H36" s="133"/>
      <c r="I36" s="133"/>
      <c r="J36" s="133"/>
      <c r="K36" s="133"/>
      <c r="L36" s="133"/>
      <c r="M36" s="133"/>
      <c r="N36" s="133"/>
      <c r="O36" s="124"/>
      <c r="P36" s="124"/>
      <c r="Q36" s="124"/>
      <c r="R36" s="124"/>
      <c r="S36" s="124"/>
      <c r="T36" s="124"/>
      <c r="U36" s="124"/>
      <c r="V36" s="124" t="s">
        <v>262</v>
      </c>
      <c r="W36" s="124">
        <v>0</v>
      </c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</row>
    <row r="37" spans="1:60" outlineLevel="1" x14ac:dyDescent="0.2">
      <c r="A37" s="141">
        <v>14</v>
      </c>
      <c r="B37" s="142" t="s">
        <v>366</v>
      </c>
      <c r="C37" s="155" t="s">
        <v>367</v>
      </c>
      <c r="D37" s="143" t="s">
        <v>294</v>
      </c>
      <c r="E37" s="144">
        <v>0.03</v>
      </c>
      <c r="F37" s="145"/>
      <c r="G37" s="190">
        <f>ROUND(E37*F37,2)</f>
        <v>0</v>
      </c>
      <c r="H37" s="193" t="s">
        <v>260</v>
      </c>
      <c r="I37" s="146" t="s">
        <v>260</v>
      </c>
      <c r="J37" s="133">
        <v>0.26</v>
      </c>
      <c r="K37" s="133" t="e">
        <f>ROUND(#REF!*J37,2)</f>
        <v>#REF!</v>
      </c>
      <c r="L37" s="133"/>
      <c r="M37" s="133" t="s">
        <v>220</v>
      </c>
      <c r="N37" s="133" t="s">
        <v>221</v>
      </c>
      <c r="O37" s="124"/>
      <c r="P37" s="124"/>
      <c r="Q37" s="124"/>
      <c r="R37" s="124"/>
      <c r="S37" s="124"/>
      <c r="T37" s="124"/>
      <c r="U37" s="124"/>
      <c r="V37" s="124" t="s">
        <v>222</v>
      </c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</row>
    <row r="38" spans="1:60" outlineLevel="2" x14ac:dyDescent="0.2">
      <c r="A38" s="131"/>
      <c r="B38" s="132"/>
      <c r="C38" s="161" t="s">
        <v>96</v>
      </c>
      <c r="D38" s="159"/>
      <c r="E38" s="160">
        <v>0.03</v>
      </c>
      <c r="F38" s="133"/>
      <c r="G38" s="133"/>
      <c r="H38" s="133"/>
      <c r="I38" s="133"/>
      <c r="J38" s="133"/>
      <c r="K38" s="133"/>
      <c r="L38" s="133"/>
      <c r="M38" s="133"/>
      <c r="N38" s="133"/>
      <c r="O38" s="124"/>
      <c r="P38" s="124"/>
      <c r="Q38" s="124"/>
      <c r="R38" s="124"/>
      <c r="S38" s="124"/>
      <c r="T38" s="124"/>
      <c r="U38" s="124"/>
      <c r="V38" s="124" t="s">
        <v>262</v>
      </c>
      <c r="W38" s="124">
        <v>0</v>
      </c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</row>
    <row r="39" spans="1:60" outlineLevel="1" x14ac:dyDescent="0.2">
      <c r="A39" s="141">
        <v>15</v>
      </c>
      <c r="B39" s="142" t="s">
        <v>369</v>
      </c>
      <c r="C39" s="155" t="s">
        <v>370</v>
      </c>
      <c r="D39" s="143" t="s">
        <v>294</v>
      </c>
      <c r="E39" s="144">
        <v>0.03</v>
      </c>
      <c r="F39" s="145"/>
      <c r="G39" s="190">
        <f>ROUND(E39*F39,2)</f>
        <v>0</v>
      </c>
      <c r="H39" s="193" t="s">
        <v>260</v>
      </c>
      <c r="I39" s="146" t="s">
        <v>260</v>
      </c>
      <c r="J39" s="133">
        <v>0.88400000000000001</v>
      </c>
      <c r="K39" s="133" t="e">
        <f>ROUND(#REF!*J39,2)</f>
        <v>#REF!</v>
      </c>
      <c r="L39" s="133"/>
      <c r="M39" s="133" t="s">
        <v>220</v>
      </c>
      <c r="N39" s="133" t="s">
        <v>221</v>
      </c>
      <c r="O39" s="124"/>
      <c r="P39" s="124"/>
      <c r="Q39" s="124"/>
      <c r="R39" s="124"/>
      <c r="S39" s="124"/>
      <c r="T39" s="124"/>
      <c r="U39" s="124"/>
      <c r="V39" s="124" t="s">
        <v>222</v>
      </c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</row>
    <row r="40" spans="1:60" outlineLevel="2" x14ac:dyDescent="0.2">
      <c r="A40" s="131"/>
      <c r="B40" s="132"/>
      <c r="C40" s="161" t="s">
        <v>97</v>
      </c>
      <c r="D40" s="159"/>
      <c r="E40" s="160">
        <v>0.03</v>
      </c>
      <c r="F40" s="133"/>
      <c r="G40" s="133"/>
      <c r="H40" s="133"/>
      <c r="I40" s="133"/>
      <c r="J40" s="133"/>
      <c r="K40" s="133"/>
      <c r="L40" s="133"/>
      <c r="M40" s="133"/>
      <c r="N40" s="133"/>
      <c r="O40" s="124"/>
      <c r="P40" s="124"/>
      <c r="Q40" s="124"/>
      <c r="R40" s="124"/>
      <c r="S40" s="124"/>
      <c r="T40" s="124"/>
      <c r="U40" s="124"/>
      <c r="V40" s="124" t="s">
        <v>262</v>
      </c>
      <c r="W40" s="124">
        <v>0</v>
      </c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</row>
    <row r="41" spans="1:60" x14ac:dyDescent="0.2">
      <c r="A41" s="135" t="s">
        <v>213</v>
      </c>
      <c r="B41" s="136" t="s">
        <v>181</v>
      </c>
      <c r="C41" s="154" t="s">
        <v>182</v>
      </c>
      <c r="D41" s="137"/>
      <c r="E41" s="138"/>
      <c r="F41" s="139"/>
      <c r="G41" s="139">
        <f>SUMIF(AG42:AG68,"&lt;&gt;NOR",G42:G68)</f>
        <v>0</v>
      </c>
      <c r="H41" s="139"/>
      <c r="I41" s="140"/>
      <c r="J41" s="134"/>
      <c r="K41" s="134" t="e">
        <f>SUM(K42:K68)</f>
        <v>#REF!</v>
      </c>
      <c r="L41" s="134"/>
      <c r="M41" s="134"/>
      <c r="N41" s="134"/>
      <c r="V41" t="s">
        <v>214</v>
      </c>
    </row>
    <row r="42" spans="1:60" ht="22.5" outlineLevel="1" x14ac:dyDescent="0.2">
      <c r="A42" s="141">
        <v>16</v>
      </c>
      <c r="B42" s="142" t="s">
        <v>415</v>
      </c>
      <c r="C42" s="155" t="s">
        <v>416</v>
      </c>
      <c r="D42" s="143" t="s">
        <v>259</v>
      </c>
      <c r="E42" s="144">
        <v>14</v>
      </c>
      <c r="F42" s="145"/>
      <c r="G42" s="190">
        <f>ROUND(E42*F42,2)</f>
        <v>0</v>
      </c>
      <c r="H42" s="193" t="s">
        <v>260</v>
      </c>
      <c r="I42" s="146" t="s">
        <v>260</v>
      </c>
      <c r="J42" s="133">
        <v>2.7E-2</v>
      </c>
      <c r="K42" s="133" t="e">
        <f>ROUND(#REF!*J42,2)</f>
        <v>#REF!</v>
      </c>
      <c r="L42" s="133"/>
      <c r="M42" s="133" t="s">
        <v>220</v>
      </c>
      <c r="N42" s="133" t="s">
        <v>221</v>
      </c>
      <c r="O42" s="124"/>
      <c r="P42" s="124"/>
      <c r="Q42" s="124"/>
      <c r="R42" s="124"/>
      <c r="S42" s="124"/>
      <c r="T42" s="124"/>
      <c r="U42" s="124"/>
      <c r="V42" s="124" t="s">
        <v>222</v>
      </c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</row>
    <row r="43" spans="1:60" outlineLevel="2" x14ac:dyDescent="0.2">
      <c r="A43" s="131"/>
      <c r="B43" s="132"/>
      <c r="C43" s="161" t="s">
        <v>98</v>
      </c>
      <c r="D43" s="159"/>
      <c r="E43" s="160">
        <v>14</v>
      </c>
      <c r="F43" s="133"/>
      <c r="G43" s="133"/>
      <c r="H43" s="133"/>
      <c r="I43" s="133"/>
      <c r="J43" s="133"/>
      <c r="K43" s="133"/>
      <c r="L43" s="133"/>
      <c r="M43" s="133"/>
      <c r="N43" s="133"/>
      <c r="O43" s="124"/>
      <c r="P43" s="124"/>
      <c r="Q43" s="124"/>
      <c r="R43" s="124"/>
      <c r="S43" s="124"/>
      <c r="T43" s="124"/>
      <c r="U43" s="124"/>
      <c r="V43" s="124" t="s">
        <v>262</v>
      </c>
      <c r="W43" s="124">
        <v>0</v>
      </c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</row>
    <row r="44" spans="1:60" ht="22.5" outlineLevel="1" x14ac:dyDescent="0.2">
      <c r="A44" s="141">
        <v>17</v>
      </c>
      <c r="B44" s="142" t="s">
        <v>736</v>
      </c>
      <c r="C44" s="155" t="s">
        <v>737</v>
      </c>
      <c r="D44" s="143" t="s">
        <v>259</v>
      </c>
      <c r="E44" s="144">
        <v>9</v>
      </c>
      <c r="F44" s="145"/>
      <c r="G44" s="190">
        <f>ROUND(E44*F44,2)</f>
        <v>0</v>
      </c>
      <c r="H44" s="193" t="s">
        <v>260</v>
      </c>
      <c r="I44" s="146" t="s">
        <v>260</v>
      </c>
      <c r="J44" s="133">
        <v>6.4000000000000001E-2</v>
      </c>
      <c r="K44" s="133" t="e">
        <f>ROUND(#REF!*J44,2)</f>
        <v>#REF!</v>
      </c>
      <c r="L44" s="133"/>
      <c r="M44" s="133" t="s">
        <v>220</v>
      </c>
      <c r="N44" s="133" t="s">
        <v>221</v>
      </c>
      <c r="O44" s="124"/>
      <c r="P44" s="124"/>
      <c r="Q44" s="124"/>
      <c r="R44" s="124"/>
      <c r="S44" s="124"/>
      <c r="T44" s="124"/>
      <c r="U44" s="124"/>
      <c r="V44" s="124" t="s">
        <v>222</v>
      </c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</row>
    <row r="45" spans="1:60" outlineLevel="2" x14ac:dyDescent="0.2">
      <c r="A45" s="131"/>
      <c r="B45" s="132"/>
      <c r="C45" s="161" t="s">
        <v>99</v>
      </c>
      <c r="D45" s="159"/>
      <c r="E45" s="160">
        <v>9</v>
      </c>
      <c r="F45" s="133"/>
      <c r="G45" s="133"/>
      <c r="H45" s="133"/>
      <c r="I45" s="133"/>
      <c r="J45" s="133"/>
      <c r="K45" s="133"/>
      <c r="L45" s="133"/>
      <c r="M45" s="133"/>
      <c r="N45" s="133"/>
      <c r="O45" s="124"/>
      <c r="P45" s="124"/>
      <c r="Q45" s="124"/>
      <c r="R45" s="124"/>
      <c r="S45" s="124"/>
      <c r="T45" s="124"/>
      <c r="U45" s="124"/>
      <c r="V45" s="124" t="s">
        <v>262</v>
      </c>
      <c r="W45" s="124">
        <v>0</v>
      </c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</row>
    <row r="46" spans="1:60" ht="22.5" outlineLevel="1" x14ac:dyDescent="0.2">
      <c r="A46" s="141">
        <v>18</v>
      </c>
      <c r="B46" s="142" t="s">
        <v>425</v>
      </c>
      <c r="C46" s="155" t="s">
        <v>426</v>
      </c>
      <c r="D46" s="143" t="s">
        <v>259</v>
      </c>
      <c r="E46" s="144">
        <v>9</v>
      </c>
      <c r="F46" s="145"/>
      <c r="G46" s="190">
        <f>ROUND(E46*F46,2)</f>
        <v>0</v>
      </c>
      <c r="H46" s="193" t="s">
        <v>260</v>
      </c>
      <c r="I46" s="146" t="s">
        <v>260</v>
      </c>
      <c r="J46" s="133">
        <v>4.0000000000000001E-3</v>
      </c>
      <c r="K46" s="133" t="e">
        <f>ROUND(#REF!*J46,2)</f>
        <v>#REF!</v>
      </c>
      <c r="L46" s="133"/>
      <c r="M46" s="133" t="s">
        <v>220</v>
      </c>
      <c r="N46" s="133" t="s">
        <v>221</v>
      </c>
      <c r="O46" s="124"/>
      <c r="P46" s="124"/>
      <c r="Q46" s="124"/>
      <c r="R46" s="124"/>
      <c r="S46" s="124"/>
      <c r="T46" s="124"/>
      <c r="U46" s="124"/>
      <c r="V46" s="124" t="s">
        <v>222</v>
      </c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</row>
    <row r="47" spans="1:60" outlineLevel="2" x14ac:dyDescent="0.2">
      <c r="A47" s="131"/>
      <c r="B47" s="132"/>
      <c r="C47" s="161" t="s">
        <v>99</v>
      </c>
      <c r="D47" s="159"/>
      <c r="E47" s="160">
        <v>9</v>
      </c>
      <c r="F47" s="133"/>
      <c r="G47" s="133"/>
      <c r="H47" s="133"/>
      <c r="I47" s="133"/>
      <c r="J47" s="133"/>
      <c r="K47" s="133"/>
      <c r="L47" s="133"/>
      <c r="M47" s="133"/>
      <c r="N47" s="133"/>
      <c r="O47" s="124"/>
      <c r="P47" s="124"/>
      <c r="Q47" s="124"/>
      <c r="R47" s="124"/>
      <c r="S47" s="124"/>
      <c r="T47" s="124"/>
      <c r="U47" s="124"/>
      <c r="V47" s="124" t="s">
        <v>262</v>
      </c>
      <c r="W47" s="124">
        <v>0</v>
      </c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</row>
    <row r="48" spans="1:60" ht="22.5" outlineLevel="1" x14ac:dyDescent="0.2">
      <c r="A48" s="141">
        <v>19</v>
      </c>
      <c r="B48" s="142" t="s">
        <v>427</v>
      </c>
      <c r="C48" s="155" t="s">
        <v>428</v>
      </c>
      <c r="D48" s="143" t="s">
        <v>259</v>
      </c>
      <c r="E48" s="144">
        <v>9</v>
      </c>
      <c r="F48" s="145"/>
      <c r="G48" s="190">
        <f>ROUND(E48*F48,2)</f>
        <v>0</v>
      </c>
      <c r="H48" s="193" t="s">
        <v>260</v>
      </c>
      <c r="I48" s="146" t="s">
        <v>260</v>
      </c>
      <c r="J48" s="133">
        <v>2E-3</v>
      </c>
      <c r="K48" s="133" t="e">
        <f>ROUND(#REF!*J48,2)</f>
        <v>#REF!</v>
      </c>
      <c r="L48" s="133"/>
      <c r="M48" s="133" t="s">
        <v>220</v>
      </c>
      <c r="N48" s="133" t="s">
        <v>221</v>
      </c>
      <c r="O48" s="124"/>
      <c r="P48" s="124"/>
      <c r="Q48" s="124"/>
      <c r="R48" s="124"/>
      <c r="S48" s="124"/>
      <c r="T48" s="124"/>
      <c r="U48" s="124"/>
      <c r="V48" s="124" t="s">
        <v>222</v>
      </c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</row>
    <row r="49" spans="1:60" outlineLevel="2" x14ac:dyDescent="0.2">
      <c r="A49" s="131"/>
      <c r="B49" s="132"/>
      <c r="C49" s="161" t="s">
        <v>99</v>
      </c>
      <c r="D49" s="159"/>
      <c r="E49" s="160">
        <v>9</v>
      </c>
      <c r="F49" s="133"/>
      <c r="G49" s="133"/>
      <c r="H49" s="133"/>
      <c r="I49" s="133"/>
      <c r="J49" s="133"/>
      <c r="K49" s="133"/>
      <c r="L49" s="133"/>
      <c r="M49" s="133"/>
      <c r="N49" s="133"/>
      <c r="O49" s="124"/>
      <c r="P49" s="124"/>
      <c r="Q49" s="124"/>
      <c r="R49" s="124"/>
      <c r="S49" s="124"/>
      <c r="T49" s="124"/>
      <c r="U49" s="124"/>
      <c r="V49" s="124" t="s">
        <v>262</v>
      </c>
      <c r="W49" s="124">
        <v>0</v>
      </c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</row>
    <row r="50" spans="1:60" ht="22.5" outlineLevel="1" x14ac:dyDescent="0.2">
      <c r="A50" s="141">
        <v>20</v>
      </c>
      <c r="B50" s="142" t="s">
        <v>741</v>
      </c>
      <c r="C50" s="155" t="s">
        <v>742</v>
      </c>
      <c r="D50" s="143" t="s">
        <v>259</v>
      </c>
      <c r="E50" s="144">
        <v>9</v>
      </c>
      <c r="F50" s="145"/>
      <c r="G50" s="190">
        <f>ROUND(E50*F50,2)</f>
        <v>0</v>
      </c>
      <c r="H50" s="193" t="s">
        <v>260</v>
      </c>
      <c r="I50" s="146" t="s">
        <v>260</v>
      </c>
      <c r="J50" s="133">
        <v>6.4000000000000001E-2</v>
      </c>
      <c r="K50" s="133" t="e">
        <f>ROUND(#REF!*J50,2)</f>
        <v>#REF!</v>
      </c>
      <c r="L50" s="133"/>
      <c r="M50" s="133" t="s">
        <v>220</v>
      </c>
      <c r="N50" s="133" t="s">
        <v>221</v>
      </c>
      <c r="O50" s="124"/>
      <c r="P50" s="124"/>
      <c r="Q50" s="124"/>
      <c r="R50" s="124"/>
      <c r="S50" s="124"/>
      <c r="T50" s="124"/>
      <c r="U50" s="124"/>
      <c r="V50" s="124" t="s">
        <v>222</v>
      </c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</row>
    <row r="51" spans="1:60" outlineLevel="2" x14ac:dyDescent="0.2">
      <c r="A51" s="131"/>
      <c r="B51" s="132"/>
      <c r="C51" s="161" t="s">
        <v>100</v>
      </c>
      <c r="D51" s="159"/>
      <c r="E51" s="160">
        <v>9</v>
      </c>
      <c r="F51" s="133"/>
      <c r="G51" s="133"/>
      <c r="H51" s="133"/>
      <c r="I51" s="133"/>
      <c r="J51" s="133"/>
      <c r="K51" s="133"/>
      <c r="L51" s="133"/>
      <c r="M51" s="133"/>
      <c r="N51" s="133"/>
      <c r="O51" s="124"/>
      <c r="P51" s="124"/>
      <c r="Q51" s="124"/>
      <c r="R51" s="124"/>
      <c r="S51" s="124"/>
      <c r="T51" s="124"/>
      <c r="U51" s="124"/>
      <c r="V51" s="124" t="s">
        <v>262</v>
      </c>
      <c r="W51" s="124">
        <v>0</v>
      </c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</row>
    <row r="52" spans="1:60" outlineLevel="1" x14ac:dyDescent="0.2">
      <c r="A52" s="141">
        <v>21</v>
      </c>
      <c r="B52" s="142" t="s">
        <v>743</v>
      </c>
      <c r="C52" s="155" t="s">
        <v>744</v>
      </c>
      <c r="D52" s="143" t="s">
        <v>259</v>
      </c>
      <c r="E52" s="144">
        <v>4</v>
      </c>
      <c r="F52" s="145"/>
      <c r="G52" s="190">
        <f>ROUND(E52*F52,2)</f>
        <v>0</v>
      </c>
      <c r="H52" s="193" t="s">
        <v>260</v>
      </c>
      <c r="I52" s="146" t="s">
        <v>260</v>
      </c>
      <c r="J52" s="133">
        <v>0.45200000000000001</v>
      </c>
      <c r="K52" s="133" t="e">
        <f>ROUND(#REF!*J52,2)</f>
        <v>#REF!</v>
      </c>
      <c r="L52" s="133"/>
      <c r="M52" s="133" t="s">
        <v>220</v>
      </c>
      <c r="N52" s="133" t="s">
        <v>221</v>
      </c>
      <c r="O52" s="124"/>
      <c r="P52" s="124"/>
      <c r="Q52" s="124"/>
      <c r="R52" s="124"/>
      <c r="S52" s="124"/>
      <c r="T52" s="124"/>
      <c r="U52" s="124"/>
      <c r="V52" s="124" t="s">
        <v>222</v>
      </c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</row>
    <row r="53" spans="1:60" outlineLevel="2" x14ac:dyDescent="0.2">
      <c r="A53" s="131"/>
      <c r="B53" s="132"/>
      <c r="C53" s="272" t="s">
        <v>745</v>
      </c>
      <c r="D53" s="273"/>
      <c r="E53" s="273"/>
      <c r="F53" s="273"/>
      <c r="G53" s="273"/>
      <c r="H53" s="133"/>
      <c r="I53" s="133"/>
      <c r="J53" s="133"/>
      <c r="K53" s="133"/>
      <c r="L53" s="133"/>
      <c r="M53" s="133"/>
      <c r="N53" s="133"/>
      <c r="O53" s="124"/>
      <c r="P53" s="124"/>
      <c r="Q53" s="124"/>
      <c r="R53" s="124"/>
      <c r="S53" s="124"/>
      <c r="T53" s="124"/>
      <c r="U53" s="124"/>
      <c r="V53" s="124" t="s">
        <v>224</v>
      </c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</row>
    <row r="54" spans="1:60" outlineLevel="2" x14ac:dyDescent="0.2">
      <c r="A54" s="131"/>
      <c r="B54" s="132"/>
      <c r="C54" s="161" t="s">
        <v>101</v>
      </c>
      <c r="D54" s="159"/>
      <c r="E54" s="160">
        <v>4</v>
      </c>
      <c r="F54" s="133"/>
      <c r="G54" s="133"/>
      <c r="H54" s="133"/>
      <c r="I54" s="133"/>
      <c r="J54" s="133"/>
      <c r="K54" s="133"/>
      <c r="L54" s="133"/>
      <c r="M54" s="133"/>
      <c r="N54" s="133"/>
      <c r="O54" s="124"/>
      <c r="P54" s="124"/>
      <c r="Q54" s="124"/>
      <c r="R54" s="124"/>
      <c r="S54" s="124"/>
      <c r="T54" s="124"/>
      <c r="U54" s="124"/>
      <c r="V54" s="124" t="s">
        <v>262</v>
      </c>
      <c r="W54" s="124">
        <v>0</v>
      </c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</row>
    <row r="55" spans="1:60" outlineLevel="1" x14ac:dyDescent="0.2">
      <c r="A55" s="141">
        <v>22</v>
      </c>
      <c r="B55" s="142" t="s">
        <v>750</v>
      </c>
      <c r="C55" s="155" t="s">
        <v>751</v>
      </c>
      <c r="D55" s="143" t="s">
        <v>259</v>
      </c>
      <c r="E55" s="144">
        <v>14</v>
      </c>
      <c r="F55" s="145"/>
      <c r="G55" s="190">
        <f>ROUND(E55*F55,2)</f>
        <v>0</v>
      </c>
      <c r="H55" s="193" t="s">
        <v>260</v>
      </c>
      <c r="I55" s="146" t="s">
        <v>260</v>
      </c>
      <c r="J55" s="133">
        <v>0.47799999999999998</v>
      </c>
      <c r="K55" s="133" t="e">
        <f>ROUND(#REF!*J55,2)</f>
        <v>#REF!</v>
      </c>
      <c r="L55" s="133"/>
      <c r="M55" s="133" t="s">
        <v>220</v>
      </c>
      <c r="N55" s="133" t="s">
        <v>221</v>
      </c>
      <c r="O55" s="124"/>
      <c r="P55" s="124"/>
      <c r="Q55" s="124"/>
      <c r="R55" s="124"/>
      <c r="S55" s="124"/>
      <c r="T55" s="124"/>
      <c r="U55" s="124"/>
      <c r="V55" s="124" t="s">
        <v>222</v>
      </c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</row>
    <row r="56" spans="1:60" outlineLevel="2" x14ac:dyDescent="0.2">
      <c r="A56" s="131"/>
      <c r="B56" s="132"/>
      <c r="C56" s="272" t="s">
        <v>745</v>
      </c>
      <c r="D56" s="273"/>
      <c r="E56" s="273"/>
      <c r="F56" s="273"/>
      <c r="G56" s="273"/>
      <c r="H56" s="133"/>
      <c r="I56" s="133"/>
      <c r="J56" s="133"/>
      <c r="K56" s="133"/>
      <c r="L56" s="133"/>
      <c r="M56" s="133"/>
      <c r="N56" s="133"/>
      <c r="O56" s="124"/>
      <c r="P56" s="124"/>
      <c r="Q56" s="124"/>
      <c r="R56" s="124"/>
      <c r="S56" s="124"/>
      <c r="T56" s="124"/>
      <c r="U56" s="124"/>
      <c r="V56" s="124" t="s">
        <v>224</v>
      </c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</row>
    <row r="57" spans="1:60" outlineLevel="2" x14ac:dyDescent="0.2">
      <c r="A57" s="131"/>
      <c r="B57" s="132"/>
      <c r="C57" s="161" t="s">
        <v>102</v>
      </c>
      <c r="D57" s="159"/>
      <c r="E57" s="160">
        <v>14</v>
      </c>
      <c r="F57" s="133"/>
      <c r="G57" s="133"/>
      <c r="H57" s="133"/>
      <c r="I57" s="133"/>
      <c r="J57" s="133"/>
      <c r="K57" s="133"/>
      <c r="L57" s="133"/>
      <c r="M57" s="133"/>
      <c r="N57" s="133"/>
      <c r="O57" s="124"/>
      <c r="P57" s="124"/>
      <c r="Q57" s="124"/>
      <c r="R57" s="124"/>
      <c r="S57" s="124"/>
      <c r="T57" s="124"/>
      <c r="U57" s="124"/>
      <c r="V57" s="124" t="s">
        <v>262</v>
      </c>
      <c r="W57" s="124">
        <v>0</v>
      </c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</row>
    <row r="58" spans="1:60" outlineLevel="1" x14ac:dyDescent="0.2">
      <c r="A58" s="141">
        <v>23</v>
      </c>
      <c r="B58" s="142" t="s">
        <v>754</v>
      </c>
      <c r="C58" s="155" t="s">
        <v>755</v>
      </c>
      <c r="D58" s="143" t="s">
        <v>287</v>
      </c>
      <c r="E58" s="144">
        <v>0.8</v>
      </c>
      <c r="F58" s="145"/>
      <c r="G58" s="190">
        <f>ROUND(E58*F58,2)</f>
        <v>0</v>
      </c>
      <c r="H58" s="193" t="s">
        <v>260</v>
      </c>
      <c r="I58" s="146" t="s">
        <v>260</v>
      </c>
      <c r="J58" s="133">
        <v>0.41</v>
      </c>
      <c r="K58" s="133" t="e">
        <f>ROUND(#REF!*J58,2)</f>
        <v>#REF!</v>
      </c>
      <c r="L58" s="133"/>
      <c r="M58" s="133" t="s">
        <v>220</v>
      </c>
      <c r="N58" s="133" t="s">
        <v>221</v>
      </c>
      <c r="O58" s="124"/>
      <c r="P58" s="124"/>
      <c r="Q58" s="124"/>
      <c r="R58" s="124"/>
      <c r="S58" s="124"/>
      <c r="T58" s="124"/>
      <c r="U58" s="124"/>
      <c r="V58" s="124" t="s">
        <v>222</v>
      </c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</row>
    <row r="59" spans="1:60" outlineLevel="2" x14ac:dyDescent="0.2">
      <c r="A59" s="131"/>
      <c r="B59" s="132"/>
      <c r="C59" s="161" t="s">
        <v>103</v>
      </c>
      <c r="D59" s="159"/>
      <c r="E59" s="160">
        <v>0.8</v>
      </c>
      <c r="F59" s="133"/>
      <c r="G59" s="133"/>
      <c r="H59" s="133"/>
      <c r="I59" s="133"/>
      <c r="J59" s="133"/>
      <c r="K59" s="133"/>
      <c r="L59" s="133"/>
      <c r="M59" s="133"/>
      <c r="N59" s="133"/>
      <c r="O59" s="124"/>
      <c r="P59" s="124"/>
      <c r="Q59" s="124"/>
      <c r="R59" s="124"/>
      <c r="S59" s="124"/>
      <c r="T59" s="124"/>
      <c r="U59" s="124"/>
      <c r="V59" s="124" t="s">
        <v>262</v>
      </c>
      <c r="W59" s="124">
        <v>0</v>
      </c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</row>
    <row r="60" spans="1:60" outlineLevel="1" x14ac:dyDescent="0.2">
      <c r="A60" s="141">
        <v>24</v>
      </c>
      <c r="B60" s="142" t="s">
        <v>757</v>
      </c>
      <c r="C60" s="155" t="s">
        <v>758</v>
      </c>
      <c r="D60" s="143" t="s">
        <v>287</v>
      </c>
      <c r="E60" s="144">
        <v>2.8</v>
      </c>
      <c r="F60" s="145"/>
      <c r="G60" s="190">
        <f>ROUND(E60*F60,2)</f>
        <v>0</v>
      </c>
      <c r="H60" s="193" t="s">
        <v>260</v>
      </c>
      <c r="I60" s="146" t="s">
        <v>260</v>
      </c>
      <c r="J60" s="133">
        <v>0.43</v>
      </c>
      <c r="K60" s="133" t="e">
        <f>ROUND(#REF!*J60,2)</f>
        <v>#REF!</v>
      </c>
      <c r="L60" s="133"/>
      <c r="M60" s="133" t="s">
        <v>220</v>
      </c>
      <c r="N60" s="133" t="s">
        <v>221</v>
      </c>
      <c r="O60" s="124"/>
      <c r="P60" s="124"/>
      <c r="Q60" s="124"/>
      <c r="R60" s="124"/>
      <c r="S60" s="124"/>
      <c r="T60" s="124"/>
      <c r="U60" s="124"/>
      <c r="V60" s="124" t="s">
        <v>222</v>
      </c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124"/>
      <c r="BD60" s="124"/>
      <c r="BE60" s="124"/>
      <c r="BF60" s="124"/>
      <c r="BG60" s="124"/>
      <c r="BH60" s="124"/>
    </row>
    <row r="61" spans="1:60" outlineLevel="2" x14ac:dyDescent="0.2">
      <c r="A61" s="131"/>
      <c r="B61" s="132"/>
      <c r="C61" s="161" t="s">
        <v>104</v>
      </c>
      <c r="D61" s="159"/>
      <c r="E61" s="160">
        <v>2.8</v>
      </c>
      <c r="F61" s="133"/>
      <c r="G61" s="133"/>
      <c r="H61" s="133"/>
      <c r="I61" s="133"/>
      <c r="J61" s="133"/>
      <c r="K61" s="133"/>
      <c r="L61" s="133"/>
      <c r="M61" s="133"/>
      <c r="N61" s="133"/>
      <c r="O61" s="124"/>
      <c r="P61" s="124"/>
      <c r="Q61" s="124"/>
      <c r="R61" s="124"/>
      <c r="S61" s="124"/>
      <c r="T61" s="124"/>
      <c r="U61" s="124"/>
      <c r="V61" s="124" t="s">
        <v>262</v>
      </c>
      <c r="W61" s="124">
        <v>0</v>
      </c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</row>
    <row r="62" spans="1:60" outlineLevel="1" x14ac:dyDescent="0.2">
      <c r="A62" s="141">
        <v>25</v>
      </c>
      <c r="B62" s="142" t="s">
        <v>436</v>
      </c>
      <c r="C62" s="155" t="s">
        <v>437</v>
      </c>
      <c r="D62" s="143" t="s">
        <v>287</v>
      </c>
      <c r="E62" s="144">
        <v>11</v>
      </c>
      <c r="F62" s="145"/>
      <c r="G62" s="190">
        <f>ROUND(E62*F62,2)</f>
        <v>0</v>
      </c>
      <c r="H62" s="193" t="s">
        <v>260</v>
      </c>
      <c r="I62" s="146" t="s">
        <v>260</v>
      </c>
      <c r="J62" s="133">
        <v>4.5999999999999999E-2</v>
      </c>
      <c r="K62" s="133" t="e">
        <f>ROUND(#REF!*J62,2)</f>
        <v>#REF!</v>
      </c>
      <c r="L62" s="133"/>
      <c r="M62" s="133" t="s">
        <v>220</v>
      </c>
      <c r="N62" s="133" t="s">
        <v>221</v>
      </c>
      <c r="O62" s="124"/>
      <c r="P62" s="124"/>
      <c r="Q62" s="124"/>
      <c r="R62" s="124"/>
      <c r="S62" s="124"/>
      <c r="T62" s="124"/>
      <c r="U62" s="124"/>
      <c r="V62" s="124" t="s">
        <v>222</v>
      </c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</row>
    <row r="63" spans="1:60" outlineLevel="2" x14ac:dyDescent="0.2">
      <c r="A63" s="131"/>
      <c r="B63" s="132"/>
      <c r="C63" s="272" t="s">
        <v>438</v>
      </c>
      <c r="D63" s="273"/>
      <c r="E63" s="273"/>
      <c r="F63" s="273"/>
      <c r="G63" s="273"/>
      <c r="H63" s="133"/>
      <c r="I63" s="133"/>
      <c r="J63" s="133"/>
      <c r="K63" s="133"/>
      <c r="L63" s="133"/>
      <c r="M63" s="133"/>
      <c r="N63" s="133"/>
      <c r="O63" s="124"/>
      <c r="P63" s="124"/>
      <c r="Q63" s="124"/>
      <c r="R63" s="124"/>
      <c r="S63" s="124"/>
      <c r="T63" s="124"/>
      <c r="U63" s="124"/>
      <c r="V63" s="124" t="s">
        <v>224</v>
      </c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4"/>
    </row>
    <row r="64" spans="1:60" outlineLevel="2" x14ac:dyDescent="0.2">
      <c r="A64" s="131"/>
      <c r="B64" s="132"/>
      <c r="C64" s="161" t="s">
        <v>105</v>
      </c>
      <c r="D64" s="159"/>
      <c r="E64" s="160">
        <v>11</v>
      </c>
      <c r="F64" s="133"/>
      <c r="G64" s="133"/>
      <c r="H64" s="133"/>
      <c r="I64" s="133"/>
      <c r="J64" s="133"/>
      <c r="K64" s="133"/>
      <c r="L64" s="133"/>
      <c r="M64" s="133"/>
      <c r="N64" s="133"/>
      <c r="O64" s="124"/>
      <c r="P64" s="124"/>
      <c r="Q64" s="124"/>
      <c r="R64" s="124"/>
      <c r="S64" s="124"/>
      <c r="T64" s="124"/>
      <c r="U64" s="124"/>
      <c r="V64" s="124" t="s">
        <v>262</v>
      </c>
      <c r="W64" s="124">
        <v>0</v>
      </c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124"/>
    </row>
    <row r="65" spans="1:60" outlineLevel="1" x14ac:dyDescent="0.2">
      <c r="A65" s="141">
        <v>26</v>
      </c>
      <c r="B65" s="142" t="s">
        <v>760</v>
      </c>
      <c r="C65" s="155" t="s">
        <v>761</v>
      </c>
      <c r="D65" s="143" t="s">
        <v>259</v>
      </c>
      <c r="E65" s="144">
        <v>1</v>
      </c>
      <c r="F65" s="145"/>
      <c r="G65" s="190">
        <f>ROUND(E65*F65,2)</f>
        <v>0</v>
      </c>
      <c r="H65" s="193" t="s">
        <v>218</v>
      </c>
      <c r="I65" s="146" t="s">
        <v>219</v>
      </c>
      <c r="J65" s="133">
        <v>0</v>
      </c>
      <c r="K65" s="133" t="e">
        <f>ROUND(#REF!*J65,2)</f>
        <v>#REF!</v>
      </c>
      <c r="L65" s="133"/>
      <c r="M65" s="133" t="s">
        <v>220</v>
      </c>
      <c r="N65" s="133" t="s">
        <v>221</v>
      </c>
      <c r="O65" s="124"/>
      <c r="P65" s="124"/>
      <c r="Q65" s="124"/>
      <c r="R65" s="124"/>
      <c r="S65" s="124"/>
      <c r="T65" s="124"/>
      <c r="U65" s="124"/>
      <c r="V65" s="124" t="s">
        <v>222</v>
      </c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124"/>
      <c r="BC65" s="124"/>
      <c r="BD65" s="124"/>
      <c r="BE65" s="124"/>
      <c r="BF65" s="124"/>
      <c r="BG65" s="124"/>
      <c r="BH65" s="124"/>
    </row>
    <row r="66" spans="1:60" outlineLevel="2" x14ac:dyDescent="0.2">
      <c r="A66" s="131"/>
      <c r="B66" s="132"/>
      <c r="C66" s="161" t="s">
        <v>106</v>
      </c>
      <c r="D66" s="159"/>
      <c r="E66" s="160">
        <v>1</v>
      </c>
      <c r="F66" s="133"/>
      <c r="G66" s="133"/>
      <c r="H66" s="133"/>
      <c r="I66" s="133"/>
      <c r="J66" s="133"/>
      <c r="K66" s="133"/>
      <c r="L66" s="133"/>
      <c r="M66" s="133"/>
      <c r="N66" s="133"/>
      <c r="O66" s="124"/>
      <c r="P66" s="124"/>
      <c r="Q66" s="124"/>
      <c r="R66" s="124"/>
      <c r="S66" s="124"/>
      <c r="T66" s="124"/>
      <c r="U66" s="124"/>
      <c r="V66" s="124" t="s">
        <v>262</v>
      </c>
      <c r="W66" s="124">
        <v>0</v>
      </c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24"/>
      <c r="AZ66" s="124"/>
      <c r="BA66" s="124"/>
      <c r="BB66" s="124"/>
      <c r="BC66" s="124"/>
      <c r="BD66" s="124"/>
      <c r="BE66" s="124"/>
      <c r="BF66" s="124"/>
      <c r="BG66" s="124"/>
      <c r="BH66" s="124"/>
    </row>
    <row r="67" spans="1:60" outlineLevel="1" x14ac:dyDescent="0.2">
      <c r="A67" s="141">
        <v>27</v>
      </c>
      <c r="B67" s="142" t="s">
        <v>766</v>
      </c>
      <c r="C67" s="155" t="s">
        <v>767</v>
      </c>
      <c r="D67" s="143" t="s">
        <v>259</v>
      </c>
      <c r="E67" s="144">
        <v>15</v>
      </c>
      <c r="F67" s="145"/>
      <c r="G67" s="190">
        <f>ROUND(E67*F67,2)</f>
        <v>0</v>
      </c>
      <c r="H67" s="193" t="s">
        <v>218</v>
      </c>
      <c r="I67" s="146" t="s">
        <v>219</v>
      </c>
      <c r="J67" s="133">
        <v>0</v>
      </c>
      <c r="K67" s="133" t="e">
        <f>ROUND(#REF!*J67,2)</f>
        <v>#REF!</v>
      </c>
      <c r="L67" s="133"/>
      <c r="M67" s="133" t="s">
        <v>220</v>
      </c>
      <c r="N67" s="133" t="s">
        <v>221</v>
      </c>
      <c r="O67" s="124"/>
      <c r="P67" s="124"/>
      <c r="Q67" s="124"/>
      <c r="R67" s="124"/>
      <c r="S67" s="124"/>
      <c r="T67" s="124"/>
      <c r="U67" s="124"/>
      <c r="V67" s="124" t="s">
        <v>222</v>
      </c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</row>
    <row r="68" spans="1:60" outlineLevel="2" x14ac:dyDescent="0.2">
      <c r="A68" s="131"/>
      <c r="B68" s="132"/>
      <c r="C68" s="161" t="s">
        <v>107</v>
      </c>
      <c r="D68" s="159"/>
      <c r="E68" s="160">
        <v>15</v>
      </c>
      <c r="F68" s="133"/>
      <c r="G68" s="133"/>
      <c r="H68" s="133"/>
      <c r="I68" s="133"/>
      <c r="J68" s="133"/>
      <c r="K68" s="133"/>
      <c r="L68" s="133"/>
      <c r="M68" s="133"/>
      <c r="N68" s="133"/>
      <c r="O68" s="124"/>
      <c r="P68" s="124"/>
      <c r="Q68" s="124"/>
      <c r="R68" s="124"/>
      <c r="S68" s="124"/>
      <c r="T68" s="124"/>
      <c r="U68" s="124"/>
      <c r="V68" s="124" t="s">
        <v>262</v>
      </c>
      <c r="W68" s="124">
        <v>0</v>
      </c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</row>
    <row r="69" spans="1:60" x14ac:dyDescent="0.2">
      <c r="A69" s="135" t="s">
        <v>213</v>
      </c>
      <c r="B69" s="136" t="s">
        <v>185</v>
      </c>
      <c r="C69" s="154" t="s">
        <v>186</v>
      </c>
      <c r="D69" s="137"/>
      <c r="E69" s="138"/>
      <c r="F69" s="139"/>
      <c r="G69" s="139">
        <f>SUMIF(AG70:AG84,"&lt;&gt;NOR",G70:G84)</f>
        <v>0</v>
      </c>
      <c r="H69" s="139"/>
      <c r="I69" s="140"/>
      <c r="J69" s="134"/>
      <c r="K69" s="134" t="e">
        <f>SUM(K70:K84)</f>
        <v>#REF!</v>
      </c>
      <c r="L69" s="134"/>
      <c r="M69" s="134"/>
      <c r="N69" s="134"/>
      <c r="V69" t="s">
        <v>214</v>
      </c>
    </row>
    <row r="70" spans="1:60" outlineLevel="1" x14ac:dyDescent="0.2">
      <c r="A70" s="141">
        <v>28</v>
      </c>
      <c r="B70" s="142" t="s">
        <v>787</v>
      </c>
      <c r="C70" s="155" t="s">
        <v>788</v>
      </c>
      <c r="D70" s="143" t="s">
        <v>287</v>
      </c>
      <c r="E70" s="144">
        <v>8</v>
      </c>
      <c r="F70" s="145"/>
      <c r="G70" s="190">
        <f>ROUND(E70*F70,2)</f>
        <v>0</v>
      </c>
      <c r="H70" s="193" t="s">
        <v>260</v>
      </c>
      <c r="I70" s="146" t="s">
        <v>260</v>
      </c>
      <c r="J70" s="133">
        <v>0.16200000000000001</v>
      </c>
      <c r="K70" s="133" t="e">
        <f>ROUND(#REF!*J70,2)</f>
        <v>#REF!</v>
      </c>
      <c r="L70" s="133"/>
      <c r="M70" s="133" t="s">
        <v>220</v>
      </c>
      <c r="N70" s="133" t="s">
        <v>221</v>
      </c>
      <c r="O70" s="124"/>
      <c r="P70" s="124"/>
      <c r="Q70" s="124"/>
      <c r="R70" s="124"/>
      <c r="S70" s="124"/>
      <c r="T70" s="124"/>
      <c r="U70" s="124"/>
      <c r="V70" s="124" t="s">
        <v>222</v>
      </c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4"/>
      <c r="BA70" s="124"/>
      <c r="BB70" s="124"/>
      <c r="BC70" s="124"/>
      <c r="BD70" s="124"/>
      <c r="BE70" s="124"/>
      <c r="BF70" s="124"/>
      <c r="BG70" s="124"/>
      <c r="BH70" s="124"/>
    </row>
    <row r="71" spans="1:60" outlineLevel="2" x14ac:dyDescent="0.2">
      <c r="A71" s="131"/>
      <c r="B71" s="132"/>
      <c r="C71" s="161" t="s">
        <v>108</v>
      </c>
      <c r="D71" s="159"/>
      <c r="E71" s="160">
        <v>8</v>
      </c>
      <c r="F71" s="133"/>
      <c r="G71" s="133"/>
      <c r="H71" s="133"/>
      <c r="I71" s="133"/>
      <c r="J71" s="133"/>
      <c r="K71" s="133"/>
      <c r="L71" s="133"/>
      <c r="M71" s="133"/>
      <c r="N71" s="133"/>
      <c r="O71" s="124"/>
      <c r="P71" s="124"/>
      <c r="Q71" s="124"/>
      <c r="R71" s="124"/>
      <c r="S71" s="124"/>
      <c r="T71" s="124"/>
      <c r="U71" s="124"/>
      <c r="V71" s="124" t="s">
        <v>262</v>
      </c>
      <c r="W71" s="124">
        <v>0</v>
      </c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24"/>
      <c r="AZ71" s="124"/>
      <c r="BA71" s="124"/>
      <c r="BB71" s="124"/>
      <c r="BC71" s="124"/>
      <c r="BD71" s="124"/>
      <c r="BE71" s="124"/>
      <c r="BF71" s="124"/>
      <c r="BG71" s="124"/>
      <c r="BH71" s="124"/>
    </row>
    <row r="72" spans="1:60" outlineLevel="1" x14ac:dyDescent="0.2">
      <c r="A72" s="141">
        <v>29</v>
      </c>
      <c r="B72" s="142" t="s">
        <v>490</v>
      </c>
      <c r="C72" s="155" t="s">
        <v>491</v>
      </c>
      <c r="D72" s="143" t="s">
        <v>287</v>
      </c>
      <c r="E72" s="144">
        <v>5</v>
      </c>
      <c r="F72" s="145"/>
      <c r="G72" s="190">
        <f>ROUND(E72*F72,2)</f>
        <v>0</v>
      </c>
      <c r="H72" s="193" t="s">
        <v>260</v>
      </c>
      <c r="I72" s="146" t="s">
        <v>260</v>
      </c>
      <c r="J72" s="133">
        <v>0.27200000000000002</v>
      </c>
      <c r="K72" s="133" t="e">
        <f>ROUND(#REF!*J72,2)</f>
        <v>#REF!</v>
      </c>
      <c r="L72" s="133"/>
      <c r="M72" s="133" t="s">
        <v>220</v>
      </c>
      <c r="N72" s="133" t="s">
        <v>221</v>
      </c>
      <c r="O72" s="124"/>
      <c r="P72" s="124"/>
      <c r="Q72" s="124"/>
      <c r="R72" s="124"/>
      <c r="S72" s="124"/>
      <c r="T72" s="124"/>
      <c r="U72" s="124"/>
      <c r="V72" s="124" t="s">
        <v>222</v>
      </c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24"/>
      <c r="BH72" s="124"/>
    </row>
    <row r="73" spans="1:60" outlineLevel="2" x14ac:dyDescent="0.2">
      <c r="A73" s="131"/>
      <c r="B73" s="132"/>
      <c r="C73" s="272" t="s">
        <v>492</v>
      </c>
      <c r="D73" s="273"/>
      <c r="E73" s="273"/>
      <c r="F73" s="273"/>
      <c r="G73" s="273"/>
      <c r="H73" s="133"/>
      <c r="I73" s="133"/>
      <c r="J73" s="133"/>
      <c r="K73" s="133"/>
      <c r="L73" s="133"/>
      <c r="M73" s="133"/>
      <c r="N73" s="133"/>
      <c r="O73" s="124"/>
      <c r="P73" s="124"/>
      <c r="Q73" s="124"/>
      <c r="R73" s="124"/>
      <c r="S73" s="124"/>
      <c r="T73" s="124"/>
      <c r="U73" s="124"/>
      <c r="V73" s="124" t="s">
        <v>224</v>
      </c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24"/>
      <c r="AZ73" s="124"/>
      <c r="BA73" s="124"/>
      <c r="BB73" s="124"/>
      <c r="BC73" s="124"/>
      <c r="BD73" s="124"/>
      <c r="BE73" s="124"/>
      <c r="BF73" s="124"/>
      <c r="BG73" s="124"/>
      <c r="BH73" s="124"/>
    </row>
    <row r="74" spans="1:60" outlineLevel="2" x14ac:dyDescent="0.2">
      <c r="A74" s="131"/>
      <c r="B74" s="132"/>
      <c r="C74" s="161" t="s">
        <v>109</v>
      </c>
      <c r="D74" s="159"/>
      <c r="E74" s="160">
        <v>5</v>
      </c>
      <c r="F74" s="133"/>
      <c r="G74" s="133"/>
      <c r="H74" s="133"/>
      <c r="I74" s="133"/>
      <c r="J74" s="133"/>
      <c r="K74" s="133"/>
      <c r="L74" s="133"/>
      <c r="M74" s="133"/>
      <c r="N74" s="133"/>
      <c r="O74" s="124"/>
      <c r="P74" s="124"/>
      <c r="Q74" s="124"/>
      <c r="R74" s="124"/>
      <c r="S74" s="124"/>
      <c r="T74" s="124"/>
      <c r="U74" s="124"/>
      <c r="V74" s="124" t="s">
        <v>262</v>
      </c>
      <c r="W74" s="124">
        <v>0</v>
      </c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24"/>
      <c r="BH74" s="124"/>
    </row>
    <row r="75" spans="1:60" outlineLevel="1" x14ac:dyDescent="0.2">
      <c r="A75" s="141">
        <v>30</v>
      </c>
      <c r="B75" s="142" t="s">
        <v>497</v>
      </c>
      <c r="C75" s="155" t="s">
        <v>498</v>
      </c>
      <c r="D75" s="143" t="s">
        <v>294</v>
      </c>
      <c r="E75" s="144">
        <v>0.30499999999999999</v>
      </c>
      <c r="F75" s="145"/>
      <c r="G75" s="190">
        <f>ROUND(E75*F75,2)</f>
        <v>0</v>
      </c>
      <c r="H75" s="193" t="s">
        <v>260</v>
      </c>
      <c r="I75" s="146" t="s">
        <v>260</v>
      </c>
      <c r="J75" s="133">
        <v>1.4419999999999999</v>
      </c>
      <c r="K75" s="133" t="e">
        <f>ROUND(#REF!*J75,2)</f>
        <v>#REF!</v>
      </c>
      <c r="L75" s="133"/>
      <c r="M75" s="133" t="s">
        <v>220</v>
      </c>
      <c r="N75" s="133" t="s">
        <v>221</v>
      </c>
      <c r="O75" s="124"/>
      <c r="P75" s="124"/>
      <c r="Q75" s="124"/>
      <c r="R75" s="124"/>
      <c r="S75" s="124"/>
      <c r="T75" s="124"/>
      <c r="U75" s="124"/>
      <c r="V75" s="124" t="s">
        <v>222</v>
      </c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  <c r="BH75" s="124"/>
    </row>
    <row r="76" spans="1:60" outlineLevel="2" x14ac:dyDescent="0.2">
      <c r="A76" s="131"/>
      <c r="B76" s="132"/>
      <c r="C76" s="161" t="s">
        <v>110</v>
      </c>
      <c r="D76" s="159"/>
      <c r="E76" s="160">
        <v>0.3</v>
      </c>
      <c r="F76" s="133"/>
      <c r="G76" s="133"/>
      <c r="H76" s="133"/>
      <c r="I76" s="133"/>
      <c r="J76" s="133"/>
      <c r="K76" s="133"/>
      <c r="L76" s="133"/>
      <c r="M76" s="133"/>
      <c r="N76" s="133"/>
      <c r="O76" s="124"/>
      <c r="P76" s="124"/>
      <c r="Q76" s="124"/>
      <c r="R76" s="124"/>
      <c r="S76" s="124"/>
      <c r="T76" s="124"/>
      <c r="U76" s="124"/>
      <c r="V76" s="124" t="s">
        <v>262</v>
      </c>
      <c r="W76" s="124">
        <v>0</v>
      </c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24"/>
      <c r="AW76" s="124"/>
      <c r="AX76" s="124"/>
      <c r="AY76" s="124"/>
      <c r="AZ76" s="124"/>
      <c r="BA76" s="124"/>
      <c r="BB76" s="124"/>
      <c r="BC76" s="124"/>
      <c r="BD76" s="124"/>
      <c r="BE76" s="124"/>
      <c r="BF76" s="124"/>
      <c r="BG76" s="124"/>
      <c r="BH76" s="124"/>
    </row>
    <row r="77" spans="1:60" outlineLevel="1" x14ac:dyDescent="0.2">
      <c r="A77" s="141">
        <v>31</v>
      </c>
      <c r="B77" s="142" t="s">
        <v>500</v>
      </c>
      <c r="C77" s="155" t="s">
        <v>501</v>
      </c>
      <c r="D77" s="143" t="s">
        <v>287</v>
      </c>
      <c r="E77" s="144">
        <v>11</v>
      </c>
      <c r="F77" s="145"/>
      <c r="G77" s="190">
        <f>ROUND(E77*F77,2)</f>
        <v>0</v>
      </c>
      <c r="H77" s="193" t="s">
        <v>260</v>
      </c>
      <c r="I77" s="146" t="s">
        <v>260</v>
      </c>
      <c r="J77" s="133">
        <v>9.2999999999999999E-2</v>
      </c>
      <c r="K77" s="133" t="e">
        <f>ROUND(#REF!*J77,2)</f>
        <v>#REF!</v>
      </c>
      <c r="L77" s="133"/>
      <c r="M77" s="133" t="s">
        <v>220</v>
      </c>
      <c r="N77" s="133" t="s">
        <v>221</v>
      </c>
      <c r="O77" s="124"/>
      <c r="P77" s="124"/>
      <c r="Q77" s="124"/>
      <c r="R77" s="124"/>
      <c r="S77" s="124"/>
      <c r="T77" s="124"/>
      <c r="U77" s="124"/>
      <c r="V77" s="124" t="s">
        <v>222</v>
      </c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</row>
    <row r="78" spans="1:60" outlineLevel="2" x14ac:dyDescent="0.2">
      <c r="A78" s="131"/>
      <c r="B78" s="132"/>
      <c r="C78" s="161" t="s">
        <v>105</v>
      </c>
      <c r="D78" s="159"/>
      <c r="E78" s="160">
        <v>11</v>
      </c>
      <c r="F78" s="133"/>
      <c r="G78" s="133"/>
      <c r="H78" s="133"/>
      <c r="I78" s="133"/>
      <c r="J78" s="133"/>
      <c r="K78" s="133"/>
      <c r="L78" s="133"/>
      <c r="M78" s="133"/>
      <c r="N78" s="133"/>
      <c r="O78" s="124"/>
      <c r="P78" s="124"/>
      <c r="Q78" s="124"/>
      <c r="R78" s="124"/>
      <c r="S78" s="124"/>
      <c r="T78" s="124"/>
      <c r="U78" s="124"/>
      <c r="V78" s="124" t="s">
        <v>262</v>
      </c>
      <c r="W78" s="124">
        <v>0</v>
      </c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124"/>
      <c r="BB78" s="124"/>
      <c r="BC78" s="124"/>
      <c r="BD78" s="124"/>
      <c r="BE78" s="124"/>
      <c r="BF78" s="124"/>
      <c r="BG78" s="124"/>
      <c r="BH78" s="124"/>
    </row>
    <row r="79" spans="1:60" outlineLevel="1" x14ac:dyDescent="0.2">
      <c r="A79" s="141">
        <v>32</v>
      </c>
      <c r="B79" s="142" t="s">
        <v>502</v>
      </c>
      <c r="C79" s="155" t="s">
        <v>503</v>
      </c>
      <c r="D79" s="143" t="s">
        <v>287</v>
      </c>
      <c r="E79" s="144">
        <v>11</v>
      </c>
      <c r="F79" s="145"/>
      <c r="G79" s="190">
        <f>ROUND(E79*F79,2)</f>
        <v>0</v>
      </c>
      <c r="H79" s="193" t="s">
        <v>260</v>
      </c>
      <c r="I79" s="146" t="s">
        <v>260</v>
      </c>
      <c r="J79" s="133">
        <v>5.5E-2</v>
      </c>
      <c r="K79" s="133" t="e">
        <f>ROUND(#REF!*J79,2)</f>
        <v>#REF!</v>
      </c>
      <c r="L79" s="133"/>
      <c r="M79" s="133" t="s">
        <v>220</v>
      </c>
      <c r="N79" s="133" t="s">
        <v>221</v>
      </c>
      <c r="O79" s="124"/>
      <c r="P79" s="124"/>
      <c r="Q79" s="124"/>
      <c r="R79" s="124"/>
      <c r="S79" s="124"/>
      <c r="T79" s="124"/>
      <c r="U79" s="124"/>
      <c r="V79" s="124" t="s">
        <v>222</v>
      </c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</row>
    <row r="80" spans="1:60" outlineLevel="2" x14ac:dyDescent="0.2">
      <c r="A80" s="131"/>
      <c r="B80" s="132"/>
      <c r="C80" s="161" t="s">
        <v>105</v>
      </c>
      <c r="D80" s="159"/>
      <c r="E80" s="160">
        <v>11</v>
      </c>
      <c r="F80" s="133"/>
      <c r="G80" s="133"/>
      <c r="H80" s="133"/>
      <c r="I80" s="133"/>
      <c r="J80" s="133"/>
      <c r="K80" s="133"/>
      <c r="L80" s="133"/>
      <c r="M80" s="133"/>
      <c r="N80" s="133"/>
      <c r="O80" s="124"/>
      <c r="P80" s="124"/>
      <c r="Q80" s="124"/>
      <c r="R80" s="124"/>
      <c r="S80" s="124"/>
      <c r="T80" s="124"/>
      <c r="U80" s="124"/>
      <c r="V80" s="124" t="s">
        <v>262</v>
      </c>
      <c r="W80" s="124">
        <v>0</v>
      </c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  <c r="AT80" s="124"/>
      <c r="AU80" s="124"/>
      <c r="AV80" s="124"/>
      <c r="AW80" s="124"/>
      <c r="AX80" s="124"/>
      <c r="AY80" s="124"/>
      <c r="AZ80" s="124"/>
      <c r="BA80" s="124"/>
      <c r="BB80" s="124"/>
      <c r="BC80" s="124"/>
      <c r="BD80" s="124"/>
      <c r="BE80" s="124"/>
      <c r="BF80" s="124"/>
      <c r="BG80" s="124"/>
      <c r="BH80" s="124"/>
    </row>
    <row r="81" spans="1:60" ht="22.5" outlineLevel="1" x14ac:dyDescent="0.2">
      <c r="A81" s="141">
        <v>33</v>
      </c>
      <c r="B81" s="142" t="s">
        <v>528</v>
      </c>
      <c r="C81" s="155" t="s">
        <v>529</v>
      </c>
      <c r="D81" s="143" t="s">
        <v>446</v>
      </c>
      <c r="E81" s="144">
        <v>6</v>
      </c>
      <c r="F81" s="145"/>
      <c r="G81" s="190">
        <f>ROUND(E81*F81,2)</f>
        <v>0</v>
      </c>
      <c r="H81" s="193" t="s">
        <v>260</v>
      </c>
      <c r="I81" s="146" t="s">
        <v>260</v>
      </c>
      <c r="J81" s="133">
        <v>0</v>
      </c>
      <c r="K81" s="133" t="e">
        <f>ROUND(#REF!*J81,2)</f>
        <v>#REF!</v>
      </c>
      <c r="L81" s="133"/>
      <c r="M81" s="133" t="s">
        <v>243</v>
      </c>
      <c r="N81" s="133" t="s">
        <v>221</v>
      </c>
      <c r="O81" s="124"/>
      <c r="P81" s="124"/>
      <c r="Q81" s="124"/>
      <c r="R81" s="124"/>
      <c r="S81" s="124"/>
      <c r="T81" s="124"/>
      <c r="U81" s="124"/>
      <c r="V81" s="124" t="s">
        <v>244</v>
      </c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  <c r="BH81" s="124"/>
    </row>
    <row r="82" spans="1:60" outlineLevel="2" x14ac:dyDescent="0.2">
      <c r="A82" s="131"/>
      <c r="B82" s="132"/>
      <c r="C82" s="161" t="s">
        <v>111</v>
      </c>
      <c r="D82" s="159"/>
      <c r="E82" s="160">
        <v>6</v>
      </c>
      <c r="F82" s="133"/>
      <c r="G82" s="133"/>
      <c r="H82" s="133"/>
      <c r="I82" s="133"/>
      <c r="J82" s="133"/>
      <c r="K82" s="133"/>
      <c r="L82" s="133"/>
      <c r="M82" s="133"/>
      <c r="N82" s="133"/>
      <c r="O82" s="124"/>
      <c r="P82" s="124"/>
      <c r="Q82" s="124"/>
      <c r="R82" s="124"/>
      <c r="S82" s="124"/>
      <c r="T82" s="124"/>
      <c r="U82" s="124"/>
      <c r="V82" s="124" t="s">
        <v>262</v>
      </c>
      <c r="W82" s="124">
        <v>0</v>
      </c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24"/>
      <c r="BH82" s="124"/>
    </row>
    <row r="83" spans="1:60" outlineLevel="1" x14ac:dyDescent="0.2">
      <c r="A83" s="141">
        <v>34</v>
      </c>
      <c r="B83" s="142" t="s">
        <v>796</v>
      </c>
      <c r="C83" s="155" t="s">
        <v>797</v>
      </c>
      <c r="D83" s="143" t="s">
        <v>446</v>
      </c>
      <c r="E83" s="144">
        <v>9</v>
      </c>
      <c r="F83" s="145"/>
      <c r="G83" s="190">
        <f>ROUND(E83*F83,2)</f>
        <v>0</v>
      </c>
      <c r="H83" s="193" t="s">
        <v>260</v>
      </c>
      <c r="I83" s="146" t="s">
        <v>260</v>
      </c>
      <c r="J83" s="133">
        <v>0</v>
      </c>
      <c r="K83" s="133" t="e">
        <f>ROUND(#REF!*J83,2)</f>
        <v>#REF!</v>
      </c>
      <c r="L83" s="133"/>
      <c r="M83" s="133" t="s">
        <v>243</v>
      </c>
      <c r="N83" s="133" t="s">
        <v>221</v>
      </c>
      <c r="O83" s="124"/>
      <c r="P83" s="124"/>
      <c r="Q83" s="124"/>
      <c r="R83" s="124"/>
      <c r="S83" s="124"/>
      <c r="T83" s="124"/>
      <c r="U83" s="124"/>
      <c r="V83" s="124" t="s">
        <v>244</v>
      </c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124"/>
      <c r="AP83" s="124"/>
      <c r="AQ83" s="124"/>
      <c r="AR83" s="124"/>
      <c r="AS83" s="124"/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4"/>
      <c r="BE83" s="124"/>
      <c r="BF83" s="124"/>
      <c r="BG83" s="124"/>
      <c r="BH83" s="124"/>
    </row>
    <row r="84" spans="1:60" outlineLevel="2" x14ac:dyDescent="0.2">
      <c r="A84" s="131"/>
      <c r="B84" s="132"/>
      <c r="C84" s="161" t="s">
        <v>112</v>
      </c>
      <c r="D84" s="159"/>
      <c r="E84" s="160">
        <v>9</v>
      </c>
      <c r="F84" s="133"/>
      <c r="G84" s="133"/>
      <c r="H84" s="133"/>
      <c r="I84" s="133"/>
      <c r="J84" s="133"/>
      <c r="K84" s="133"/>
      <c r="L84" s="133"/>
      <c r="M84" s="133"/>
      <c r="N84" s="133"/>
      <c r="O84" s="124"/>
      <c r="P84" s="124"/>
      <c r="Q84" s="124"/>
      <c r="R84" s="124"/>
      <c r="S84" s="124"/>
      <c r="T84" s="124"/>
      <c r="U84" s="124"/>
      <c r="V84" s="124" t="s">
        <v>262</v>
      </c>
      <c r="W84" s="124">
        <v>0</v>
      </c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</row>
    <row r="85" spans="1:60" x14ac:dyDescent="0.2">
      <c r="A85" s="135" t="s">
        <v>213</v>
      </c>
      <c r="B85" s="136" t="s">
        <v>187</v>
      </c>
      <c r="C85" s="154" t="s">
        <v>188</v>
      </c>
      <c r="D85" s="137"/>
      <c r="E85" s="138"/>
      <c r="F85" s="139"/>
      <c r="G85" s="139">
        <f>SUMIF(AG86:AG92,"&lt;&gt;NOR",G86:G92)</f>
        <v>0</v>
      </c>
      <c r="H85" s="139"/>
      <c r="I85" s="140"/>
      <c r="J85" s="134"/>
      <c r="K85" s="134" t="e">
        <f>SUM(K86:K92)</f>
        <v>#REF!</v>
      </c>
      <c r="L85" s="134"/>
      <c r="M85" s="134"/>
      <c r="N85" s="134"/>
      <c r="V85" t="s">
        <v>214</v>
      </c>
    </row>
    <row r="86" spans="1:60" outlineLevel="1" x14ac:dyDescent="0.2">
      <c r="A86" s="141">
        <v>35</v>
      </c>
      <c r="B86" s="142" t="s">
        <v>48</v>
      </c>
      <c r="C86" s="155" t="s">
        <v>49</v>
      </c>
      <c r="D86" s="143" t="s">
        <v>259</v>
      </c>
      <c r="E86" s="144">
        <v>4</v>
      </c>
      <c r="F86" s="145"/>
      <c r="G86" s="190">
        <f>ROUND(E86*F86,2)</f>
        <v>0</v>
      </c>
      <c r="H86" s="193" t="s">
        <v>260</v>
      </c>
      <c r="I86" s="146" t="s">
        <v>260</v>
      </c>
      <c r="J86" s="133">
        <v>0.115</v>
      </c>
      <c r="K86" s="133" t="e">
        <f>ROUND(#REF!*J86,2)</f>
        <v>#REF!</v>
      </c>
      <c r="L86" s="133"/>
      <c r="M86" s="133" t="s">
        <v>220</v>
      </c>
      <c r="N86" s="133" t="s">
        <v>221</v>
      </c>
      <c r="O86" s="124"/>
      <c r="P86" s="124"/>
      <c r="Q86" s="124"/>
      <c r="R86" s="124"/>
      <c r="S86" s="124"/>
      <c r="T86" s="124"/>
      <c r="U86" s="124"/>
      <c r="V86" s="124" t="s">
        <v>222</v>
      </c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  <c r="BE86" s="124"/>
      <c r="BF86" s="124"/>
      <c r="BG86" s="124"/>
      <c r="BH86" s="124"/>
    </row>
    <row r="87" spans="1:60" outlineLevel="2" x14ac:dyDescent="0.2">
      <c r="A87" s="131"/>
      <c r="B87" s="132"/>
      <c r="C87" s="161" t="s">
        <v>113</v>
      </c>
      <c r="D87" s="159"/>
      <c r="E87" s="160">
        <v>4</v>
      </c>
      <c r="F87" s="133"/>
      <c r="G87" s="133"/>
      <c r="H87" s="133"/>
      <c r="I87" s="133"/>
      <c r="J87" s="133"/>
      <c r="K87" s="133"/>
      <c r="L87" s="133"/>
      <c r="M87" s="133"/>
      <c r="N87" s="133"/>
      <c r="O87" s="124"/>
      <c r="P87" s="124"/>
      <c r="Q87" s="124"/>
      <c r="R87" s="124"/>
      <c r="S87" s="124"/>
      <c r="T87" s="124"/>
      <c r="U87" s="124"/>
      <c r="V87" s="124" t="s">
        <v>262</v>
      </c>
      <c r="W87" s="124">
        <v>0</v>
      </c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/>
      <c r="BD87" s="124"/>
      <c r="BE87" s="124"/>
      <c r="BF87" s="124"/>
      <c r="BG87" s="124"/>
      <c r="BH87" s="124"/>
    </row>
    <row r="88" spans="1:60" outlineLevel="1" x14ac:dyDescent="0.2">
      <c r="A88" s="148">
        <v>36</v>
      </c>
      <c r="B88" s="149" t="s">
        <v>554</v>
      </c>
      <c r="C88" s="156" t="s">
        <v>555</v>
      </c>
      <c r="D88" s="150" t="s">
        <v>374</v>
      </c>
      <c r="E88" s="151">
        <v>19.895</v>
      </c>
      <c r="F88" s="152"/>
      <c r="G88" s="191">
        <f>ROUND(E88*F88,2)</f>
        <v>0</v>
      </c>
      <c r="H88" s="194" t="s">
        <v>260</v>
      </c>
      <c r="I88" s="153" t="s">
        <v>260</v>
      </c>
      <c r="J88" s="133">
        <v>0.49</v>
      </c>
      <c r="K88" s="133" t="e">
        <f>ROUND(#REF!*J88,2)</f>
        <v>#REF!</v>
      </c>
      <c r="L88" s="133"/>
      <c r="M88" s="133" t="s">
        <v>220</v>
      </c>
      <c r="N88" s="133" t="s">
        <v>221</v>
      </c>
      <c r="O88" s="124"/>
      <c r="P88" s="124"/>
      <c r="Q88" s="124"/>
      <c r="R88" s="124"/>
      <c r="S88" s="124"/>
      <c r="T88" s="124"/>
      <c r="U88" s="124"/>
      <c r="V88" s="124" t="s">
        <v>350</v>
      </c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4"/>
      <c r="BE88" s="124"/>
      <c r="BF88" s="124"/>
      <c r="BG88" s="124"/>
      <c r="BH88" s="124"/>
    </row>
    <row r="89" spans="1:60" outlineLevel="1" x14ac:dyDescent="0.2">
      <c r="A89" s="148">
        <v>37</v>
      </c>
      <c r="B89" s="149" t="s">
        <v>556</v>
      </c>
      <c r="C89" s="156" t="s">
        <v>557</v>
      </c>
      <c r="D89" s="150" t="s">
        <v>374</v>
      </c>
      <c r="E89" s="151">
        <v>378.005</v>
      </c>
      <c r="F89" s="152"/>
      <c r="G89" s="191">
        <f>ROUND(E89*F89,2)</f>
        <v>0</v>
      </c>
      <c r="H89" s="194" t="s">
        <v>260</v>
      </c>
      <c r="I89" s="153" t="s">
        <v>260</v>
      </c>
      <c r="J89" s="133">
        <v>0</v>
      </c>
      <c r="K89" s="133" t="e">
        <f>ROUND(#REF!*J89,2)</f>
        <v>#REF!</v>
      </c>
      <c r="L89" s="133"/>
      <c r="M89" s="133" t="s">
        <v>220</v>
      </c>
      <c r="N89" s="133" t="s">
        <v>221</v>
      </c>
      <c r="O89" s="124"/>
      <c r="P89" s="124"/>
      <c r="Q89" s="124"/>
      <c r="R89" s="124"/>
      <c r="S89" s="124"/>
      <c r="T89" s="124"/>
      <c r="U89" s="124"/>
      <c r="V89" s="124" t="s">
        <v>350</v>
      </c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4"/>
      <c r="BE89" s="124"/>
      <c r="BF89" s="124"/>
      <c r="BG89" s="124"/>
      <c r="BH89" s="124"/>
    </row>
    <row r="90" spans="1:60" outlineLevel="1" x14ac:dyDescent="0.2">
      <c r="A90" s="148">
        <v>38</v>
      </c>
      <c r="B90" s="149" t="s">
        <v>558</v>
      </c>
      <c r="C90" s="156" t="s">
        <v>559</v>
      </c>
      <c r="D90" s="150" t="s">
        <v>374</v>
      </c>
      <c r="E90" s="151">
        <v>19.895</v>
      </c>
      <c r="F90" s="152"/>
      <c r="G90" s="191">
        <f>ROUND(E90*F90,2)</f>
        <v>0</v>
      </c>
      <c r="H90" s="194" t="s">
        <v>260</v>
      </c>
      <c r="I90" s="153" t="s">
        <v>260</v>
      </c>
      <c r="J90" s="133">
        <v>9.9000000000000005E-2</v>
      </c>
      <c r="K90" s="133" t="e">
        <f>ROUND(#REF!*J90,2)</f>
        <v>#REF!</v>
      </c>
      <c r="L90" s="133"/>
      <c r="M90" s="133" t="s">
        <v>220</v>
      </c>
      <c r="N90" s="133" t="s">
        <v>221</v>
      </c>
      <c r="O90" s="124"/>
      <c r="P90" s="124"/>
      <c r="Q90" s="124"/>
      <c r="R90" s="124"/>
      <c r="S90" s="124"/>
      <c r="T90" s="124"/>
      <c r="U90" s="124"/>
      <c r="V90" s="124" t="s">
        <v>350</v>
      </c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/>
      <c r="BD90" s="124"/>
      <c r="BE90" s="124"/>
      <c r="BF90" s="124"/>
      <c r="BG90" s="124"/>
      <c r="BH90" s="124"/>
    </row>
    <row r="91" spans="1:60" ht="22.5" outlineLevel="1" x14ac:dyDescent="0.2">
      <c r="A91" s="148">
        <v>39</v>
      </c>
      <c r="B91" s="149" t="s">
        <v>562</v>
      </c>
      <c r="C91" s="156" t="s">
        <v>979</v>
      </c>
      <c r="D91" s="150" t="s">
        <v>374</v>
      </c>
      <c r="E91" s="151">
        <v>16.91075</v>
      </c>
      <c r="F91" s="152"/>
      <c r="G91" s="191">
        <f>ROUND(E91*F91,2)</f>
        <v>0</v>
      </c>
      <c r="H91" s="194" t="s">
        <v>260</v>
      </c>
      <c r="I91" s="153" t="s">
        <v>219</v>
      </c>
      <c r="J91" s="133">
        <v>0</v>
      </c>
      <c r="K91" s="133" t="e">
        <f>ROUND(#REF!*J91,2)</f>
        <v>#REF!</v>
      </c>
      <c r="L91" s="133"/>
      <c r="M91" s="133" t="s">
        <v>220</v>
      </c>
      <c r="N91" s="133" t="s">
        <v>221</v>
      </c>
      <c r="O91" s="124"/>
      <c r="P91" s="124"/>
      <c r="Q91" s="124"/>
      <c r="R91" s="124"/>
      <c r="S91" s="124"/>
      <c r="T91" s="124"/>
      <c r="U91" s="124"/>
      <c r="V91" s="124" t="s">
        <v>350</v>
      </c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24"/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/>
      <c r="BD91" s="124"/>
      <c r="BE91" s="124"/>
      <c r="BF91" s="124"/>
      <c r="BG91" s="124"/>
      <c r="BH91" s="124"/>
    </row>
    <row r="92" spans="1:60" ht="22.5" outlineLevel="1" x14ac:dyDescent="0.2">
      <c r="A92" s="148">
        <v>40</v>
      </c>
      <c r="B92" s="149" t="s">
        <v>564</v>
      </c>
      <c r="C92" s="156" t="s">
        <v>565</v>
      </c>
      <c r="D92" s="150" t="s">
        <v>374</v>
      </c>
      <c r="E92" s="151">
        <v>2.9842499999999998</v>
      </c>
      <c r="F92" s="152"/>
      <c r="G92" s="191">
        <f>ROUND(E92*F92,2)</f>
        <v>0</v>
      </c>
      <c r="H92" s="194" t="s">
        <v>260</v>
      </c>
      <c r="I92" s="153" t="s">
        <v>260</v>
      </c>
      <c r="J92" s="133">
        <v>0</v>
      </c>
      <c r="K92" s="133" t="e">
        <f>ROUND(#REF!*J92,2)</f>
        <v>#REF!</v>
      </c>
      <c r="L92" s="133"/>
      <c r="M92" s="133" t="s">
        <v>220</v>
      </c>
      <c r="N92" s="133" t="s">
        <v>221</v>
      </c>
      <c r="O92" s="124"/>
      <c r="P92" s="124"/>
      <c r="Q92" s="124"/>
      <c r="R92" s="124"/>
      <c r="S92" s="124"/>
      <c r="T92" s="124"/>
      <c r="U92" s="124"/>
      <c r="V92" s="124" t="s">
        <v>350</v>
      </c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/>
      <c r="BD92" s="124"/>
      <c r="BE92" s="124"/>
      <c r="BF92" s="124"/>
      <c r="BG92" s="124"/>
      <c r="BH92" s="124"/>
    </row>
    <row r="93" spans="1:60" x14ac:dyDescent="0.2">
      <c r="A93" s="135" t="s">
        <v>213</v>
      </c>
      <c r="B93" s="136" t="s">
        <v>189</v>
      </c>
      <c r="C93" s="154" t="s">
        <v>190</v>
      </c>
      <c r="D93" s="137"/>
      <c r="E93" s="138"/>
      <c r="F93" s="139"/>
      <c r="G93" s="139">
        <f>SUMIF(AG94:AG94,"&lt;&gt;NOR",G94:G94)</f>
        <v>0</v>
      </c>
      <c r="H93" s="139"/>
      <c r="I93" s="140"/>
      <c r="J93" s="134"/>
      <c r="K93" s="134" t="e">
        <f>SUM(K94:K94)</f>
        <v>#REF!</v>
      </c>
      <c r="L93" s="134"/>
      <c r="M93" s="134"/>
      <c r="N93" s="134"/>
      <c r="V93" t="s">
        <v>214</v>
      </c>
    </row>
    <row r="94" spans="1:60" outlineLevel="1" x14ac:dyDescent="0.2">
      <c r="A94" s="141">
        <v>41</v>
      </c>
      <c r="B94" s="142" t="s">
        <v>566</v>
      </c>
      <c r="C94" s="155" t="s">
        <v>567</v>
      </c>
      <c r="D94" s="143" t="s">
        <v>374</v>
      </c>
      <c r="E94" s="144">
        <v>18.25065</v>
      </c>
      <c r="F94" s="145"/>
      <c r="G94" s="190">
        <f>ROUND(E94*F94,2)</f>
        <v>0</v>
      </c>
      <c r="H94" s="193" t="s">
        <v>260</v>
      </c>
      <c r="I94" s="146" t="s">
        <v>260</v>
      </c>
      <c r="J94" s="133">
        <v>0.39</v>
      </c>
      <c r="K94" s="133" t="e">
        <f>ROUND(#REF!*J94,2)</f>
        <v>#REF!</v>
      </c>
      <c r="L94" s="133"/>
      <c r="M94" s="133" t="s">
        <v>568</v>
      </c>
      <c r="N94" s="133" t="s">
        <v>221</v>
      </c>
      <c r="O94" s="124"/>
      <c r="P94" s="124"/>
      <c r="Q94" s="124"/>
      <c r="R94" s="124"/>
      <c r="S94" s="124"/>
      <c r="T94" s="124"/>
      <c r="U94" s="124"/>
      <c r="V94" s="124" t="s">
        <v>569</v>
      </c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</row>
    <row r="95" spans="1:60" x14ac:dyDescent="0.2">
      <c r="A95" s="3"/>
      <c r="B95" s="4"/>
      <c r="C95" s="157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T95">
        <v>12</v>
      </c>
      <c r="U95">
        <v>21</v>
      </c>
      <c r="V95" t="s">
        <v>205</v>
      </c>
    </row>
    <row r="96" spans="1:60" x14ac:dyDescent="0.2">
      <c r="A96" s="127"/>
      <c r="B96" s="128" t="s">
        <v>144</v>
      </c>
      <c r="C96" s="158"/>
      <c r="D96" s="129"/>
      <c r="E96" s="130"/>
      <c r="F96" s="130"/>
      <c r="G96" s="195">
        <f>G8+G41+G69+G85+G93</f>
        <v>0</v>
      </c>
      <c r="H96" s="3"/>
      <c r="I96" s="3"/>
      <c r="J96" s="3"/>
      <c r="K96" s="3"/>
      <c r="L96" s="3"/>
      <c r="M96" s="3"/>
      <c r="N96" s="3"/>
      <c r="T96" t="e">
        <f>SUMIF(A7:A94,T95,#REF!)</f>
        <v>#REF!</v>
      </c>
      <c r="U96" t="e">
        <f>SUMIF(A7:A94,U95,#REF!)</f>
        <v>#REF!</v>
      </c>
      <c r="V96" t="s">
        <v>256</v>
      </c>
    </row>
    <row r="97" spans="1:14" x14ac:dyDescent="0.2">
      <c r="A97" s="3"/>
      <c r="B97" s="4"/>
      <c r="C97" s="157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">
      <c r="A98" s="3"/>
      <c r="B98" s="4"/>
      <c r="C98" s="157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">
      <c r="D99" s="10"/>
    </row>
    <row r="100" spans="1:14" x14ac:dyDescent="0.2">
      <c r="D100" s="10"/>
    </row>
    <row r="101" spans="1:14" x14ac:dyDescent="0.2">
      <c r="D101" s="10"/>
    </row>
    <row r="102" spans="1:14" x14ac:dyDescent="0.2">
      <c r="D102" s="10"/>
    </row>
    <row r="103" spans="1:14" x14ac:dyDescent="0.2">
      <c r="D103" s="10"/>
    </row>
    <row r="104" spans="1:14" x14ac:dyDescent="0.2">
      <c r="D104" s="10"/>
    </row>
    <row r="105" spans="1:14" x14ac:dyDescent="0.2">
      <c r="D105" s="10"/>
    </row>
    <row r="106" spans="1:14" x14ac:dyDescent="0.2">
      <c r="D106" s="10"/>
    </row>
    <row r="107" spans="1:14" x14ac:dyDescent="0.2">
      <c r="D107" s="10"/>
    </row>
    <row r="108" spans="1:14" x14ac:dyDescent="0.2">
      <c r="D108" s="10"/>
    </row>
    <row r="109" spans="1:14" x14ac:dyDescent="0.2">
      <c r="D109" s="10"/>
    </row>
    <row r="110" spans="1:14" x14ac:dyDescent="0.2">
      <c r="D110" s="10"/>
    </row>
    <row r="111" spans="1:14" x14ac:dyDescent="0.2">
      <c r="D111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formatRows="0"/>
  <mergeCells count="8">
    <mergeCell ref="C63:G63"/>
    <mergeCell ref="C73:G73"/>
    <mergeCell ref="A1:G1"/>
    <mergeCell ref="C2:G2"/>
    <mergeCell ref="C3:G3"/>
    <mergeCell ref="C4:G4"/>
    <mergeCell ref="C53:G53"/>
    <mergeCell ref="C56:G56"/>
  </mergeCells>
  <phoneticPr fontId="16" type="noConversion"/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58</vt:i4>
      </vt:variant>
    </vt:vector>
  </HeadingPairs>
  <TitlesOfParts>
    <vt:vector size="67" baseType="lpstr">
      <vt:lpstr>Pokyny pro vyplnění</vt:lpstr>
      <vt:lpstr>Stavba</vt:lpstr>
      <vt:lpstr>VzorPolozky</vt:lpstr>
      <vt:lpstr>OVN</vt:lpstr>
      <vt:lpstr>SO 101</vt:lpstr>
      <vt:lpstr>SO 102</vt:lpstr>
      <vt:lpstr>SO 103</vt:lpstr>
      <vt:lpstr>SO 104</vt:lpstr>
      <vt:lpstr>SO 105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OVN!Názvy_tisku</vt:lpstr>
      <vt:lpstr>'SO 101'!Názvy_tisku</vt:lpstr>
      <vt:lpstr>'SO 102'!Názvy_tisku</vt:lpstr>
      <vt:lpstr>'SO 103'!Názvy_tisku</vt:lpstr>
      <vt:lpstr>'SO 104'!Názvy_tisku</vt:lpstr>
      <vt:lpstr>'SO 105'!Názvy_tisku</vt:lpstr>
      <vt:lpstr>oadresa</vt:lpstr>
      <vt:lpstr>Stavba!Objednatel</vt:lpstr>
      <vt:lpstr>Stavba!Objekt</vt:lpstr>
      <vt:lpstr>OVN!Oblast_tisku</vt:lpstr>
      <vt:lpstr>'SO 101'!Oblast_tisku</vt:lpstr>
      <vt:lpstr>'SO 102'!Oblast_tisku</vt:lpstr>
      <vt:lpstr>'SO 103'!Oblast_tisku</vt:lpstr>
      <vt:lpstr>'SO 104'!Oblast_tisku</vt:lpstr>
      <vt:lpstr>'SO 105'!Oblast_tisku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Koten</dc:creator>
  <cp:lastModifiedBy>Ondřej Koten</cp:lastModifiedBy>
  <cp:lastPrinted>2019-03-19T12:27:02Z</cp:lastPrinted>
  <dcterms:created xsi:type="dcterms:W3CDTF">2009-04-08T07:15:50Z</dcterms:created>
  <dcterms:modified xsi:type="dcterms:W3CDTF">2026-07-31T12:14:14Z</dcterms:modified>
</cp:coreProperties>
</file>