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 defaultThemeVersion="124226"/>
  <bookViews>
    <workbookView xWindow="480" yWindow="60" windowWidth="18390" windowHeight="9090"/>
  </bookViews>
  <sheets>
    <sheet name="Část 1 VZ - MOBIL SLUŽBY" sheetId="1" r:id="rId1"/>
    <sheet name="Část 2 VZ - MOBIL HW" sheetId="2" r:id="rId2"/>
    <sheet name="Část 3 VZ - PEVNÉ SLUŽBY" sheetId="3" r:id="rId3"/>
  </sheets>
  <definedNames>
    <definedName name="_xlnm.Print_Area" localSheetId="0">'Část 1 VZ - MOBIL SLUŽBY'!$A$1:$H$106</definedName>
    <definedName name="_xlnm.Print_Area" localSheetId="1">'Část 2 VZ - MOBIL HW'!$A$1:$H$19</definedName>
    <definedName name="_xlnm.Print_Area" localSheetId="2">'Část 3 VZ - PEVNÉ SLUŽBY'!$A$1:$H$54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88" i="1" l="1"/>
  <c r="E88" i="1"/>
  <c r="H88" i="1"/>
  <c r="D87" i="1"/>
  <c r="E87" i="1"/>
  <c r="H87" i="1"/>
  <c r="D86" i="1"/>
  <c r="D85" i="1"/>
  <c r="D84" i="1"/>
  <c r="E84" i="1"/>
  <c r="H84" i="1"/>
  <c r="D83" i="1"/>
  <c r="E83" i="1"/>
  <c r="H83" i="1"/>
  <c r="D82" i="1"/>
  <c r="D81" i="1"/>
  <c r="D80" i="1"/>
  <c r="E80" i="1"/>
  <c r="H80" i="1"/>
  <c r="D79" i="1"/>
  <c r="E79" i="1"/>
  <c r="H79" i="1"/>
  <c r="D78" i="1"/>
  <c r="D77" i="1"/>
  <c r="D49" i="3"/>
  <c r="D48" i="3"/>
  <c r="D47" i="3"/>
  <c r="D46" i="3"/>
  <c r="D45" i="3"/>
  <c r="D44" i="3"/>
  <c r="D43" i="3"/>
  <c r="D42" i="3"/>
  <c r="D41" i="3"/>
  <c r="D40" i="3"/>
  <c r="D39" i="3"/>
  <c r="D38" i="3"/>
  <c r="E49" i="3"/>
  <c r="H49" i="3"/>
  <c r="E48" i="3"/>
  <c r="H48" i="3"/>
  <c r="E47" i="3"/>
  <c r="H47" i="3"/>
  <c r="E46" i="3"/>
  <c r="H46" i="3"/>
  <c r="E45" i="3"/>
  <c r="H45" i="3"/>
  <c r="E44" i="3"/>
  <c r="H44" i="3"/>
  <c r="E43" i="3"/>
  <c r="H43" i="3"/>
  <c r="E42" i="3"/>
  <c r="H42" i="3"/>
  <c r="E41" i="3"/>
  <c r="H41" i="3"/>
  <c r="E40" i="3"/>
  <c r="H40" i="3"/>
  <c r="E39" i="3"/>
  <c r="H39" i="3"/>
  <c r="E38" i="3"/>
  <c r="H38" i="3"/>
  <c r="D36" i="3"/>
  <c r="D35" i="3"/>
  <c r="D34" i="3"/>
  <c r="D33" i="3"/>
  <c r="D32" i="3"/>
  <c r="D31" i="3"/>
  <c r="D30" i="3"/>
  <c r="D29" i="3"/>
  <c r="D28" i="3"/>
  <c r="D27" i="3"/>
  <c r="D26" i="3"/>
  <c r="D25" i="3"/>
  <c r="E36" i="3"/>
  <c r="H36" i="3"/>
  <c r="E35" i="3"/>
  <c r="H35" i="3"/>
  <c r="E34" i="3"/>
  <c r="H34" i="3"/>
  <c r="E33" i="3"/>
  <c r="H33" i="3"/>
  <c r="E32" i="3"/>
  <c r="H32" i="3"/>
  <c r="E31" i="3"/>
  <c r="H31" i="3"/>
  <c r="E30" i="3"/>
  <c r="H30" i="3"/>
  <c r="E29" i="3"/>
  <c r="H29" i="3"/>
  <c r="E28" i="3"/>
  <c r="H28" i="3"/>
  <c r="E27" i="3"/>
  <c r="H27" i="3"/>
  <c r="E26" i="3"/>
  <c r="H26" i="3"/>
  <c r="E25" i="3"/>
  <c r="H25" i="3"/>
  <c r="E23" i="3"/>
  <c r="H23" i="3"/>
  <c r="E22" i="3"/>
  <c r="H22" i="3"/>
  <c r="E18" i="3"/>
  <c r="H18" i="3"/>
  <c r="E14" i="3"/>
  <c r="H14" i="3"/>
  <c r="E20" i="3"/>
  <c r="H20" i="3"/>
  <c r="E17" i="3"/>
  <c r="H17" i="3"/>
  <c r="H16" i="3"/>
  <c r="E13" i="3"/>
  <c r="H13" i="3"/>
  <c r="H12" i="3"/>
  <c r="E14" i="2"/>
  <c r="E13" i="2"/>
  <c r="H13" i="2"/>
  <c r="E12" i="2"/>
  <c r="H12" i="2"/>
  <c r="H14" i="2"/>
  <c r="D100" i="1"/>
  <c r="E100" i="1"/>
  <c r="H100" i="1"/>
  <c r="D99" i="1"/>
  <c r="E99" i="1"/>
  <c r="H99" i="1"/>
  <c r="D96" i="1"/>
  <c r="E96" i="1"/>
  <c r="H96" i="1"/>
  <c r="D95" i="1"/>
  <c r="E95" i="1"/>
  <c r="H95" i="1"/>
  <c r="D92" i="1"/>
  <c r="E92" i="1"/>
  <c r="H92" i="1"/>
  <c r="D91" i="1"/>
  <c r="E91" i="1"/>
  <c r="H91" i="1"/>
  <c r="D74" i="1"/>
  <c r="E74" i="1"/>
  <c r="H74" i="1"/>
  <c r="D73" i="1"/>
  <c r="E73" i="1"/>
  <c r="H73" i="1"/>
  <c r="D70" i="1"/>
  <c r="E70" i="1"/>
  <c r="H70" i="1"/>
  <c r="D69" i="1"/>
  <c r="E69" i="1"/>
  <c r="H69" i="1"/>
  <c r="D66" i="1"/>
  <c r="E66" i="1"/>
  <c r="H66" i="1"/>
  <c r="D65" i="1"/>
  <c r="E65" i="1"/>
  <c r="H65" i="1"/>
  <c r="D61" i="1"/>
  <c r="E61" i="1"/>
  <c r="H61" i="1"/>
  <c r="D60" i="1"/>
  <c r="E60" i="1"/>
  <c r="H60" i="1"/>
  <c r="D57" i="1"/>
  <c r="E57" i="1"/>
  <c r="H57" i="1"/>
  <c r="D56" i="1"/>
  <c r="E56" i="1"/>
  <c r="H56" i="1"/>
  <c r="D53" i="1"/>
  <c r="E53" i="1"/>
  <c r="H53" i="1"/>
  <c r="D52" i="1"/>
  <c r="E52" i="1"/>
  <c r="H52" i="1"/>
  <c r="D48" i="1"/>
  <c r="E48" i="1"/>
  <c r="H48" i="1"/>
  <c r="D47" i="1"/>
  <c r="E47" i="1"/>
  <c r="H47" i="1"/>
  <c r="D44" i="1"/>
  <c r="E44" i="1"/>
  <c r="H44" i="1"/>
  <c r="D43" i="1"/>
  <c r="E43" i="1"/>
  <c r="H43" i="1"/>
  <c r="D40" i="1"/>
  <c r="E40" i="1"/>
  <c r="H40" i="1"/>
  <c r="D39" i="1"/>
  <c r="E39" i="1"/>
  <c r="H39" i="1"/>
  <c r="D35" i="1"/>
  <c r="E35" i="1"/>
  <c r="H35" i="1"/>
  <c r="D34" i="1"/>
  <c r="E34" i="1"/>
  <c r="H34" i="1"/>
  <c r="D31" i="1"/>
  <c r="E31" i="1"/>
  <c r="H31" i="1"/>
  <c r="D30" i="1"/>
  <c r="E30" i="1"/>
  <c r="H30" i="1"/>
  <c r="D27" i="1"/>
  <c r="E27" i="1"/>
  <c r="H27" i="1"/>
  <c r="D26" i="1"/>
  <c r="E26" i="1"/>
  <c r="H26" i="1"/>
  <c r="E22" i="1"/>
  <c r="H22" i="1"/>
  <c r="H20" i="1"/>
  <c r="D17" i="1"/>
  <c r="E17" i="1"/>
  <c r="H17" i="1"/>
  <c r="D16" i="1"/>
  <c r="E16" i="1"/>
  <c r="H16" i="1"/>
  <c r="H12" i="1"/>
  <c r="D101" i="1"/>
  <c r="E101" i="1"/>
  <c r="H101" i="1"/>
  <c r="D98" i="1"/>
  <c r="E98" i="1"/>
  <c r="H98" i="1"/>
  <c r="D97" i="1"/>
  <c r="E97" i="1"/>
  <c r="H97" i="1"/>
  <c r="D94" i="1"/>
  <c r="E94" i="1"/>
  <c r="H94" i="1"/>
  <c r="D93" i="1"/>
  <c r="E93" i="1"/>
  <c r="H93" i="1"/>
  <c r="D90" i="1"/>
  <c r="E90" i="1"/>
  <c r="H90" i="1"/>
  <c r="E86" i="1"/>
  <c r="H86" i="1"/>
  <c r="E85" i="1"/>
  <c r="H85" i="1"/>
  <c r="E82" i="1"/>
  <c r="H82" i="1"/>
  <c r="E81" i="1"/>
  <c r="H81" i="1"/>
  <c r="E78" i="1"/>
  <c r="H78" i="1"/>
  <c r="E77" i="1"/>
  <c r="H77" i="1"/>
  <c r="D75" i="1"/>
  <c r="E75" i="1"/>
  <c r="H75" i="1"/>
  <c r="D72" i="1"/>
  <c r="E72" i="1"/>
  <c r="H72" i="1"/>
  <c r="D71" i="1"/>
  <c r="E71" i="1"/>
  <c r="H71" i="1"/>
  <c r="D68" i="1"/>
  <c r="E68" i="1"/>
  <c r="H68" i="1"/>
  <c r="D67" i="1"/>
  <c r="E67" i="1"/>
  <c r="H67" i="1"/>
  <c r="D64" i="1"/>
  <c r="E64" i="1"/>
  <c r="H64" i="1"/>
  <c r="D62" i="1"/>
  <c r="E62" i="1"/>
  <c r="H62" i="1"/>
  <c r="D59" i="1"/>
  <c r="E59" i="1"/>
  <c r="H59" i="1"/>
  <c r="D58" i="1"/>
  <c r="E58" i="1"/>
  <c r="H58" i="1"/>
  <c r="D55" i="1"/>
  <c r="E55" i="1"/>
  <c r="H55" i="1"/>
  <c r="D54" i="1"/>
  <c r="E54" i="1"/>
  <c r="H54" i="1"/>
  <c r="D51" i="1"/>
  <c r="E51" i="1"/>
  <c r="H51" i="1"/>
  <c r="D49" i="1"/>
  <c r="E49" i="1"/>
  <c r="H49" i="1"/>
  <c r="D46" i="1"/>
  <c r="E46" i="1"/>
  <c r="H46" i="1"/>
  <c r="D45" i="1"/>
  <c r="E45" i="1"/>
  <c r="H45" i="1"/>
  <c r="D42" i="1"/>
  <c r="E42" i="1"/>
  <c r="H42" i="1"/>
  <c r="D41" i="1"/>
  <c r="E41" i="1"/>
  <c r="H41" i="1"/>
  <c r="D38" i="1"/>
  <c r="E38" i="1"/>
  <c r="H38" i="1"/>
  <c r="D36" i="1"/>
  <c r="E36" i="1"/>
  <c r="H36" i="1"/>
  <c r="D33" i="1"/>
  <c r="E33" i="1"/>
  <c r="H33" i="1"/>
  <c r="D32" i="1"/>
  <c r="E32" i="1"/>
  <c r="H32" i="1"/>
  <c r="D29" i="1"/>
  <c r="E29" i="1"/>
  <c r="H29" i="1"/>
  <c r="D28" i="1"/>
  <c r="E28" i="1"/>
  <c r="H28" i="1"/>
  <c r="D25" i="1"/>
  <c r="E25" i="1"/>
  <c r="H25" i="1"/>
  <c r="D21" i="1"/>
  <c r="D23" i="1"/>
  <c r="E23" i="1"/>
  <c r="H23" i="1"/>
  <c r="E15" i="1"/>
  <c r="H15" i="1"/>
  <c r="E13" i="1"/>
  <c r="H13" i="1"/>
  <c r="D18" i="1"/>
  <c r="E18" i="1"/>
  <c r="H18" i="1"/>
  <c r="D14" i="1"/>
  <c r="E14" i="1"/>
  <c r="H14" i="1"/>
  <c r="H51" i="3"/>
  <c r="H53" i="3"/>
  <c r="H54" i="3"/>
  <c r="H16" i="2"/>
  <c r="H18" i="2"/>
  <c r="H19" i="2"/>
  <c r="E21" i="1"/>
  <c r="H21" i="1"/>
  <c r="H103" i="1"/>
  <c r="H105" i="1"/>
  <c r="H106" i="1"/>
</calcChain>
</file>

<file path=xl/sharedStrings.xml><?xml version="1.0" encoding="utf-8"?>
<sst xmlns="http://schemas.openxmlformats.org/spreadsheetml/2006/main" count="424" uniqueCount="156">
  <si>
    <t>Příloha č. 4</t>
  </si>
  <si>
    <t>Cenový model pro část 1 veřejné zakázky</t>
  </si>
  <si>
    <t>Název položky</t>
  </si>
  <si>
    <t>Kapitola ZD</t>
  </si>
  <si>
    <t>Jednotka</t>
  </si>
  <si>
    <t>Jednotek za měsíc</t>
  </si>
  <si>
    <t>Jednotek za 24 měsíců</t>
  </si>
  <si>
    <t>Jednotková cena v Kč bez DPH</t>
  </si>
  <si>
    <t>Celkem v Kč bez DPH za 24 měsíců</t>
  </si>
  <si>
    <t>Veřejná zakázka:</t>
  </si>
  <si>
    <t>Zajištění telekomunikačních služeb</t>
  </si>
  <si>
    <t>Část veřejné zakázky:</t>
  </si>
  <si>
    <t>Část 1 - Mobilní hlasové a datové telekomunikační služby</t>
  </si>
  <si>
    <t>Informace pro uchazeče</t>
  </si>
  <si>
    <t>Zřizovací poplatek - základní hlasová SIM karta</t>
  </si>
  <si>
    <t>Měsíční paušální poplatek - SIM karta - Tarif 1 "účtovaný"</t>
  </si>
  <si>
    <t>Měsíční paušální poplatek - SIM karta - Tarif 2 "neomezený"</t>
  </si>
  <si>
    <t>Měsíční paušální poplatek - Virtuální privátní síť</t>
  </si>
  <si>
    <t>Poplatek za provoz - Hovorné do pevných sítí v ČR</t>
  </si>
  <si>
    <t>Poplatek za provoz - Hovorné do mobilních sítí v ČR</t>
  </si>
  <si>
    <t>Poplatek za provoz - Tarif 1 - Hovorné do pevných i mobilních sítí v ČR</t>
  </si>
  <si>
    <t>Poplatek za provoz - Tarif 1 i 2 - SMS do mobilních sítí v ČR</t>
  </si>
  <si>
    <t>Poplatek za provoz - Tarif 1 i 2 - MMS do mobilních sítí v ČR</t>
  </si>
  <si>
    <t>Zřizovací poplatek - Mobilní datová služba</t>
  </si>
  <si>
    <t>Měsíční paušální poplatek - Mobilní datová služba - FUP 1 GB</t>
  </si>
  <si>
    <t>Měsíční paušální poplatek - Mobilní datová služba - FUP 3 GB</t>
  </si>
  <si>
    <t>Měsíční paušální poplatek - Mobilní datová služba - FUP 10 GB</t>
  </si>
  <si>
    <t>---</t>
  </si>
  <si>
    <t>Poplatek za provoz - Mezinárodní hovor z ČR - Švýcarsko</t>
  </si>
  <si>
    <t>Poplatek za provoz - Mezinárodní hovor z ČR - USA</t>
  </si>
  <si>
    <t>Poplatek za provoz - Mezinárodní hovor z ČR - Jižní Korea</t>
  </si>
  <si>
    <t>Poplatek za provoz - Mezinárodní hovor z ČR - Izrael</t>
  </si>
  <si>
    <t>Poplatek za provoz - Mezinárodní hovor z ČR - Kanada</t>
  </si>
  <si>
    <t>Poplatek za provoz - Mezinárodní hovor z ČR - Turecko</t>
  </si>
  <si>
    <t>Poplatek za provoz - Mezinárodní hovor z ČR - Japonsko</t>
  </si>
  <si>
    <t>Poplatek za provoz - Mezinárodní hovor z ČR - Rusko</t>
  </si>
  <si>
    <t>Poplatek za provoz - Mezinárodní hovor z ČR - Severní Korea</t>
  </si>
  <si>
    <t>Poplatek za provoz - Mezinárodní hovor z ČR - Čína</t>
  </si>
  <si>
    <t>Poplatek za provoz - Mezinárodní hovor z ČR - Norsko</t>
  </si>
  <si>
    <t>ks</t>
  </si>
  <si>
    <t>min</t>
  </si>
  <si>
    <t>Poplatek za provoz - Odeslaná SMS v Roamingu - Švýcarsko</t>
  </si>
  <si>
    <t>Poplatek za provoz - Odeslaná SMS v Roamingu - USA</t>
  </si>
  <si>
    <t>Poplatek za provoz - Odeslaná SMS v Roamingu - Jižní Korea</t>
  </si>
  <si>
    <t>Poplatek za provoz - Odeslaná SMS v Roamingu - Izrael</t>
  </si>
  <si>
    <t>Poplatek za provoz - Odeslaná SMS v Roamingu - Kanada</t>
  </si>
  <si>
    <t>Poplatek za provoz - Odeslaná SMS v Roamingu - Turecko</t>
  </si>
  <si>
    <t>Poplatek za provoz - Odeslaná SMS v Roamingu - Japonsko</t>
  </si>
  <si>
    <t>Poplatek za provoz - Odeslaná SMS v Roamingu - Rusko</t>
  </si>
  <si>
    <t>Poplatek za provoz - Odeslaná SMS v Roamingu - Severní Korea</t>
  </si>
  <si>
    <t>Poplatek za provoz - Odeslaná SMS v Roamingu - Čína</t>
  </si>
  <si>
    <t>Poplatek za provoz - Odeslaná SMS v Roamingu - Norsko</t>
  </si>
  <si>
    <t>Poplatek za provoz - Odchozí roamingový hovor - Švýcarsko</t>
  </si>
  <si>
    <t>Poplatek za provoz - Odchozí roamingový hovor - USA</t>
  </si>
  <si>
    <t>Poplatek za provoz - Odchozí roamingový hovor - Jižní Korea</t>
  </si>
  <si>
    <t>Poplatek za provoz - Odchozí roamingový hovor - Izrael</t>
  </si>
  <si>
    <t>Poplatek za provoz - Odchozí roamingový hovor - Kanada</t>
  </si>
  <si>
    <t>Poplatek za provoz - Odchozí roamingový hovor - Turecko</t>
  </si>
  <si>
    <t>Poplatek za provoz - Odchozí roamingový hovor - Japonsko</t>
  </si>
  <si>
    <t>Poplatek za provoz - Odchozí roamingový hovor - Rusko</t>
  </si>
  <si>
    <t>Poplatek za provoz - Odchozí roamingový hovor - Severní Korea</t>
  </si>
  <si>
    <t>Poplatek za provoz - Odchozí roamingový hovor - Čína</t>
  </si>
  <si>
    <t>Poplatek za provoz - Odchozí roamingový hovor - Norsko</t>
  </si>
  <si>
    <t>Poplatek za provoz - Odeslaná MMS v Roamingu - Švýcarsko</t>
  </si>
  <si>
    <t>Poplatek za provoz - Odeslaná MMS v Roamingu - USA</t>
  </si>
  <si>
    <t>Poplatek za provoz - Odeslaná MMS v Roamingu - Jižní Korea</t>
  </si>
  <si>
    <t>Poplatek za provoz - Odeslaná MMS v Roamingu - Izrael</t>
  </si>
  <si>
    <t>Poplatek za provoz - Odeslaná MMS v Roamingu - Kanada</t>
  </si>
  <si>
    <t>Poplatek za provoz - Odeslaná MMS v Roamingu - Turecko</t>
  </si>
  <si>
    <t>Poplatek za provoz - Odeslaná MMS v Roamingu - Japonsko</t>
  </si>
  <si>
    <t>Poplatek za provoz - Odeslaná MMS v Roamingu - Rusko</t>
  </si>
  <si>
    <t>Poplatek za provoz - Odeslaná MMS v Roamingu - Severní Korea</t>
  </si>
  <si>
    <t>Poplatek za provoz - Odeslaná MMS v Roamingu - Čína</t>
  </si>
  <si>
    <t>Poplatek za provoz - Odeslaná MMS v Roamingu - Norsko</t>
  </si>
  <si>
    <t>Poplatek za provoz - Příchozí roamingový hovor - Švýcarsko</t>
  </si>
  <si>
    <t>Poplatek za provoz - Příchozí roamingový hovor - USA</t>
  </si>
  <si>
    <t>Poplatek za provoz - Příchozí roamingový hovor - Jižní Korea</t>
  </si>
  <si>
    <t>Poplatek za provoz - Příchozí roamingový hovor - Izrael</t>
  </si>
  <si>
    <t>Poplatek za provoz - Příchozí roamingový hovor - Kanada</t>
  </si>
  <si>
    <t>Poplatek za provoz - Příchozí roamingový hovor - Turecko</t>
  </si>
  <si>
    <t>Poplatek za provoz - Příchozí roamingový hovor - Japonsko</t>
  </si>
  <si>
    <t>Poplatek za provoz - Příchozí roamingový hovor - Rusko</t>
  </si>
  <si>
    <t>Poplatek za provoz - Příchozí roamingový hovor - Severní Korea</t>
  </si>
  <si>
    <t>Poplatek za provoz - Příchozí roamingový hovor - Čína</t>
  </si>
  <si>
    <t>Poplatek za provoz - Příchozí roamingový hovor - Norsko</t>
  </si>
  <si>
    <t>Počty jednotek uvedené v příloze č. 4 jsou počty předpokládané. Tyto počty slouží pouze ke stanovení nabídkové ceny ve veřejné zakázce, která je předmětem hodnocení nabídek. V nabídce uchazeče nesmí být žádná podmínka vyčerpání nebo nevyčerpání uvedených počtů jednotek.</t>
  </si>
  <si>
    <t>Celková nabídková cena za část č. 1 veřejné zakázky v Kč bez DPH</t>
  </si>
  <si>
    <t>DPH</t>
  </si>
  <si>
    <t>Celková nabídková cena za část č. 1 veřejné zakázky v Kč včetně DPH</t>
  </si>
  <si>
    <t>Poplatek za provoz - Mezinárodní hovor z ČR - Státy EU</t>
  </si>
  <si>
    <t>Poplatek za provoz - Odchozí roamingový hovor - Státy EU</t>
  </si>
  <si>
    <t>Poplatek za provoz - Odeslaná SMS v Roamingu - Státy EU</t>
  </si>
  <si>
    <t>Poplatek za provoz - Odeslaná MMS v Roamingu - Státy EU</t>
  </si>
  <si>
    <t>Poplatek za provoz - Příchozí roamingový hovor - Státy EU</t>
  </si>
  <si>
    <t>Cenový model pro část 2 veřejné zakázky</t>
  </si>
  <si>
    <t>Telefon mobilní základní</t>
  </si>
  <si>
    <t>Telefon mobilní manažerský/vědecký</t>
  </si>
  <si>
    <t>USB modem</t>
  </si>
  <si>
    <t>kap. 4.3</t>
  </si>
  <si>
    <t>Část 2 - Dodávky mobilních hlasových a datových telekom.zařízení</t>
  </si>
  <si>
    <t>Informace pro uchazeče:</t>
  </si>
  <si>
    <t>kap. 4.2 a)</t>
  </si>
  <si>
    <t>kap. 4.2 b)</t>
  </si>
  <si>
    <t>kap. 4.2 c)</t>
  </si>
  <si>
    <t>Měsíční paušální poplatek - Virtuální faxová linka</t>
  </si>
  <si>
    <t>Měsíční paušální poplatek - Provolba 1000 čísel</t>
  </si>
  <si>
    <t>Měsíční paušální poplatek - Provolba 100 čísel</t>
  </si>
  <si>
    <t>kap. 4.4</t>
  </si>
  <si>
    <t>Poplatek za provoz - Mezinárodní hovorné - pevné sítě - Švýcarsko</t>
  </si>
  <si>
    <t>Poplatek za provoz - Mezinárodní hovorné - pevné sítě - USA</t>
  </si>
  <si>
    <t>Poplatek za provoz - Mezinárodní hovorné - pevné sítě - Jižní Korea</t>
  </si>
  <si>
    <t>Poplatek za provoz - Mezinárodní hovorné - pevné sítě - Izrael</t>
  </si>
  <si>
    <t>Poplatek za provoz - Mezinárodní hovorné - pevné sítě - Kanada</t>
  </si>
  <si>
    <t>Poplatek za provoz - Mezinárodní hovorné - pevné sítě - Turecko</t>
  </si>
  <si>
    <t>Poplatek za provoz - Mezinárodní hovorné - pevné sítě - Japonsko</t>
  </si>
  <si>
    <t>Poplatek za provoz - Mezinárodní hovorné - pevné sítě - Rusko</t>
  </si>
  <si>
    <t>Poplatek za provoz - Mezinárodní hovorné - pevné sítě - Severní Korea</t>
  </si>
  <si>
    <t>Poplatek za provoz - Mezinárodní hovorné - pevné sítě - Čína</t>
  </si>
  <si>
    <t>Poplatek za provoz - Mezinárodní hovorné - pevné sítě - Norsko</t>
  </si>
  <si>
    <t>Poplatek za provoz - Mezinárodní hovorné - pevné sítě - Státy EU</t>
  </si>
  <si>
    <t>Poplatek za provoz - Mezinárodní hovorné - mobilní sítě - Státy EU</t>
  </si>
  <si>
    <t>Poplatek za provoz - Mezinárodní hovorné - mobilní sítě - Švýcarsko</t>
  </si>
  <si>
    <t>Poplatek za provoz - Mezinárodní hovorné - mobilní sítě - USA</t>
  </si>
  <si>
    <t>Poplatek za provoz - Mezinárodní hovorné - mobilní sítě - Jižní Korea</t>
  </si>
  <si>
    <t>Poplatek za provoz - Mezinárodní hovorné - mobilní sítě - Izrael</t>
  </si>
  <si>
    <t>Poplatek za provoz - Mezinárodní hovorné - mobilní sítě - Kanada</t>
  </si>
  <si>
    <t>Poplatek za provoz - Mezinárodní hovorné - mobilní sítě - Turecko</t>
  </si>
  <si>
    <t>Poplatek za provoz - Mezinárodní hovorné - mobilní sítě - Japonsko</t>
  </si>
  <si>
    <t>Poplatek za provoz - Mezinárodní hovorné - mobilní sítě - Rusko</t>
  </si>
  <si>
    <t>Poplatek za provoz - Mezinárodní hovorné - mobilní sítě - Severní Korea</t>
  </si>
  <si>
    <t>Poplatek za provoz - Mezinárodní hovorné - mobilní sítě - Čína</t>
  </si>
  <si>
    <t>Poplatek za provoz - Mezinárodní hovorné - mobilní sítě - Norsko</t>
  </si>
  <si>
    <t>Zřizovací poplatek - VoIP trunk - 32 kanálů</t>
  </si>
  <si>
    <t>Měsíční paušální poplatek - VOIP trunk - 32 kanálů</t>
  </si>
  <si>
    <t>Zřizovací poplatek - VoIP trunk - 16 kanálů</t>
  </si>
  <si>
    <t>Měsíční paušální poplatek - VOIP trunk - 16 kanálů</t>
  </si>
  <si>
    <t>Uchazeč vyplní barevně zvýrazněnou položku "Jednotková cena v Kč bez DPH". Uchazeč uvede jednotkovou cenu vždy za 1 jednotku, tedy za 1 kus služby nebo za 1 minutu hovorného.</t>
  </si>
  <si>
    <t>Uchazeč vyplní barevně zvýrazněnou položku "Jednotková cena v Kč bez DPH". Uchazeč uvede jednotkovou cenu vždy za 1 jednotku, tedy za 1 kus dodávaného zařízení.</t>
  </si>
  <si>
    <t>MB</t>
  </si>
  <si>
    <t>Uchazeč vyplní barevně zvýrazněnou položku "Jednotková cena v Kč bez DPH". Uchazeč uvede jednotkovou cenu vždy za 1 jednotku, tedy za 1 kus služby nebo za 1 minutu hovorného, či za 1 MB přeneseného objemu dat.</t>
  </si>
  <si>
    <t>Celková nabídková cena za část č. 3 veřejné zakázky v Kč bez DPH</t>
  </si>
  <si>
    <t>Celková nabídková cena za část č. 3 veřejné zakázky v Kč včetně DPH</t>
  </si>
  <si>
    <t>Celková nabídková cena za část č. 2 veřejné zakázky v Kč bez DPH</t>
  </si>
  <si>
    <t>Celková nabídková cena za část č. 2 veřejné zakázky v Kč včetně DPH</t>
  </si>
  <si>
    <t>Poplatek za provoz - Odeslaná DATA v Roamingu - Státy EU</t>
  </si>
  <si>
    <t>Poplatek za provoz - Odeslaná DATA v Roamingu - Švýcarsko</t>
  </si>
  <si>
    <t>Poplatek za provoz - Odeslaná DATA v Roamingu - USA</t>
  </si>
  <si>
    <t>Poplatek za provoz - Odeslaná DATA v Roamingu - Jižní Korea</t>
  </si>
  <si>
    <t>Poplatek za provoz - Odeslaná DATA v Roamingu - Izrael</t>
  </si>
  <si>
    <t>Poplatek za provoz - Odeslaná DATA v Roamingu - Kanada</t>
  </si>
  <si>
    <t>Poplatek za provoz - Odeslaná DATA v Roamingu - Turecko</t>
  </si>
  <si>
    <t>Poplatek za provoz - Odeslaná DATA v Roamingu - Japonsko</t>
  </si>
  <si>
    <t>Poplatek za provoz - Odeslaná DATA v Roamingu - Rusko</t>
  </si>
  <si>
    <t>Poplatek za provoz - Odeslaná DATA v Roamingu - Severní Korea</t>
  </si>
  <si>
    <t>Poplatek za provoz - Odeslaná DATA v Roamingu - Čína</t>
  </si>
  <si>
    <t>Poplatek za provoz - Odeslaná DATA v Roamingu - Norsko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</si>
</sst>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6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4" fontId="0" fillId="0" borderId="0" xfId="0" applyNumberFormat="1"/>
    <xf numFmtId="3" fontId="0" fillId="0" borderId="0" xfId="0" applyNumberFormat="1"/>
    <xf numFmtId="4" fontId="0" fillId="0" borderId="0" xfId="0" applyNumberFormat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center"/>
    </xf>
    <xf numFmtId="4" fontId="0" fillId="0" borderId="1" xfId="0" quotePrefix="1" applyNumberFormat="1" applyBorder="1" applyAlignment="1">
      <alignment horizontal="right"/>
    </xf>
    <xf numFmtId="3" fontId="0" fillId="0" borderId="1" xfId="0" applyNumberFormat="1" applyBorder="1"/>
    <xf numFmtId="4" fontId="0" fillId="2" borderId="1" xfId="0" applyNumberFormat="1" applyFill="1" applyBorder="1"/>
    <xf numFmtId="4" fontId="0" fillId="0" borderId="1" xfId="0" applyNumberFormat="1" applyBorder="1"/>
    <xf numFmtId="4" fontId="0" fillId="0" borderId="1" xfId="0" applyNumberFormat="1" applyBorder="1" applyAlignment="1">
      <alignment horizontal="right"/>
    </xf>
    <xf numFmtId="0" fontId="2" fillId="3" borderId="1" xfId="0" applyFont="1" applyFill="1" applyBorder="1" applyAlignment="1">
      <alignment horizontal="center" vertical="top" wrapText="1"/>
    </xf>
    <xf numFmtId="4" fontId="2" fillId="3" borderId="1" xfId="0" applyNumberFormat="1" applyFont="1" applyFill="1" applyBorder="1" applyAlignment="1">
      <alignment horizontal="right" vertical="top" wrapText="1"/>
    </xf>
    <xf numFmtId="3" fontId="2" fillId="3" borderId="1" xfId="0" applyNumberFormat="1" applyFont="1" applyFill="1" applyBorder="1" applyAlignment="1">
      <alignment horizontal="center" vertical="top" wrapText="1"/>
    </xf>
    <xf numFmtId="4" fontId="2" fillId="3" borderId="1" xfId="0" applyNumberFormat="1" applyFont="1" applyFill="1" applyBorder="1" applyAlignment="1">
      <alignment horizontal="center" vertical="top" wrapText="1"/>
    </xf>
    <xf numFmtId="0" fontId="2" fillId="3" borderId="2" xfId="0" applyFont="1" applyFill="1" applyBorder="1"/>
    <xf numFmtId="0" fontId="0" fillId="3" borderId="3" xfId="0" applyFill="1" applyBorder="1" applyAlignment="1">
      <alignment horizontal="center"/>
    </xf>
    <xf numFmtId="4" fontId="0" fillId="3" borderId="3" xfId="0" applyNumberFormat="1" applyFill="1" applyBorder="1" applyAlignment="1">
      <alignment horizontal="right"/>
    </xf>
    <xf numFmtId="3" fontId="0" fillId="3" borderId="3" xfId="0" applyNumberFormat="1" applyFill="1" applyBorder="1"/>
    <xf numFmtId="0" fontId="0" fillId="3" borderId="4" xfId="0" applyFill="1" applyBorder="1" applyAlignment="1">
      <alignment horizontal="center"/>
    </xf>
    <xf numFmtId="4" fontId="2" fillId="3" borderId="1" xfId="0" applyNumberFormat="1" applyFont="1" applyFill="1" applyBorder="1" applyAlignment="1"/>
    <xf numFmtId="9" fontId="0" fillId="3" borderId="1" xfId="1" applyFont="1" applyFill="1" applyBorder="1" applyAlignment="1"/>
    <xf numFmtId="4" fontId="0" fillId="3" borderId="1" xfId="0" applyNumberFormat="1" applyFill="1" applyBorder="1" applyAlignment="1"/>
    <xf numFmtId="0" fontId="0" fillId="0" borderId="4" xfId="0" applyBorder="1" applyAlignment="1">
      <alignment horizontal="center"/>
    </xf>
    <xf numFmtId="4" fontId="0" fillId="0" borderId="1" xfId="0" applyNumberFormat="1" applyFill="1" applyBorder="1" applyAlignment="1">
      <alignment horizontal="right"/>
    </xf>
    <xf numFmtId="0" fontId="0" fillId="0" borderId="0" xfId="0" applyAlignment="1">
      <alignment horizontal="left" vertical="top" wrapText="1"/>
    </xf>
  </cellXfs>
  <cellStyles count="2">
    <cellStyle name="Normální" xfId="0" builtinId="0"/>
    <cellStyle name="Procenta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6"/>
  <sheetViews>
    <sheetView tabSelected="1" topLeftCell="A52" workbookViewId="0">
      <selection activeCell="G101" sqref="G101"/>
    </sheetView>
  </sheetViews>
  <sheetFormatPr defaultColWidth="9" defaultRowHeight="11.25" x14ac:dyDescent="0.2"/>
  <cols>
    <col min="1" max="1" width="1.83203125" customWidth="1"/>
    <col min="2" max="2" width="57.5" customWidth="1"/>
    <col min="3" max="3" width="9.83203125" style="1" customWidth="1"/>
    <col min="4" max="4" width="9.83203125" style="7" customWidth="1"/>
    <col min="5" max="5" width="9.83203125" style="6" customWidth="1"/>
    <col min="6" max="6" width="9.83203125" style="1" customWidth="1"/>
    <col min="7" max="8" width="12.83203125" style="5" customWidth="1"/>
  </cols>
  <sheetData>
    <row r="1" spans="1:8" ht="20.25" x14ac:dyDescent="0.3">
      <c r="A1" s="3" t="s">
        <v>0</v>
      </c>
    </row>
    <row r="2" spans="1:8" ht="20.25" x14ac:dyDescent="0.3">
      <c r="A2" s="3" t="s">
        <v>1</v>
      </c>
    </row>
    <row r="3" spans="1:8" x14ac:dyDescent="0.2">
      <c r="B3" s="2" t="s">
        <v>9</v>
      </c>
      <c r="C3" s="4" t="s">
        <v>10</v>
      </c>
    </row>
    <row r="4" spans="1:8" x14ac:dyDescent="0.2">
      <c r="B4" s="2" t="s">
        <v>11</v>
      </c>
      <c r="C4" s="4" t="s">
        <v>12</v>
      </c>
    </row>
    <row r="6" spans="1:8" x14ac:dyDescent="0.2">
      <c r="B6" s="2" t="s">
        <v>13</v>
      </c>
    </row>
    <row r="7" spans="1:8" ht="27" customHeight="1" x14ac:dyDescent="0.2">
      <c r="B7" s="29" t="s">
        <v>85</v>
      </c>
      <c r="C7" s="29"/>
      <c r="D7" s="29"/>
      <c r="E7" s="29"/>
      <c r="F7" s="29"/>
      <c r="G7" s="29"/>
      <c r="H7" s="29"/>
    </row>
    <row r="8" spans="1:8" ht="27" customHeight="1" x14ac:dyDescent="0.2">
      <c r="B8" s="29" t="s">
        <v>139</v>
      </c>
      <c r="C8" s="29"/>
      <c r="D8" s="29"/>
      <c r="E8" s="29"/>
      <c r="F8" s="29"/>
      <c r="G8" s="29"/>
      <c r="H8" s="29"/>
    </row>
    <row r="10" spans="1:8" ht="33.75" x14ac:dyDescent="0.2">
      <c r="B10" s="15" t="s">
        <v>2</v>
      </c>
      <c r="C10" s="15" t="s">
        <v>3</v>
      </c>
      <c r="D10" s="16" t="s">
        <v>5</v>
      </c>
      <c r="E10" s="17" t="s">
        <v>6</v>
      </c>
      <c r="F10" s="15" t="s">
        <v>4</v>
      </c>
      <c r="G10" s="18" t="s">
        <v>7</v>
      </c>
      <c r="H10" s="18" t="s">
        <v>8</v>
      </c>
    </row>
    <row r="12" spans="1:8" x14ac:dyDescent="0.2">
      <c r="B12" s="8" t="s">
        <v>14</v>
      </c>
      <c r="C12" s="9" t="s">
        <v>101</v>
      </c>
      <c r="D12" s="10" t="s">
        <v>27</v>
      </c>
      <c r="E12" s="11">
        <v>173</v>
      </c>
      <c r="F12" s="9" t="s">
        <v>39</v>
      </c>
      <c r="G12" s="12"/>
      <c r="H12" s="13">
        <f>G12*E12</f>
        <v>0</v>
      </c>
    </row>
    <row r="13" spans="1:8" x14ac:dyDescent="0.2">
      <c r="B13" s="8" t="s">
        <v>15</v>
      </c>
      <c r="C13" s="9" t="s">
        <v>101</v>
      </c>
      <c r="D13" s="14">
        <v>138</v>
      </c>
      <c r="E13" s="11">
        <f>D13*24</f>
        <v>3312</v>
      </c>
      <c r="F13" s="9" t="s">
        <v>39</v>
      </c>
      <c r="G13" s="12"/>
      <c r="H13" s="13">
        <f t="shared" ref="H13:H18" si="0">G13*E13</f>
        <v>0</v>
      </c>
    </row>
    <row r="14" spans="1:8" x14ac:dyDescent="0.2">
      <c r="B14" s="8" t="s">
        <v>16</v>
      </c>
      <c r="C14" s="9" t="s">
        <v>101</v>
      </c>
      <c r="D14" s="14">
        <f>E12-D13</f>
        <v>35</v>
      </c>
      <c r="E14" s="11">
        <f t="shared" ref="E14:E18" si="1">D14*24</f>
        <v>840</v>
      </c>
      <c r="F14" s="9" t="s">
        <v>39</v>
      </c>
      <c r="G14" s="12"/>
      <c r="H14" s="13">
        <f t="shared" si="0"/>
        <v>0</v>
      </c>
    </row>
    <row r="15" spans="1:8" x14ac:dyDescent="0.2">
      <c r="B15" s="8" t="s">
        <v>17</v>
      </c>
      <c r="C15" s="9" t="s">
        <v>101</v>
      </c>
      <c r="D15" s="14">
        <v>173</v>
      </c>
      <c r="E15" s="11">
        <f t="shared" si="1"/>
        <v>4152</v>
      </c>
      <c r="F15" s="9" t="s">
        <v>39</v>
      </c>
      <c r="G15" s="12"/>
      <c r="H15" s="13">
        <f t="shared" si="0"/>
        <v>0</v>
      </c>
    </row>
    <row r="16" spans="1:8" x14ac:dyDescent="0.2">
      <c r="B16" s="8" t="s">
        <v>20</v>
      </c>
      <c r="C16" s="9" t="s">
        <v>101</v>
      </c>
      <c r="D16" s="14">
        <f>D13*140</f>
        <v>19320</v>
      </c>
      <c r="E16" s="11">
        <f t="shared" si="1"/>
        <v>463680</v>
      </c>
      <c r="F16" s="9" t="s">
        <v>40</v>
      </c>
      <c r="G16" s="12"/>
      <c r="H16" s="13">
        <f t="shared" si="0"/>
        <v>0</v>
      </c>
    </row>
    <row r="17" spans="2:8" x14ac:dyDescent="0.2">
      <c r="B17" s="8" t="s">
        <v>21</v>
      </c>
      <c r="C17" s="9" t="s">
        <v>101</v>
      </c>
      <c r="D17" s="14">
        <f>20*0.9*173</f>
        <v>3114</v>
      </c>
      <c r="E17" s="11">
        <f t="shared" si="1"/>
        <v>74736</v>
      </c>
      <c r="F17" s="9" t="s">
        <v>39</v>
      </c>
      <c r="G17" s="12"/>
      <c r="H17" s="13">
        <f t="shared" si="0"/>
        <v>0</v>
      </c>
    </row>
    <row r="18" spans="2:8" x14ac:dyDescent="0.2">
      <c r="B18" s="8" t="s">
        <v>22</v>
      </c>
      <c r="C18" s="9" t="s">
        <v>101</v>
      </c>
      <c r="D18" s="14">
        <f>20*0.1*173</f>
        <v>346</v>
      </c>
      <c r="E18" s="11">
        <f t="shared" si="1"/>
        <v>8304</v>
      </c>
      <c r="F18" s="9" t="s">
        <v>39</v>
      </c>
      <c r="G18" s="12"/>
      <c r="H18" s="13">
        <f t="shared" si="0"/>
        <v>0</v>
      </c>
    </row>
    <row r="20" spans="2:8" x14ac:dyDescent="0.2">
      <c r="B20" s="8" t="s">
        <v>23</v>
      </c>
      <c r="C20" s="9" t="s">
        <v>102</v>
      </c>
      <c r="D20" s="10" t="s">
        <v>27</v>
      </c>
      <c r="E20" s="11">
        <v>46</v>
      </c>
      <c r="F20" s="9" t="s">
        <v>39</v>
      </c>
      <c r="G20" s="12"/>
      <c r="H20" s="13">
        <f>G20*E20</f>
        <v>0</v>
      </c>
    </row>
    <row r="21" spans="2:8" x14ac:dyDescent="0.2">
      <c r="B21" s="8" t="s">
        <v>24</v>
      </c>
      <c r="C21" s="9" t="s">
        <v>102</v>
      </c>
      <c r="D21" s="14">
        <f>46*0.5</f>
        <v>23</v>
      </c>
      <c r="E21" s="11">
        <f t="shared" ref="E21:E84" si="2">D21*24</f>
        <v>552</v>
      </c>
      <c r="F21" s="9" t="s">
        <v>39</v>
      </c>
      <c r="G21" s="12"/>
      <c r="H21" s="13">
        <f t="shared" ref="H21:H23" si="3">G21*E21</f>
        <v>0</v>
      </c>
    </row>
    <row r="22" spans="2:8" x14ac:dyDescent="0.2">
      <c r="B22" s="8" t="s">
        <v>25</v>
      </c>
      <c r="C22" s="9" t="s">
        <v>102</v>
      </c>
      <c r="D22" s="14">
        <v>14</v>
      </c>
      <c r="E22" s="11">
        <f t="shared" si="2"/>
        <v>336</v>
      </c>
      <c r="F22" s="9" t="s">
        <v>39</v>
      </c>
      <c r="G22" s="12"/>
      <c r="H22" s="13">
        <f t="shared" si="3"/>
        <v>0</v>
      </c>
    </row>
    <row r="23" spans="2:8" x14ac:dyDescent="0.2">
      <c r="B23" s="8" t="s">
        <v>26</v>
      </c>
      <c r="C23" s="9" t="s">
        <v>102</v>
      </c>
      <c r="D23" s="14">
        <f>E20-D21-D22</f>
        <v>9</v>
      </c>
      <c r="E23" s="11">
        <f t="shared" si="2"/>
        <v>216</v>
      </c>
      <c r="F23" s="9" t="s">
        <v>39</v>
      </c>
      <c r="G23" s="12"/>
      <c r="H23" s="13">
        <f t="shared" si="3"/>
        <v>0</v>
      </c>
    </row>
    <row r="25" spans="2:8" x14ac:dyDescent="0.2">
      <c r="B25" s="8" t="s">
        <v>89</v>
      </c>
      <c r="C25" s="9" t="s">
        <v>103</v>
      </c>
      <c r="D25" s="14">
        <f>800/12</f>
        <v>66.666666666666671</v>
      </c>
      <c r="E25" s="11">
        <f t="shared" si="2"/>
        <v>1600</v>
      </c>
      <c r="F25" s="9" t="s">
        <v>40</v>
      </c>
      <c r="G25" s="12"/>
      <c r="H25" s="13">
        <f t="shared" ref="H25:H36" si="4">G25*E25</f>
        <v>0</v>
      </c>
    </row>
    <row r="26" spans="2:8" x14ac:dyDescent="0.2">
      <c r="B26" s="8" t="s">
        <v>28</v>
      </c>
      <c r="C26" s="9" t="s">
        <v>103</v>
      </c>
      <c r="D26" s="14">
        <f t="shared" ref="D26:D36" si="5">800/12</f>
        <v>66.666666666666671</v>
      </c>
      <c r="E26" s="11">
        <f t="shared" si="2"/>
        <v>1600</v>
      </c>
      <c r="F26" s="9" t="s">
        <v>40</v>
      </c>
      <c r="G26" s="12"/>
      <c r="H26" s="13">
        <f t="shared" si="4"/>
        <v>0</v>
      </c>
    </row>
    <row r="27" spans="2:8" x14ac:dyDescent="0.2">
      <c r="B27" s="8" t="s">
        <v>29</v>
      </c>
      <c r="C27" s="9" t="s">
        <v>103</v>
      </c>
      <c r="D27" s="14">
        <f t="shared" si="5"/>
        <v>66.666666666666671</v>
      </c>
      <c r="E27" s="11">
        <f t="shared" si="2"/>
        <v>1600</v>
      </c>
      <c r="F27" s="9" t="s">
        <v>40</v>
      </c>
      <c r="G27" s="12"/>
      <c r="H27" s="13">
        <f t="shared" si="4"/>
        <v>0</v>
      </c>
    </row>
    <row r="28" spans="2:8" x14ac:dyDescent="0.2">
      <c r="B28" s="8" t="s">
        <v>30</v>
      </c>
      <c r="C28" s="9" t="s">
        <v>103</v>
      </c>
      <c r="D28" s="14">
        <f t="shared" si="5"/>
        <v>66.666666666666671</v>
      </c>
      <c r="E28" s="11">
        <f t="shared" si="2"/>
        <v>1600</v>
      </c>
      <c r="F28" s="9" t="s">
        <v>40</v>
      </c>
      <c r="G28" s="12"/>
      <c r="H28" s="13">
        <f t="shared" si="4"/>
        <v>0</v>
      </c>
    </row>
    <row r="29" spans="2:8" x14ac:dyDescent="0.2">
      <c r="B29" s="8" t="s">
        <v>31</v>
      </c>
      <c r="C29" s="9" t="s">
        <v>103</v>
      </c>
      <c r="D29" s="14">
        <f t="shared" si="5"/>
        <v>66.666666666666671</v>
      </c>
      <c r="E29" s="11">
        <f t="shared" si="2"/>
        <v>1600</v>
      </c>
      <c r="F29" s="9" t="s">
        <v>40</v>
      </c>
      <c r="G29" s="12"/>
      <c r="H29" s="13">
        <f t="shared" si="4"/>
        <v>0</v>
      </c>
    </row>
    <row r="30" spans="2:8" x14ac:dyDescent="0.2">
      <c r="B30" s="8" t="s">
        <v>32</v>
      </c>
      <c r="C30" s="9" t="s">
        <v>103</v>
      </c>
      <c r="D30" s="14">
        <f t="shared" si="5"/>
        <v>66.666666666666671</v>
      </c>
      <c r="E30" s="11">
        <f t="shared" si="2"/>
        <v>1600</v>
      </c>
      <c r="F30" s="9" t="s">
        <v>40</v>
      </c>
      <c r="G30" s="12"/>
      <c r="H30" s="13">
        <f t="shared" si="4"/>
        <v>0</v>
      </c>
    </row>
    <row r="31" spans="2:8" x14ac:dyDescent="0.2">
      <c r="B31" s="8" t="s">
        <v>33</v>
      </c>
      <c r="C31" s="9" t="s">
        <v>103</v>
      </c>
      <c r="D31" s="14">
        <f t="shared" si="5"/>
        <v>66.666666666666671</v>
      </c>
      <c r="E31" s="11">
        <f t="shared" si="2"/>
        <v>1600</v>
      </c>
      <c r="F31" s="9" t="s">
        <v>40</v>
      </c>
      <c r="G31" s="12"/>
      <c r="H31" s="13">
        <f t="shared" si="4"/>
        <v>0</v>
      </c>
    </row>
    <row r="32" spans="2:8" x14ac:dyDescent="0.2">
      <c r="B32" s="8" t="s">
        <v>34</v>
      </c>
      <c r="C32" s="9" t="s">
        <v>103</v>
      </c>
      <c r="D32" s="14">
        <f t="shared" si="5"/>
        <v>66.666666666666671</v>
      </c>
      <c r="E32" s="11">
        <f t="shared" si="2"/>
        <v>1600</v>
      </c>
      <c r="F32" s="9" t="s">
        <v>40</v>
      </c>
      <c r="G32" s="12"/>
      <c r="H32" s="13">
        <f t="shared" si="4"/>
        <v>0</v>
      </c>
    </row>
    <row r="33" spans="2:8" x14ac:dyDescent="0.2">
      <c r="B33" s="8" t="s">
        <v>35</v>
      </c>
      <c r="C33" s="9" t="s">
        <v>103</v>
      </c>
      <c r="D33" s="14">
        <f t="shared" si="5"/>
        <v>66.666666666666671</v>
      </c>
      <c r="E33" s="11">
        <f t="shared" si="2"/>
        <v>1600</v>
      </c>
      <c r="F33" s="9" t="s">
        <v>40</v>
      </c>
      <c r="G33" s="12"/>
      <c r="H33" s="13">
        <f t="shared" si="4"/>
        <v>0</v>
      </c>
    </row>
    <row r="34" spans="2:8" x14ac:dyDescent="0.2">
      <c r="B34" s="8" t="s">
        <v>36</v>
      </c>
      <c r="C34" s="9" t="s">
        <v>103</v>
      </c>
      <c r="D34" s="14">
        <f t="shared" si="5"/>
        <v>66.666666666666671</v>
      </c>
      <c r="E34" s="11">
        <f t="shared" si="2"/>
        <v>1600</v>
      </c>
      <c r="F34" s="9" t="s">
        <v>40</v>
      </c>
      <c r="G34" s="12"/>
      <c r="H34" s="13">
        <f t="shared" si="4"/>
        <v>0</v>
      </c>
    </row>
    <row r="35" spans="2:8" x14ac:dyDescent="0.2">
      <c r="B35" s="8" t="s">
        <v>37</v>
      </c>
      <c r="C35" s="9" t="s">
        <v>103</v>
      </c>
      <c r="D35" s="14">
        <f t="shared" si="5"/>
        <v>66.666666666666671</v>
      </c>
      <c r="E35" s="11">
        <f t="shared" si="2"/>
        <v>1600</v>
      </c>
      <c r="F35" s="9" t="s">
        <v>40</v>
      </c>
      <c r="G35" s="12"/>
      <c r="H35" s="13">
        <f t="shared" si="4"/>
        <v>0</v>
      </c>
    </row>
    <row r="36" spans="2:8" x14ac:dyDescent="0.2">
      <c r="B36" s="8" t="s">
        <v>38</v>
      </c>
      <c r="C36" s="9" t="s">
        <v>103</v>
      </c>
      <c r="D36" s="14">
        <f t="shared" si="5"/>
        <v>66.666666666666671</v>
      </c>
      <c r="E36" s="11">
        <f t="shared" si="2"/>
        <v>1600</v>
      </c>
      <c r="F36" s="9" t="s">
        <v>40</v>
      </c>
      <c r="G36" s="12"/>
      <c r="H36" s="13">
        <f t="shared" si="4"/>
        <v>0</v>
      </c>
    </row>
    <row r="38" spans="2:8" x14ac:dyDescent="0.2">
      <c r="B38" s="8" t="s">
        <v>90</v>
      </c>
      <c r="C38" s="9" t="s">
        <v>103</v>
      </c>
      <c r="D38" s="14">
        <f>1522/12</f>
        <v>126.83333333333333</v>
      </c>
      <c r="E38" s="11">
        <f t="shared" si="2"/>
        <v>3044</v>
      </c>
      <c r="F38" s="9" t="s">
        <v>39</v>
      </c>
      <c r="G38" s="12"/>
      <c r="H38" s="13">
        <f t="shared" ref="H38:H49" si="6">G38*E38</f>
        <v>0</v>
      </c>
    </row>
    <row r="39" spans="2:8" x14ac:dyDescent="0.2">
      <c r="B39" s="8" t="s">
        <v>52</v>
      </c>
      <c r="C39" s="9" t="s">
        <v>103</v>
      </c>
      <c r="D39" s="14">
        <f t="shared" ref="D39:D49" si="7">1522/12</f>
        <v>126.83333333333333</v>
      </c>
      <c r="E39" s="11">
        <f t="shared" si="2"/>
        <v>3044</v>
      </c>
      <c r="F39" s="9" t="s">
        <v>39</v>
      </c>
      <c r="G39" s="12"/>
      <c r="H39" s="13">
        <f t="shared" si="6"/>
        <v>0</v>
      </c>
    </row>
    <row r="40" spans="2:8" x14ac:dyDescent="0.2">
      <c r="B40" s="8" t="s">
        <v>53</v>
      </c>
      <c r="C40" s="9" t="s">
        <v>103</v>
      </c>
      <c r="D40" s="14">
        <f t="shared" si="7"/>
        <v>126.83333333333333</v>
      </c>
      <c r="E40" s="11">
        <f t="shared" si="2"/>
        <v>3044</v>
      </c>
      <c r="F40" s="9" t="s">
        <v>39</v>
      </c>
      <c r="G40" s="12"/>
      <c r="H40" s="13">
        <f t="shared" si="6"/>
        <v>0</v>
      </c>
    </row>
    <row r="41" spans="2:8" x14ac:dyDescent="0.2">
      <c r="B41" s="8" t="s">
        <v>54</v>
      </c>
      <c r="C41" s="9" t="s">
        <v>103</v>
      </c>
      <c r="D41" s="14">
        <f t="shared" si="7"/>
        <v>126.83333333333333</v>
      </c>
      <c r="E41" s="11">
        <f t="shared" si="2"/>
        <v>3044</v>
      </c>
      <c r="F41" s="9" t="s">
        <v>39</v>
      </c>
      <c r="G41" s="12"/>
      <c r="H41" s="13">
        <f t="shared" si="6"/>
        <v>0</v>
      </c>
    </row>
    <row r="42" spans="2:8" x14ac:dyDescent="0.2">
      <c r="B42" s="8" t="s">
        <v>55</v>
      </c>
      <c r="C42" s="9" t="s">
        <v>103</v>
      </c>
      <c r="D42" s="14">
        <f t="shared" si="7"/>
        <v>126.83333333333333</v>
      </c>
      <c r="E42" s="11">
        <f t="shared" si="2"/>
        <v>3044</v>
      </c>
      <c r="F42" s="9" t="s">
        <v>39</v>
      </c>
      <c r="G42" s="12"/>
      <c r="H42" s="13">
        <f t="shared" si="6"/>
        <v>0</v>
      </c>
    </row>
    <row r="43" spans="2:8" x14ac:dyDescent="0.2">
      <c r="B43" s="8" t="s">
        <v>56</v>
      </c>
      <c r="C43" s="9" t="s">
        <v>103</v>
      </c>
      <c r="D43" s="14">
        <f t="shared" si="7"/>
        <v>126.83333333333333</v>
      </c>
      <c r="E43" s="11">
        <f t="shared" si="2"/>
        <v>3044</v>
      </c>
      <c r="F43" s="9" t="s">
        <v>39</v>
      </c>
      <c r="G43" s="12"/>
      <c r="H43" s="13">
        <f t="shared" si="6"/>
        <v>0</v>
      </c>
    </row>
    <row r="44" spans="2:8" x14ac:dyDescent="0.2">
      <c r="B44" s="8" t="s">
        <v>57</v>
      </c>
      <c r="C44" s="9" t="s">
        <v>103</v>
      </c>
      <c r="D44" s="14">
        <f t="shared" si="7"/>
        <v>126.83333333333333</v>
      </c>
      <c r="E44" s="11">
        <f t="shared" si="2"/>
        <v>3044</v>
      </c>
      <c r="F44" s="9" t="s">
        <v>39</v>
      </c>
      <c r="G44" s="12"/>
      <c r="H44" s="13">
        <f t="shared" si="6"/>
        <v>0</v>
      </c>
    </row>
    <row r="45" spans="2:8" x14ac:dyDescent="0.2">
      <c r="B45" s="8" t="s">
        <v>58</v>
      </c>
      <c r="C45" s="9" t="s">
        <v>103</v>
      </c>
      <c r="D45" s="14">
        <f t="shared" si="7"/>
        <v>126.83333333333333</v>
      </c>
      <c r="E45" s="11">
        <f t="shared" si="2"/>
        <v>3044</v>
      </c>
      <c r="F45" s="9" t="s">
        <v>39</v>
      </c>
      <c r="G45" s="12"/>
      <c r="H45" s="13">
        <f t="shared" si="6"/>
        <v>0</v>
      </c>
    </row>
    <row r="46" spans="2:8" x14ac:dyDescent="0.2">
      <c r="B46" s="8" t="s">
        <v>59</v>
      </c>
      <c r="C46" s="9" t="s">
        <v>103</v>
      </c>
      <c r="D46" s="14">
        <f t="shared" si="7"/>
        <v>126.83333333333333</v>
      </c>
      <c r="E46" s="11">
        <f t="shared" si="2"/>
        <v>3044</v>
      </c>
      <c r="F46" s="9" t="s">
        <v>39</v>
      </c>
      <c r="G46" s="12"/>
      <c r="H46" s="13">
        <f t="shared" si="6"/>
        <v>0</v>
      </c>
    </row>
    <row r="47" spans="2:8" x14ac:dyDescent="0.2">
      <c r="B47" s="8" t="s">
        <v>60</v>
      </c>
      <c r="C47" s="9" t="s">
        <v>103</v>
      </c>
      <c r="D47" s="14">
        <f t="shared" si="7"/>
        <v>126.83333333333333</v>
      </c>
      <c r="E47" s="11">
        <f t="shared" si="2"/>
        <v>3044</v>
      </c>
      <c r="F47" s="9" t="s">
        <v>39</v>
      </c>
      <c r="G47" s="12"/>
      <c r="H47" s="13">
        <f t="shared" si="6"/>
        <v>0</v>
      </c>
    </row>
    <row r="48" spans="2:8" x14ac:dyDescent="0.2">
      <c r="B48" s="8" t="s">
        <v>61</v>
      </c>
      <c r="C48" s="9" t="s">
        <v>103</v>
      </c>
      <c r="D48" s="14">
        <f t="shared" si="7"/>
        <v>126.83333333333333</v>
      </c>
      <c r="E48" s="11">
        <f t="shared" si="2"/>
        <v>3044</v>
      </c>
      <c r="F48" s="9" t="s">
        <v>39</v>
      </c>
      <c r="G48" s="12"/>
      <c r="H48" s="13">
        <f t="shared" si="6"/>
        <v>0</v>
      </c>
    </row>
    <row r="49" spans="2:8" x14ac:dyDescent="0.2">
      <c r="B49" s="8" t="s">
        <v>62</v>
      </c>
      <c r="C49" s="9" t="s">
        <v>103</v>
      </c>
      <c r="D49" s="14">
        <f t="shared" si="7"/>
        <v>126.83333333333333</v>
      </c>
      <c r="E49" s="11">
        <f t="shared" si="2"/>
        <v>3044</v>
      </c>
      <c r="F49" s="9" t="s">
        <v>39</v>
      </c>
      <c r="G49" s="12"/>
      <c r="H49" s="13">
        <f t="shared" si="6"/>
        <v>0</v>
      </c>
    </row>
    <row r="51" spans="2:8" x14ac:dyDescent="0.2">
      <c r="B51" s="8" t="s">
        <v>91</v>
      </c>
      <c r="C51" s="9" t="s">
        <v>103</v>
      </c>
      <c r="D51" s="14">
        <f>172/12</f>
        <v>14.333333333333334</v>
      </c>
      <c r="E51" s="11">
        <f t="shared" si="2"/>
        <v>344</v>
      </c>
      <c r="F51" s="9" t="s">
        <v>39</v>
      </c>
      <c r="G51" s="12"/>
      <c r="H51" s="13">
        <f t="shared" ref="H51:H62" si="8">G51*E51</f>
        <v>0</v>
      </c>
    </row>
    <row r="52" spans="2:8" x14ac:dyDescent="0.2">
      <c r="B52" s="8" t="s">
        <v>41</v>
      </c>
      <c r="C52" s="9" t="s">
        <v>103</v>
      </c>
      <c r="D52" s="14">
        <f t="shared" ref="D52:D62" si="9">172/12</f>
        <v>14.333333333333334</v>
      </c>
      <c r="E52" s="11">
        <f t="shared" si="2"/>
        <v>344</v>
      </c>
      <c r="F52" s="9" t="s">
        <v>39</v>
      </c>
      <c r="G52" s="12"/>
      <c r="H52" s="13">
        <f t="shared" si="8"/>
        <v>0</v>
      </c>
    </row>
    <row r="53" spans="2:8" x14ac:dyDescent="0.2">
      <c r="B53" s="8" t="s">
        <v>42</v>
      </c>
      <c r="C53" s="9" t="s">
        <v>103</v>
      </c>
      <c r="D53" s="14">
        <f t="shared" si="9"/>
        <v>14.333333333333334</v>
      </c>
      <c r="E53" s="11">
        <f t="shared" si="2"/>
        <v>344</v>
      </c>
      <c r="F53" s="9" t="s">
        <v>39</v>
      </c>
      <c r="G53" s="12"/>
      <c r="H53" s="13">
        <f t="shared" si="8"/>
        <v>0</v>
      </c>
    </row>
    <row r="54" spans="2:8" x14ac:dyDescent="0.2">
      <c r="B54" s="8" t="s">
        <v>43</v>
      </c>
      <c r="C54" s="9" t="s">
        <v>103</v>
      </c>
      <c r="D54" s="14">
        <f t="shared" si="9"/>
        <v>14.333333333333334</v>
      </c>
      <c r="E54" s="11">
        <f t="shared" si="2"/>
        <v>344</v>
      </c>
      <c r="F54" s="9" t="s">
        <v>39</v>
      </c>
      <c r="G54" s="12"/>
      <c r="H54" s="13">
        <f t="shared" si="8"/>
        <v>0</v>
      </c>
    </row>
    <row r="55" spans="2:8" x14ac:dyDescent="0.2">
      <c r="B55" s="8" t="s">
        <v>44</v>
      </c>
      <c r="C55" s="9" t="s">
        <v>103</v>
      </c>
      <c r="D55" s="14">
        <f t="shared" si="9"/>
        <v>14.333333333333334</v>
      </c>
      <c r="E55" s="11">
        <f t="shared" si="2"/>
        <v>344</v>
      </c>
      <c r="F55" s="9" t="s">
        <v>39</v>
      </c>
      <c r="G55" s="12"/>
      <c r="H55" s="13">
        <f t="shared" si="8"/>
        <v>0</v>
      </c>
    </row>
    <row r="56" spans="2:8" x14ac:dyDescent="0.2">
      <c r="B56" s="8" t="s">
        <v>45</v>
      </c>
      <c r="C56" s="9" t="s">
        <v>103</v>
      </c>
      <c r="D56" s="14">
        <f t="shared" si="9"/>
        <v>14.333333333333334</v>
      </c>
      <c r="E56" s="11">
        <f t="shared" si="2"/>
        <v>344</v>
      </c>
      <c r="F56" s="9" t="s">
        <v>39</v>
      </c>
      <c r="G56" s="12"/>
      <c r="H56" s="13">
        <f t="shared" si="8"/>
        <v>0</v>
      </c>
    </row>
    <row r="57" spans="2:8" x14ac:dyDescent="0.2">
      <c r="B57" s="8" t="s">
        <v>46</v>
      </c>
      <c r="C57" s="9" t="s">
        <v>103</v>
      </c>
      <c r="D57" s="14">
        <f t="shared" si="9"/>
        <v>14.333333333333334</v>
      </c>
      <c r="E57" s="11">
        <f t="shared" si="2"/>
        <v>344</v>
      </c>
      <c r="F57" s="9" t="s">
        <v>39</v>
      </c>
      <c r="G57" s="12"/>
      <c r="H57" s="13">
        <f t="shared" si="8"/>
        <v>0</v>
      </c>
    </row>
    <row r="58" spans="2:8" x14ac:dyDescent="0.2">
      <c r="B58" s="8" t="s">
        <v>47</v>
      </c>
      <c r="C58" s="9" t="s">
        <v>103</v>
      </c>
      <c r="D58" s="14">
        <f t="shared" si="9"/>
        <v>14.333333333333334</v>
      </c>
      <c r="E58" s="11">
        <f t="shared" si="2"/>
        <v>344</v>
      </c>
      <c r="F58" s="9" t="s">
        <v>39</v>
      </c>
      <c r="G58" s="12"/>
      <c r="H58" s="13">
        <f t="shared" si="8"/>
        <v>0</v>
      </c>
    </row>
    <row r="59" spans="2:8" x14ac:dyDescent="0.2">
      <c r="B59" s="8" t="s">
        <v>48</v>
      </c>
      <c r="C59" s="9" t="s">
        <v>103</v>
      </c>
      <c r="D59" s="14">
        <f t="shared" si="9"/>
        <v>14.333333333333334</v>
      </c>
      <c r="E59" s="11">
        <f t="shared" si="2"/>
        <v>344</v>
      </c>
      <c r="F59" s="9" t="s">
        <v>39</v>
      </c>
      <c r="G59" s="12"/>
      <c r="H59" s="13">
        <f t="shared" si="8"/>
        <v>0</v>
      </c>
    </row>
    <row r="60" spans="2:8" x14ac:dyDescent="0.2">
      <c r="B60" s="8" t="s">
        <v>49</v>
      </c>
      <c r="C60" s="9" t="s">
        <v>103</v>
      </c>
      <c r="D60" s="14">
        <f t="shared" si="9"/>
        <v>14.333333333333334</v>
      </c>
      <c r="E60" s="11">
        <f t="shared" si="2"/>
        <v>344</v>
      </c>
      <c r="F60" s="9" t="s">
        <v>39</v>
      </c>
      <c r="G60" s="12"/>
      <c r="H60" s="13">
        <f t="shared" si="8"/>
        <v>0</v>
      </c>
    </row>
    <row r="61" spans="2:8" x14ac:dyDescent="0.2">
      <c r="B61" s="8" t="s">
        <v>50</v>
      </c>
      <c r="C61" s="9" t="s">
        <v>103</v>
      </c>
      <c r="D61" s="14">
        <f t="shared" si="9"/>
        <v>14.333333333333334</v>
      </c>
      <c r="E61" s="11">
        <f t="shared" si="2"/>
        <v>344</v>
      </c>
      <c r="F61" s="9" t="s">
        <v>39</v>
      </c>
      <c r="G61" s="12"/>
      <c r="H61" s="13">
        <f t="shared" si="8"/>
        <v>0</v>
      </c>
    </row>
    <row r="62" spans="2:8" x14ac:dyDescent="0.2">
      <c r="B62" s="8" t="s">
        <v>51</v>
      </c>
      <c r="C62" s="9" t="s">
        <v>103</v>
      </c>
      <c r="D62" s="14">
        <f t="shared" si="9"/>
        <v>14.333333333333334</v>
      </c>
      <c r="E62" s="11">
        <f t="shared" si="2"/>
        <v>344</v>
      </c>
      <c r="F62" s="9" t="s">
        <v>39</v>
      </c>
      <c r="G62" s="12"/>
      <c r="H62" s="13">
        <f t="shared" si="8"/>
        <v>0</v>
      </c>
    </row>
    <row r="64" spans="2:8" x14ac:dyDescent="0.2">
      <c r="B64" s="8" t="s">
        <v>92</v>
      </c>
      <c r="C64" s="9" t="s">
        <v>103</v>
      </c>
      <c r="D64" s="14">
        <f>10/12</f>
        <v>0.83333333333333337</v>
      </c>
      <c r="E64" s="11">
        <f t="shared" si="2"/>
        <v>20</v>
      </c>
      <c r="F64" s="9" t="s">
        <v>39</v>
      </c>
      <c r="G64" s="12"/>
      <c r="H64" s="13">
        <f t="shared" ref="H64:H75" si="10">G64*E64</f>
        <v>0</v>
      </c>
    </row>
    <row r="65" spans="2:8" x14ac:dyDescent="0.2">
      <c r="B65" s="8" t="s">
        <v>63</v>
      </c>
      <c r="C65" s="9" t="s">
        <v>103</v>
      </c>
      <c r="D65" s="14">
        <f t="shared" ref="D65:D75" si="11">10/12</f>
        <v>0.83333333333333337</v>
      </c>
      <c r="E65" s="11">
        <f t="shared" si="2"/>
        <v>20</v>
      </c>
      <c r="F65" s="9" t="s">
        <v>39</v>
      </c>
      <c r="G65" s="12"/>
      <c r="H65" s="13">
        <f t="shared" si="10"/>
        <v>0</v>
      </c>
    </row>
    <row r="66" spans="2:8" x14ac:dyDescent="0.2">
      <c r="B66" s="8" t="s">
        <v>64</v>
      </c>
      <c r="C66" s="9" t="s">
        <v>103</v>
      </c>
      <c r="D66" s="14">
        <f t="shared" si="11"/>
        <v>0.83333333333333337</v>
      </c>
      <c r="E66" s="11">
        <f t="shared" si="2"/>
        <v>20</v>
      </c>
      <c r="F66" s="9" t="s">
        <v>39</v>
      </c>
      <c r="G66" s="12"/>
      <c r="H66" s="13">
        <f t="shared" si="10"/>
        <v>0</v>
      </c>
    </row>
    <row r="67" spans="2:8" x14ac:dyDescent="0.2">
      <c r="B67" s="8" t="s">
        <v>65</v>
      </c>
      <c r="C67" s="9" t="s">
        <v>103</v>
      </c>
      <c r="D67" s="14">
        <f t="shared" si="11"/>
        <v>0.83333333333333337</v>
      </c>
      <c r="E67" s="11">
        <f t="shared" si="2"/>
        <v>20</v>
      </c>
      <c r="F67" s="9" t="s">
        <v>39</v>
      </c>
      <c r="G67" s="12"/>
      <c r="H67" s="13">
        <f t="shared" si="10"/>
        <v>0</v>
      </c>
    </row>
    <row r="68" spans="2:8" x14ac:dyDescent="0.2">
      <c r="B68" s="8" t="s">
        <v>66</v>
      </c>
      <c r="C68" s="9" t="s">
        <v>103</v>
      </c>
      <c r="D68" s="14">
        <f t="shared" si="11"/>
        <v>0.83333333333333337</v>
      </c>
      <c r="E68" s="11">
        <f t="shared" si="2"/>
        <v>20</v>
      </c>
      <c r="F68" s="9" t="s">
        <v>39</v>
      </c>
      <c r="G68" s="12"/>
      <c r="H68" s="13">
        <f t="shared" si="10"/>
        <v>0</v>
      </c>
    </row>
    <row r="69" spans="2:8" x14ac:dyDescent="0.2">
      <c r="B69" s="8" t="s">
        <v>67</v>
      </c>
      <c r="C69" s="9" t="s">
        <v>103</v>
      </c>
      <c r="D69" s="14">
        <f t="shared" si="11"/>
        <v>0.83333333333333337</v>
      </c>
      <c r="E69" s="11">
        <f t="shared" si="2"/>
        <v>20</v>
      </c>
      <c r="F69" s="9" t="s">
        <v>39</v>
      </c>
      <c r="G69" s="12"/>
      <c r="H69" s="13">
        <f t="shared" si="10"/>
        <v>0</v>
      </c>
    </row>
    <row r="70" spans="2:8" x14ac:dyDescent="0.2">
      <c r="B70" s="8" t="s">
        <v>68</v>
      </c>
      <c r="C70" s="9" t="s">
        <v>103</v>
      </c>
      <c r="D70" s="14">
        <f t="shared" si="11"/>
        <v>0.83333333333333337</v>
      </c>
      <c r="E70" s="11">
        <f t="shared" si="2"/>
        <v>20</v>
      </c>
      <c r="F70" s="9" t="s">
        <v>39</v>
      </c>
      <c r="G70" s="12"/>
      <c r="H70" s="13">
        <f t="shared" si="10"/>
        <v>0</v>
      </c>
    </row>
    <row r="71" spans="2:8" x14ac:dyDescent="0.2">
      <c r="B71" s="8" t="s">
        <v>69</v>
      </c>
      <c r="C71" s="9" t="s">
        <v>103</v>
      </c>
      <c r="D71" s="14">
        <f t="shared" si="11"/>
        <v>0.83333333333333337</v>
      </c>
      <c r="E71" s="11">
        <f t="shared" si="2"/>
        <v>20</v>
      </c>
      <c r="F71" s="9" t="s">
        <v>39</v>
      </c>
      <c r="G71" s="12"/>
      <c r="H71" s="13">
        <f t="shared" si="10"/>
        <v>0</v>
      </c>
    </row>
    <row r="72" spans="2:8" x14ac:dyDescent="0.2">
      <c r="B72" s="8" t="s">
        <v>70</v>
      </c>
      <c r="C72" s="9" t="s">
        <v>103</v>
      </c>
      <c r="D72" s="14">
        <f t="shared" si="11"/>
        <v>0.83333333333333337</v>
      </c>
      <c r="E72" s="11">
        <f t="shared" si="2"/>
        <v>20</v>
      </c>
      <c r="F72" s="9" t="s">
        <v>39</v>
      </c>
      <c r="G72" s="12"/>
      <c r="H72" s="13">
        <f t="shared" si="10"/>
        <v>0</v>
      </c>
    </row>
    <row r="73" spans="2:8" x14ac:dyDescent="0.2">
      <c r="B73" s="8" t="s">
        <v>71</v>
      </c>
      <c r="C73" s="9" t="s">
        <v>103</v>
      </c>
      <c r="D73" s="14">
        <f t="shared" si="11"/>
        <v>0.83333333333333337</v>
      </c>
      <c r="E73" s="11">
        <f t="shared" si="2"/>
        <v>20</v>
      </c>
      <c r="F73" s="9" t="s">
        <v>39</v>
      </c>
      <c r="G73" s="12"/>
      <c r="H73" s="13">
        <f t="shared" si="10"/>
        <v>0</v>
      </c>
    </row>
    <row r="74" spans="2:8" x14ac:dyDescent="0.2">
      <c r="B74" s="8" t="s">
        <v>72</v>
      </c>
      <c r="C74" s="9" t="s">
        <v>103</v>
      </c>
      <c r="D74" s="14">
        <f t="shared" si="11"/>
        <v>0.83333333333333337</v>
      </c>
      <c r="E74" s="11">
        <f t="shared" si="2"/>
        <v>20</v>
      </c>
      <c r="F74" s="9" t="s">
        <v>39</v>
      </c>
      <c r="G74" s="12"/>
      <c r="H74" s="13">
        <f t="shared" si="10"/>
        <v>0</v>
      </c>
    </row>
    <row r="75" spans="2:8" x14ac:dyDescent="0.2">
      <c r="B75" s="8" t="s">
        <v>73</v>
      </c>
      <c r="C75" s="9" t="s">
        <v>103</v>
      </c>
      <c r="D75" s="14">
        <f t="shared" si="11"/>
        <v>0.83333333333333337</v>
      </c>
      <c r="E75" s="11">
        <f t="shared" si="2"/>
        <v>20</v>
      </c>
      <c r="F75" s="9" t="s">
        <v>39</v>
      </c>
      <c r="G75" s="12"/>
      <c r="H75" s="13">
        <f t="shared" si="10"/>
        <v>0</v>
      </c>
    </row>
    <row r="77" spans="2:8" x14ac:dyDescent="0.2">
      <c r="B77" s="8" t="s">
        <v>144</v>
      </c>
      <c r="C77" s="9" t="s">
        <v>103</v>
      </c>
      <c r="D77" s="28">
        <f>3000/12</f>
        <v>250</v>
      </c>
      <c r="E77" s="11">
        <f t="shared" si="2"/>
        <v>6000</v>
      </c>
      <c r="F77" s="9" t="s">
        <v>138</v>
      </c>
      <c r="G77" s="12"/>
      <c r="H77" s="13">
        <f t="shared" ref="H77:H88" si="12">G77*E77</f>
        <v>0</v>
      </c>
    </row>
    <row r="78" spans="2:8" x14ac:dyDescent="0.2">
      <c r="B78" s="8" t="s">
        <v>145</v>
      </c>
      <c r="C78" s="9" t="s">
        <v>103</v>
      </c>
      <c r="D78" s="28">
        <f>3000/12</f>
        <v>250</v>
      </c>
      <c r="E78" s="11">
        <f t="shared" si="2"/>
        <v>6000</v>
      </c>
      <c r="F78" s="9" t="s">
        <v>138</v>
      </c>
      <c r="G78" s="12"/>
      <c r="H78" s="13">
        <f t="shared" si="12"/>
        <v>0</v>
      </c>
    </row>
    <row r="79" spans="2:8" x14ac:dyDescent="0.2">
      <c r="B79" s="8" t="s">
        <v>146</v>
      </c>
      <c r="C79" s="9" t="s">
        <v>103</v>
      </c>
      <c r="D79" s="28">
        <f t="shared" ref="D79:D88" si="13">3000/12</f>
        <v>250</v>
      </c>
      <c r="E79" s="11">
        <f t="shared" si="2"/>
        <v>6000</v>
      </c>
      <c r="F79" s="9" t="s">
        <v>138</v>
      </c>
      <c r="G79" s="12"/>
      <c r="H79" s="13">
        <f t="shared" si="12"/>
        <v>0</v>
      </c>
    </row>
    <row r="80" spans="2:8" x14ac:dyDescent="0.2">
      <c r="B80" s="8" t="s">
        <v>147</v>
      </c>
      <c r="C80" s="9" t="s">
        <v>103</v>
      </c>
      <c r="D80" s="28">
        <f t="shared" si="13"/>
        <v>250</v>
      </c>
      <c r="E80" s="11">
        <f t="shared" si="2"/>
        <v>6000</v>
      </c>
      <c r="F80" s="9" t="s">
        <v>138</v>
      </c>
      <c r="G80" s="12"/>
      <c r="H80" s="13">
        <f t="shared" si="12"/>
        <v>0</v>
      </c>
    </row>
    <row r="81" spans="2:8" x14ac:dyDescent="0.2">
      <c r="B81" s="8" t="s">
        <v>148</v>
      </c>
      <c r="C81" s="9" t="s">
        <v>103</v>
      </c>
      <c r="D81" s="28">
        <f t="shared" si="13"/>
        <v>250</v>
      </c>
      <c r="E81" s="11">
        <f t="shared" si="2"/>
        <v>6000</v>
      </c>
      <c r="F81" s="9" t="s">
        <v>138</v>
      </c>
      <c r="G81" s="12"/>
      <c r="H81" s="13">
        <f t="shared" si="12"/>
        <v>0</v>
      </c>
    </row>
    <row r="82" spans="2:8" x14ac:dyDescent="0.2">
      <c r="B82" s="8" t="s">
        <v>149</v>
      </c>
      <c r="C82" s="9" t="s">
        <v>103</v>
      </c>
      <c r="D82" s="28">
        <f t="shared" si="13"/>
        <v>250</v>
      </c>
      <c r="E82" s="11">
        <f t="shared" si="2"/>
        <v>6000</v>
      </c>
      <c r="F82" s="9" t="s">
        <v>138</v>
      </c>
      <c r="G82" s="12"/>
      <c r="H82" s="13">
        <f t="shared" si="12"/>
        <v>0</v>
      </c>
    </row>
    <row r="83" spans="2:8" x14ac:dyDescent="0.2">
      <c r="B83" s="8" t="s">
        <v>150</v>
      </c>
      <c r="C83" s="9" t="s">
        <v>103</v>
      </c>
      <c r="D83" s="28">
        <f t="shared" si="13"/>
        <v>250</v>
      </c>
      <c r="E83" s="11">
        <f t="shared" si="2"/>
        <v>6000</v>
      </c>
      <c r="F83" s="9" t="s">
        <v>138</v>
      </c>
      <c r="G83" s="12"/>
      <c r="H83" s="13">
        <f t="shared" si="12"/>
        <v>0</v>
      </c>
    </row>
    <row r="84" spans="2:8" x14ac:dyDescent="0.2">
      <c r="B84" s="8" t="s">
        <v>151</v>
      </c>
      <c r="C84" s="9" t="s">
        <v>103</v>
      </c>
      <c r="D84" s="28">
        <f t="shared" si="13"/>
        <v>250</v>
      </c>
      <c r="E84" s="11">
        <f t="shared" si="2"/>
        <v>6000</v>
      </c>
      <c r="F84" s="9" t="s">
        <v>138</v>
      </c>
      <c r="G84" s="12"/>
      <c r="H84" s="13">
        <f t="shared" si="12"/>
        <v>0</v>
      </c>
    </row>
    <row r="85" spans="2:8" x14ac:dyDescent="0.2">
      <c r="B85" s="8" t="s">
        <v>152</v>
      </c>
      <c r="C85" s="9" t="s">
        <v>103</v>
      </c>
      <c r="D85" s="28">
        <f t="shared" si="13"/>
        <v>250</v>
      </c>
      <c r="E85" s="11">
        <f t="shared" ref="E85:E88" si="14">D85*24</f>
        <v>6000</v>
      </c>
      <c r="F85" s="9" t="s">
        <v>138</v>
      </c>
      <c r="G85" s="12"/>
      <c r="H85" s="13">
        <f t="shared" si="12"/>
        <v>0</v>
      </c>
    </row>
    <row r="86" spans="2:8" x14ac:dyDescent="0.2">
      <c r="B86" s="8" t="s">
        <v>153</v>
      </c>
      <c r="C86" s="9" t="s">
        <v>103</v>
      </c>
      <c r="D86" s="28">
        <f t="shared" si="13"/>
        <v>250</v>
      </c>
      <c r="E86" s="11">
        <f t="shared" si="14"/>
        <v>6000</v>
      </c>
      <c r="F86" s="9" t="s">
        <v>138</v>
      </c>
      <c r="G86" s="12"/>
      <c r="H86" s="13">
        <f t="shared" si="12"/>
        <v>0</v>
      </c>
    </row>
    <row r="87" spans="2:8" x14ac:dyDescent="0.2">
      <c r="B87" s="8" t="s">
        <v>154</v>
      </c>
      <c r="C87" s="9" t="s">
        <v>103</v>
      </c>
      <c r="D87" s="28">
        <f t="shared" si="13"/>
        <v>250</v>
      </c>
      <c r="E87" s="11">
        <f t="shared" si="14"/>
        <v>6000</v>
      </c>
      <c r="F87" s="9" t="s">
        <v>138</v>
      </c>
      <c r="G87" s="12"/>
      <c r="H87" s="13">
        <f t="shared" si="12"/>
        <v>0</v>
      </c>
    </row>
    <row r="88" spans="2:8" x14ac:dyDescent="0.2">
      <c r="B88" s="8" t="s">
        <v>155</v>
      </c>
      <c r="C88" s="9" t="s">
        <v>103</v>
      </c>
      <c r="D88" s="28">
        <f t="shared" si="13"/>
        <v>250</v>
      </c>
      <c r="E88" s="11">
        <f t="shared" si="14"/>
        <v>6000</v>
      </c>
      <c r="F88" s="9" t="s">
        <v>138</v>
      </c>
      <c r="G88" s="12"/>
      <c r="H88" s="13">
        <f t="shared" si="12"/>
        <v>0</v>
      </c>
    </row>
    <row r="90" spans="2:8" x14ac:dyDescent="0.2">
      <c r="B90" s="8" t="s">
        <v>93</v>
      </c>
      <c r="C90" s="9" t="s">
        <v>103</v>
      </c>
      <c r="D90" s="14">
        <f>548/12</f>
        <v>45.666666666666664</v>
      </c>
      <c r="E90" s="11">
        <f t="shared" ref="E90:E101" si="15">D90*24</f>
        <v>1096</v>
      </c>
      <c r="F90" s="9" t="s">
        <v>39</v>
      </c>
      <c r="G90" s="12"/>
      <c r="H90" s="13">
        <f t="shared" ref="H90:H101" si="16">G90*E90</f>
        <v>0</v>
      </c>
    </row>
    <row r="91" spans="2:8" x14ac:dyDescent="0.2">
      <c r="B91" s="8" t="s">
        <v>74</v>
      </c>
      <c r="C91" s="9" t="s">
        <v>103</v>
      </c>
      <c r="D91" s="14">
        <f t="shared" ref="D91:D101" si="17">548/12</f>
        <v>45.666666666666664</v>
      </c>
      <c r="E91" s="11">
        <f t="shared" si="15"/>
        <v>1096</v>
      </c>
      <c r="F91" s="9" t="s">
        <v>39</v>
      </c>
      <c r="G91" s="12"/>
      <c r="H91" s="13">
        <f t="shared" si="16"/>
        <v>0</v>
      </c>
    </row>
    <row r="92" spans="2:8" x14ac:dyDescent="0.2">
      <c r="B92" s="8" t="s">
        <v>75</v>
      </c>
      <c r="C92" s="9" t="s">
        <v>103</v>
      </c>
      <c r="D92" s="14">
        <f t="shared" si="17"/>
        <v>45.666666666666664</v>
      </c>
      <c r="E92" s="11">
        <f t="shared" si="15"/>
        <v>1096</v>
      </c>
      <c r="F92" s="9" t="s">
        <v>39</v>
      </c>
      <c r="G92" s="12"/>
      <c r="H92" s="13">
        <f t="shared" si="16"/>
        <v>0</v>
      </c>
    </row>
    <row r="93" spans="2:8" x14ac:dyDescent="0.2">
      <c r="B93" s="8" t="s">
        <v>76</v>
      </c>
      <c r="C93" s="9" t="s">
        <v>103</v>
      </c>
      <c r="D93" s="14">
        <f t="shared" si="17"/>
        <v>45.666666666666664</v>
      </c>
      <c r="E93" s="11">
        <f t="shared" si="15"/>
        <v>1096</v>
      </c>
      <c r="F93" s="9" t="s">
        <v>39</v>
      </c>
      <c r="G93" s="12"/>
      <c r="H93" s="13">
        <f t="shared" si="16"/>
        <v>0</v>
      </c>
    </row>
    <row r="94" spans="2:8" x14ac:dyDescent="0.2">
      <c r="B94" s="8" t="s">
        <v>77</v>
      </c>
      <c r="C94" s="9" t="s">
        <v>103</v>
      </c>
      <c r="D94" s="14">
        <f t="shared" si="17"/>
        <v>45.666666666666664</v>
      </c>
      <c r="E94" s="11">
        <f t="shared" si="15"/>
        <v>1096</v>
      </c>
      <c r="F94" s="9" t="s">
        <v>39</v>
      </c>
      <c r="G94" s="12"/>
      <c r="H94" s="13">
        <f t="shared" si="16"/>
        <v>0</v>
      </c>
    </row>
    <row r="95" spans="2:8" x14ac:dyDescent="0.2">
      <c r="B95" s="8" t="s">
        <v>78</v>
      </c>
      <c r="C95" s="9" t="s">
        <v>103</v>
      </c>
      <c r="D95" s="14">
        <f t="shared" si="17"/>
        <v>45.666666666666664</v>
      </c>
      <c r="E95" s="11">
        <f t="shared" si="15"/>
        <v>1096</v>
      </c>
      <c r="F95" s="9" t="s">
        <v>39</v>
      </c>
      <c r="G95" s="12"/>
      <c r="H95" s="13">
        <f t="shared" si="16"/>
        <v>0</v>
      </c>
    </row>
    <row r="96" spans="2:8" x14ac:dyDescent="0.2">
      <c r="B96" s="8" t="s">
        <v>79</v>
      </c>
      <c r="C96" s="9" t="s">
        <v>103</v>
      </c>
      <c r="D96" s="14">
        <f t="shared" si="17"/>
        <v>45.666666666666664</v>
      </c>
      <c r="E96" s="11">
        <f t="shared" si="15"/>
        <v>1096</v>
      </c>
      <c r="F96" s="9" t="s">
        <v>39</v>
      </c>
      <c r="G96" s="12"/>
      <c r="H96" s="13">
        <f t="shared" si="16"/>
        <v>0</v>
      </c>
    </row>
    <row r="97" spans="2:8" x14ac:dyDescent="0.2">
      <c r="B97" s="8" t="s">
        <v>80</v>
      </c>
      <c r="C97" s="9" t="s">
        <v>103</v>
      </c>
      <c r="D97" s="14">
        <f t="shared" si="17"/>
        <v>45.666666666666664</v>
      </c>
      <c r="E97" s="11">
        <f t="shared" si="15"/>
        <v>1096</v>
      </c>
      <c r="F97" s="9" t="s">
        <v>39</v>
      </c>
      <c r="G97" s="12"/>
      <c r="H97" s="13">
        <f t="shared" si="16"/>
        <v>0</v>
      </c>
    </row>
    <row r="98" spans="2:8" x14ac:dyDescent="0.2">
      <c r="B98" s="8" t="s">
        <v>81</v>
      </c>
      <c r="C98" s="9" t="s">
        <v>103</v>
      </c>
      <c r="D98" s="14">
        <f t="shared" si="17"/>
        <v>45.666666666666664</v>
      </c>
      <c r="E98" s="11">
        <f t="shared" si="15"/>
        <v>1096</v>
      </c>
      <c r="F98" s="9" t="s">
        <v>39</v>
      </c>
      <c r="G98" s="12"/>
      <c r="H98" s="13">
        <f t="shared" si="16"/>
        <v>0</v>
      </c>
    </row>
    <row r="99" spans="2:8" x14ac:dyDescent="0.2">
      <c r="B99" s="8" t="s">
        <v>82</v>
      </c>
      <c r="C99" s="9" t="s">
        <v>103</v>
      </c>
      <c r="D99" s="14">
        <f t="shared" si="17"/>
        <v>45.666666666666664</v>
      </c>
      <c r="E99" s="11">
        <f t="shared" si="15"/>
        <v>1096</v>
      </c>
      <c r="F99" s="9" t="s">
        <v>39</v>
      </c>
      <c r="G99" s="12"/>
      <c r="H99" s="13">
        <f t="shared" si="16"/>
        <v>0</v>
      </c>
    </row>
    <row r="100" spans="2:8" x14ac:dyDescent="0.2">
      <c r="B100" s="8" t="s">
        <v>83</v>
      </c>
      <c r="C100" s="9" t="s">
        <v>103</v>
      </c>
      <c r="D100" s="14">
        <f t="shared" si="17"/>
        <v>45.666666666666664</v>
      </c>
      <c r="E100" s="11">
        <f t="shared" si="15"/>
        <v>1096</v>
      </c>
      <c r="F100" s="9" t="s">
        <v>39</v>
      </c>
      <c r="G100" s="12"/>
      <c r="H100" s="13">
        <f t="shared" si="16"/>
        <v>0</v>
      </c>
    </row>
    <row r="101" spans="2:8" x14ac:dyDescent="0.2">
      <c r="B101" s="8" t="s">
        <v>84</v>
      </c>
      <c r="C101" s="9" t="s">
        <v>103</v>
      </c>
      <c r="D101" s="14">
        <f t="shared" si="17"/>
        <v>45.666666666666664</v>
      </c>
      <c r="E101" s="11">
        <f t="shared" si="15"/>
        <v>1096</v>
      </c>
      <c r="F101" s="9" t="s">
        <v>39</v>
      </c>
      <c r="G101" s="12"/>
      <c r="H101" s="13">
        <f t="shared" si="16"/>
        <v>0</v>
      </c>
    </row>
    <row r="103" spans="2:8" x14ac:dyDescent="0.2">
      <c r="B103" s="19" t="s">
        <v>86</v>
      </c>
      <c r="C103" s="20"/>
      <c r="D103" s="21"/>
      <c r="E103" s="22"/>
      <c r="F103" s="23"/>
      <c r="H103" s="24">
        <f>SUM(H12:H101)</f>
        <v>0</v>
      </c>
    </row>
    <row r="104" spans="2:8" x14ac:dyDescent="0.2">
      <c r="B104" s="19" t="s">
        <v>87</v>
      </c>
      <c r="C104" s="20"/>
      <c r="D104" s="21"/>
      <c r="E104" s="22"/>
      <c r="F104" s="23"/>
      <c r="H104" s="25">
        <v>0.21</v>
      </c>
    </row>
    <row r="105" spans="2:8" x14ac:dyDescent="0.2">
      <c r="B105" s="19" t="s">
        <v>87</v>
      </c>
      <c r="C105" s="20"/>
      <c r="D105" s="21"/>
      <c r="E105" s="22"/>
      <c r="F105" s="23"/>
      <c r="H105" s="26">
        <f>H104*H103</f>
        <v>0</v>
      </c>
    </row>
    <row r="106" spans="2:8" x14ac:dyDescent="0.2">
      <c r="B106" s="19" t="s">
        <v>88</v>
      </c>
      <c r="C106" s="20"/>
      <c r="D106" s="21"/>
      <c r="E106" s="22"/>
      <c r="F106" s="23"/>
      <c r="H106" s="24">
        <f>H105+H103</f>
        <v>0</v>
      </c>
    </row>
  </sheetData>
  <mergeCells count="2">
    <mergeCell ref="B7:H7"/>
    <mergeCell ref="B8:H8"/>
  </mergeCells>
  <pageMargins left="0.25" right="0.25" top="0.75" bottom="0.75" header="0.3" footer="0.3"/>
  <pageSetup paperSize="9" orientation="portrait" horizontalDpi="4294967294" verticalDpi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B29" sqref="B29"/>
    </sheetView>
  </sheetViews>
  <sheetFormatPr defaultColWidth="9" defaultRowHeight="11.25" x14ac:dyDescent="0.2"/>
  <cols>
    <col min="1" max="1" width="1.83203125" customWidth="1"/>
    <col min="2" max="2" width="57.5" customWidth="1"/>
    <col min="3" max="3" width="9.83203125" style="1" customWidth="1"/>
    <col min="4" max="4" width="9.83203125" style="7" customWidth="1"/>
    <col min="5" max="5" width="9.83203125" style="6" customWidth="1"/>
    <col min="6" max="6" width="9.83203125" style="1" customWidth="1"/>
    <col min="7" max="8" width="12.83203125" style="5" customWidth="1"/>
  </cols>
  <sheetData>
    <row r="1" spans="1:8" ht="20.25" x14ac:dyDescent="0.3">
      <c r="A1" s="3" t="s">
        <v>0</v>
      </c>
    </row>
    <row r="2" spans="1:8" ht="20.25" x14ac:dyDescent="0.3">
      <c r="A2" s="3" t="s">
        <v>94</v>
      </c>
    </row>
    <row r="3" spans="1:8" x14ac:dyDescent="0.2">
      <c r="B3" s="2" t="s">
        <v>9</v>
      </c>
      <c r="C3" s="4" t="s">
        <v>10</v>
      </c>
    </row>
    <row r="4" spans="1:8" x14ac:dyDescent="0.2">
      <c r="B4" s="2" t="s">
        <v>11</v>
      </c>
      <c r="C4" s="4" t="s">
        <v>99</v>
      </c>
    </row>
    <row r="6" spans="1:8" x14ac:dyDescent="0.2">
      <c r="B6" s="2" t="s">
        <v>100</v>
      </c>
    </row>
    <row r="7" spans="1:8" ht="27" customHeight="1" x14ac:dyDescent="0.2">
      <c r="B7" s="29" t="s">
        <v>85</v>
      </c>
      <c r="C7" s="29"/>
      <c r="D7" s="29"/>
      <c r="E7" s="29"/>
      <c r="F7" s="29"/>
      <c r="G7" s="29"/>
      <c r="H7" s="29"/>
    </row>
    <row r="8" spans="1:8" ht="26.25" customHeight="1" x14ac:dyDescent="0.2">
      <c r="B8" s="29" t="s">
        <v>137</v>
      </c>
      <c r="C8" s="29"/>
      <c r="D8" s="29"/>
      <c r="E8" s="29"/>
      <c r="F8" s="29"/>
      <c r="G8" s="29"/>
      <c r="H8" s="29"/>
    </row>
    <row r="10" spans="1:8" ht="33.75" x14ac:dyDescent="0.2">
      <c r="B10" s="15" t="s">
        <v>2</v>
      </c>
      <c r="C10" s="15" t="s">
        <v>3</v>
      </c>
      <c r="D10" s="16" t="s">
        <v>5</v>
      </c>
      <c r="E10" s="17" t="s">
        <v>6</v>
      </c>
      <c r="F10" s="15" t="s">
        <v>4</v>
      </c>
      <c r="G10" s="18" t="s">
        <v>7</v>
      </c>
      <c r="H10" s="18" t="s">
        <v>8</v>
      </c>
    </row>
    <row r="12" spans="1:8" x14ac:dyDescent="0.2">
      <c r="B12" s="8" t="s">
        <v>95</v>
      </c>
      <c r="C12" s="9" t="s">
        <v>98</v>
      </c>
      <c r="D12" s="10" t="s">
        <v>27</v>
      </c>
      <c r="E12" s="11">
        <f>100*0.6</f>
        <v>60</v>
      </c>
      <c r="F12" s="9" t="s">
        <v>39</v>
      </c>
      <c r="G12" s="12"/>
      <c r="H12" s="13">
        <f>G12*E12</f>
        <v>0</v>
      </c>
    </row>
    <row r="13" spans="1:8" x14ac:dyDescent="0.2">
      <c r="B13" s="8" t="s">
        <v>96</v>
      </c>
      <c r="C13" s="9" t="s">
        <v>98</v>
      </c>
      <c r="D13" s="10" t="s">
        <v>27</v>
      </c>
      <c r="E13" s="11">
        <f>100*0.3</f>
        <v>30</v>
      </c>
      <c r="F13" s="9" t="s">
        <v>39</v>
      </c>
      <c r="G13" s="12"/>
      <c r="H13" s="13">
        <f t="shared" ref="H13:H14" si="0">G13*E13</f>
        <v>0</v>
      </c>
    </row>
    <row r="14" spans="1:8" x14ac:dyDescent="0.2">
      <c r="B14" s="8" t="s">
        <v>97</v>
      </c>
      <c r="C14" s="9" t="s">
        <v>98</v>
      </c>
      <c r="D14" s="10" t="s">
        <v>27</v>
      </c>
      <c r="E14" s="11">
        <f>100*0.1</f>
        <v>10</v>
      </c>
      <c r="F14" s="9" t="s">
        <v>39</v>
      </c>
      <c r="G14" s="12"/>
      <c r="H14" s="13">
        <f t="shared" si="0"/>
        <v>0</v>
      </c>
    </row>
    <row r="16" spans="1:8" x14ac:dyDescent="0.2">
      <c r="B16" s="19" t="s">
        <v>142</v>
      </c>
      <c r="C16" s="20"/>
      <c r="D16" s="21"/>
      <c r="E16" s="22"/>
      <c r="F16" s="23"/>
      <c r="H16" s="24">
        <f>SUM(H12:H15)</f>
        <v>0</v>
      </c>
    </row>
    <row r="17" spans="2:8" x14ac:dyDescent="0.2">
      <c r="B17" s="19" t="s">
        <v>87</v>
      </c>
      <c r="C17" s="20"/>
      <c r="D17" s="21"/>
      <c r="E17" s="22"/>
      <c r="F17" s="23"/>
      <c r="H17" s="25">
        <v>0.21</v>
      </c>
    </row>
    <row r="18" spans="2:8" x14ac:dyDescent="0.2">
      <c r="B18" s="19" t="s">
        <v>87</v>
      </c>
      <c r="C18" s="20"/>
      <c r="D18" s="21"/>
      <c r="E18" s="22"/>
      <c r="F18" s="23"/>
      <c r="H18" s="26">
        <f>H17*H16</f>
        <v>0</v>
      </c>
    </row>
    <row r="19" spans="2:8" x14ac:dyDescent="0.2">
      <c r="B19" s="19" t="s">
        <v>143</v>
      </c>
      <c r="C19" s="20"/>
      <c r="D19" s="21"/>
      <c r="E19" s="22"/>
      <c r="F19" s="23"/>
      <c r="H19" s="24">
        <f>H18+H16</f>
        <v>0</v>
      </c>
    </row>
  </sheetData>
  <mergeCells count="2">
    <mergeCell ref="B7:H7"/>
    <mergeCell ref="B8:H8"/>
  </mergeCells>
  <pageMargins left="0.25" right="0.25" top="0.75" bottom="0.75" header="0.3" footer="0.3"/>
  <pageSetup paperSize="9" orientation="portrait" horizontalDpi="4294967294" verticalDpi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opLeftCell="A17" workbookViewId="0">
      <selection activeCell="L41" sqref="L41"/>
    </sheetView>
  </sheetViews>
  <sheetFormatPr defaultColWidth="9" defaultRowHeight="11.25" x14ac:dyDescent="0.2"/>
  <cols>
    <col min="1" max="1" width="1.83203125" customWidth="1"/>
    <col min="2" max="2" width="57.83203125" customWidth="1"/>
    <col min="3" max="3" width="9.83203125" style="1" customWidth="1"/>
    <col min="4" max="4" width="9.83203125" style="7" customWidth="1"/>
    <col min="5" max="5" width="9.83203125" style="6" customWidth="1"/>
    <col min="6" max="6" width="9.83203125" style="1" customWidth="1"/>
    <col min="7" max="8" width="12.83203125" style="5" customWidth="1"/>
  </cols>
  <sheetData>
    <row r="1" spans="1:8" ht="20.25" x14ac:dyDescent="0.3">
      <c r="A1" s="3" t="s">
        <v>0</v>
      </c>
    </row>
    <row r="2" spans="1:8" ht="20.25" x14ac:dyDescent="0.3">
      <c r="A2" s="3" t="s">
        <v>94</v>
      </c>
    </row>
    <row r="3" spans="1:8" x14ac:dyDescent="0.2">
      <c r="B3" s="2" t="s">
        <v>9</v>
      </c>
      <c r="C3" s="4" t="s">
        <v>10</v>
      </c>
    </row>
    <row r="4" spans="1:8" x14ac:dyDescent="0.2">
      <c r="B4" s="2" t="s">
        <v>11</v>
      </c>
      <c r="C4" s="4" t="s">
        <v>99</v>
      </c>
    </row>
    <row r="6" spans="1:8" x14ac:dyDescent="0.2">
      <c r="B6" s="2" t="s">
        <v>100</v>
      </c>
    </row>
    <row r="7" spans="1:8" ht="27" customHeight="1" x14ac:dyDescent="0.2">
      <c r="B7" s="29" t="s">
        <v>85</v>
      </c>
      <c r="C7" s="29"/>
      <c r="D7" s="29"/>
      <c r="E7" s="29"/>
      <c r="F7" s="29"/>
      <c r="G7" s="29"/>
      <c r="H7" s="29"/>
    </row>
    <row r="8" spans="1:8" ht="28.5" customHeight="1" x14ac:dyDescent="0.2">
      <c r="B8" s="29" t="s">
        <v>136</v>
      </c>
      <c r="C8" s="29"/>
      <c r="D8" s="29"/>
      <c r="E8" s="29"/>
      <c r="F8" s="29"/>
      <c r="G8" s="29"/>
      <c r="H8" s="29"/>
    </row>
    <row r="10" spans="1:8" ht="33.75" x14ac:dyDescent="0.2">
      <c r="B10" s="15" t="s">
        <v>2</v>
      </c>
      <c r="C10" s="15" t="s">
        <v>3</v>
      </c>
      <c r="D10" s="16" t="s">
        <v>5</v>
      </c>
      <c r="E10" s="17" t="s">
        <v>6</v>
      </c>
      <c r="F10" s="15" t="s">
        <v>4</v>
      </c>
      <c r="G10" s="18" t="s">
        <v>7</v>
      </c>
      <c r="H10" s="18" t="s">
        <v>8</v>
      </c>
    </row>
    <row r="12" spans="1:8" x14ac:dyDescent="0.2">
      <c r="B12" s="8" t="s">
        <v>132</v>
      </c>
      <c r="C12" s="9" t="s">
        <v>107</v>
      </c>
      <c r="D12" s="10" t="s">
        <v>27</v>
      </c>
      <c r="E12" s="11">
        <v>1</v>
      </c>
      <c r="F12" s="9" t="s">
        <v>39</v>
      </c>
      <c r="G12" s="12"/>
      <c r="H12" s="13">
        <f>G12*E12</f>
        <v>0</v>
      </c>
    </row>
    <row r="13" spans="1:8" x14ac:dyDescent="0.2">
      <c r="B13" s="8" t="s">
        <v>133</v>
      </c>
      <c r="C13" s="9" t="s">
        <v>107</v>
      </c>
      <c r="D13" s="10">
        <v>1</v>
      </c>
      <c r="E13" s="11">
        <f>D13*24</f>
        <v>24</v>
      </c>
      <c r="F13" s="9" t="s">
        <v>39</v>
      </c>
      <c r="G13" s="12"/>
      <c r="H13" s="13">
        <f t="shared" ref="H13" si="0">G13*E13</f>
        <v>0</v>
      </c>
    </row>
    <row r="14" spans="1:8" x14ac:dyDescent="0.2">
      <c r="B14" s="8" t="s">
        <v>105</v>
      </c>
      <c r="C14" s="9" t="s">
        <v>107</v>
      </c>
      <c r="D14" s="10">
        <v>1</v>
      </c>
      <c r="E14" s="11">
        <f>D14*24</f>
        <v>24</v>
      </c>
      <c r="F14" s="9" t="s">
        <v>39</v>
      </c>
      <c r="G14" s="12"/>
      <c r="H14" s="13">
        <f t="shared" ref="H14" si="1">G14*E14</f>
        <v>0</v>
      </c>
    </row>
    <row r="16" spans="1:8" x14ac:dyDescent="0.2">
      <c r="B16" s="8" t="s">
        <v>134</v>
      </c>
      <c r="C16" s="9" t="s">
        <v>107</v>
      </c>
      <c r="D16" s="10" t="s">
        <v>27</v>
      </c>
      <c r="E16" s="11">
        <v>1</v>
      </c>
      <c r="F16" s="9" t="s">
        <v>39</v>
      </c>
      <c r="G16" s="12"/>
      <c r="H16" s="13">
        <f>G16*E16</f>
        <v>0</v>
      </c>
    </row>
    <row r="17" spans="2:8" x14ac:dyDescent="0.2">
      <c r="B17" s="8" t="s">
        <v>135</v>
      </c>
      <c r="C17" s="9" t="s">
        <v>107</v>
      </c>
      <c r="D17" s="10">
        <v>1</v>
      </c>
      <c r="E17" s="11">
        <f>D17*24</f>
        <v>24</v>
      </c>
      <c r="F17" s="9" t="s">
        <v>39</v>
      </c>
      <c r="G17" s="12"/>
      <c r="H17" s="13">
        <f t="shared" ref="H17" si="2">G17*E17</f>
        <v>0</v>
      </c>
    </row>
    <row r="18" spans="2:8" x14ac:dyDescent="0.2">
      <c r="B18" s="8" t="s">
        <v>106</v>
      </c>
      <c r="C18" s="9" t="s">
        <v>107</v>
      </c>
      <c r="D18" s="10">
        <v>1</v>
      </c>
      <c r="E18" s="11">
        <f>D18*24</f>
        <v>24</v>
      </c>
      <c r="F18" s="9" t="s">
        <v>39</v>
      </c>
      <c r="G18" s="12"/>
      <c r="H18" s="13">
        <f t="shared" ref="H18" si="3">G18*E18</f>
        <v>0</v>
      </c>
    </row>
    <row r="20" spans="2:8" x14ac:dyDescent="0.2">
      <c r="B20" s="8" t="s">
        <v>104</v>
      </c>
      <c r="C20" s="9" t="s">
        <v>107</v>
      </c>
      <c r="D20" s="10">
        <v>2</v>
      </c>
      <c r="E20" s="11">
        <f>D20*24</f>
        <v>48</v>
      </c>
      <c r="F20" s="9" t="s">
        <v>39</v>
      </c>
      <c r="G20" s="12"/>
      <c r="H20" s="13">
        <f t="shared" ref="H20" si="4">G20*E20</f>
        <v>0</v>
      </c>
    </row>
    <row r="22" spans="2:8" x14ac:dyDescent="0.2">
      <c r="B22" s="8" t="s">
        <v>18</v>
      </c>
      <c r="C22" s="9" t="s">
        <v>107</v>
      </c>
      <c r="D22" s="10">
        <v>1923</v>
      </c>
      <c r="E22" s="11">
        <f t="shared" ref="E22:E23" si="5">D22*24</f>
        <v>46152</v>
      </c>
      <c r="F22" s="9" t="s">
        <v>39</v>
      </c>
      <c r="G22" s="12"/>
      <c r="H22" s="13">
        <f t="shared" ref="H22:H23" si="6">G22*E22</f>
        <v>0</v>
      </c>
    </row>
    <row r="23" spans="2:8" x14ac:dyDescent="0.2">
      <c r="B23" s="8" t="s">
        <v>19</v>
      </c>
      <c r="C23" s="9" t="s">
        <v>107</v>
      </c>
      <c r="D23" s="10">
        <v>742</v>
      </c>
      <c r="E23" s="11">
        <f t="shared" si="5"/>
        <v>17808</v>
      </c>
      <c r="F23" s="9" t="s">
        <v>39</v>
      </c>
      <c r="G23" s="12"/>
      <c r="H23" s="13">
        <f t="shared" si="6"/>
        <v>0</v>
      </c>
    </row>
    <row r="25" spans="2:8" x14ac:dyDescent="0.2">
      <c r="B25" s="8" t="s">
        <v>119</v>
      </c>
      <c r="C25" s="27" t="s">
        <v>107</v>
      </c>
      <c r="D25" s="10">
        <f>650/12</f>
        <v>54.166666666666664</v>
      </c>
      <c r="E25" s="11">
        <f t="shared" ref="E25" si="7">D25*24</f>
        <v>1300</v>
      </c>
      <c r="F25" s="9" t="s">
        <v>39</v>
      </c>
      <c r="G25" s="12"/>
      <c r="H25" s="13">
        <f t="shared" ref="H25" si="8">G25*E25</f>
        <v>0</v>
      </c>
    </row>
    <row r="26" spans="2:8" x14ac:dyDescent="0.2">
      <c r="B26" s="8" t="s">
        <v>108</v>
      </c>
      <c r="C26" s="27" t="s">
        <v>107</v>
      </c>
      <c r="D26" s="10">
        <f t="shared" ref="D26:D36" si="9">650/12</f>
        <v>54.166666666666664</v>
      </c>
      <c r="E26" s="11">
        <f t="shared" ref="E26:E36" si="10">D26*24</f>
        <v>1300</v>
      </c>
      <c r="F26" s="9" t="s">
        <v>39</v>
      </c>
      <c r="G26" s="12"/>
      <c r="H26" s="13">
        <f t="shared" ref="H26:H36" si="11">G26*E26</f>
        <v>0</v>
      </c>
    </row>
    <row r="27" spans="2:8" x14ac:dyDescent="0.2">
      <c r="B27" s="8" t="s">
        <v>109</v>
      </c>
      <c r="C27" s="27" t="s">
        <v>107</v>
      </c>
      <c r="D27" s="10">
        <f t="shared" si="9"/>
        <v>54.166666666666664</v>
      </c>
      <c r="E27" s="11">
        <f t="shared" si="10"/>
        <v>1300</v>
      </c>
      <c r="F27" s="9" t="s">
        <v>39</v>
      </c>
      <c r="G27" s="12"/>
      <c r="H27" s="13">
        <f t="shared" si="11"/>
        <v>0</v>
      </c>
    </row>
    <row r="28" spans="2:8" x14ac:dyDescent="0.2">
      <c r="B28" s="8" t="s">
        <v>110</v>
      </c>
      <c r="C28" s="27" t="s">
        <v>107</v>
      </c>
      <c r="D28" s="10">
        <f t="shared" si="9"/>
        <v>54.166666666666664</v>
      </c>
      <c r="E28" s="11">
        <f t="shared" si="10"/>
        <v>1300</v>
      </c>
      <c r="F28" s="9" t="s">
        <v>39</v>
      </c>
      <c r="G28" s="12"/>
      <c r="H28" s="13">
        <f t="shared" si="11"/>
        <v>0</v>
      </c>
    </row>
    <row r="29" spans="2:8" x14ac:dyDescent="0.2">
      <c r="B29" s="8" t="s">
        <v>111</v>
      </c>
      <c r="C29" s="27" t="s">
        <v>107</v>
      </c>
      <c r="D29" s="10">
        <f t="shared" si="9"/>
        <v>54.166666666666664</v>
      </c>
      <c r="E29" s="11">
        <f t="shared" si="10"/>
        <v>1300</v>
      </c>
      <c r="F29" s="9" t="s">
        <v>39</v>
      </c>
      <c r="G29" s="12"/>
      <c r="H29" s="13">
        <f t="shared" si="11"/>
        <v>0</v>
      </c>
    </row>
    <row r="30" spans="2:8" x14ac:dyDescent="0.2">
      <c r="B30" s="8" t="s">
        <v>112</v>
      </c>
      <c r="C30" s="27" t="s">
        <v>107</v>
      </c>
      <c r="D30" s="10">
        <f t="shared" si="9"/>
        <v>54.166666666666664</v>
      </c>
      <c r="E30" s="11">
        <f t="shared" si="10"/>
        <v>1300</v>
      </c>
      <c r="F30" s="9" t="s">
        <v>39</v>
      </c>
      <c r="G30" s="12"/>
      <c r="H30" s="13">
        <f t="shared" si="11"/>
        <v>0</v>
      </c>
    </row>
    <row r="31" spans="2:8" x14ac:dyDescent="0.2">
      <c r="B31" s="8" t="s">
        <v>113</v>
      </c>
      <c r="C31" s="27" t="s">
        <v>107</v>
      </c>
      <c r="D31" s="10">
        <f t="shared" si="9"/>
        <v>54.166666666666664</v>
      </c>
      <c r="E31" s="11">
        <f t="shared" si="10"/>
        <v>1300</v>
      </c>
      <c r="F31" s="9" t="s">
        <v>39</v>
      </c>
      <c r="G31" s="12"/>
      <c r="H31" s="13">
        <f t="shared" si="11"/>
        <v>0</v>
      </c>
    </row>
    <row r="32" spans="2:8" x14ac:dyDescent="0.2">
      <c r="B32" s="8" t="s">
        <v>114</v>
      </c>
      <c r="C32" s="27" t="s">
        <v>107</v>
      </c>
      <c r="D32" s="10">
        <f t="shared" si="9"/>
        <v>54.166666666666664</v>
      </c>
      <c r="E32" s="11">
        <f t="shared" si="10"/>
        <v>1300</v>
      </c>
      <c r="F32" s="9" t="s">
        <v>39</v>
      </c>
      <c r="G32" s="12"/>
      <c r="H32" s="13">
        <f t="shared" si="11"/>
        <v>0</v>
      </c>
    </row>
    <row r="33" spans="2:8" x14ac:dyDescent="0.2">
      <c r="B33" s="8" t="s">
        <v>115</v>
      </c>
      <c r="C33" s="27" t="s">
        <v>107</v>
      </c>
      <c r="D33" s="10">
        <f t="shared" si="9"/>
        <v>54.166666666666664</v>
      </c>
      <c r="E33" s="11">
        <f t="shared" si="10"/>
        <v>1300</v>
      </c>
      <c r="F33" s="9" t="s">
        <v>39</v>
      </c>
      <c r="G33" s="12"/>
      <c r="H33" s="13">
        <f t="shared" si="11"/>
        <v>0</v>
      </c>
    </row>
    <row r="34" spans="2:8" x14ac:dyDescent="0.2">
      <c r="B34" s="8" t="s">
        <v>116</v>
      </c>
      <c r="C34" s="27" t="s">
        <v>107</v>
      </c>
      <c r="D34" s="10">
        <f t="shared" si="9"/>
        <v>54.166666666666664</v>
      </c>
      <c r="E34" s="11">
        <f t="shared" si="10"/>
        <v>1300</v>
      </c>
      <c r="F34" s="9" t="s">
        <v>39</v>
      </c>
      <c r="G34" s="12"/>
      <c r="H34" s="13">
        <f t="shared" si="11"/>
        <v>0</v>
      </c>
    </row>
    <row r="35" spans="2:8" x14ac:dyDescent="0.2">
      <c r="B35" s="8" t="s">
        <v>117</v>
      </c>
      <c r="C35" s="27" t="s">
        <v>107</v>
      </c>
      <c r="D35" s="10">
        <f t="shared" si="9"/>
        <v>54.166666666666664</v>
      </c>
      <c r="E35" s="11">
        <f t="shared" si="10"/>
        <v>1300</v>
      </c>
      <c r="F35" s="9" t="s">
        <v>39</v>
      </c>
      <c r="G35" s="12"/>
      <c r="H35" s="13">
        <f t="shared" si="11"/>
        <v>0</v>
      </c>
    </row>
    <row r="36" spans="2:8" x14ac:dyDescent="0.2">
      <c r="B36" s="8" t="s">
        <v>118</v>
      </c>
      <c r="C36" s="27" t="s">
        <v>107</v>
      </c>
      <c r="D36" s="10">
        <f t="shared" si="9"/>
        <v>54.166666666666664</v>
      </c>
      <c r="E36" s="11">
        <f t="shared" si="10"/>
        <v>1300</v>
      </c>
      <c r="F36" s="9" t="s">
        <v>39</v>
      </c>
      <c r="G36" s="12"/>
      <c r="H36" s="13">
        <f t="shared" si="11"/>
        <v>0</v>
      </c>
    </row>
    <row r="38" spans="2:8" x14ac:dyDescent="0.2">
      <c r="B38" s="8" t="s">
        <v>120</v>
      </c>
      <c r="C38" s="27" t="s">
        <v>107</v>
      </c>
      <c r="D38" s="10">
        <f>350/12</f>
        <v>29.166666666666668</v>
      </c>
      <c r="E38" s="11">
        <f t="shared" ref="E38:E49" si="12">D38*24</f>
        <v>700</v>
      </c>
      <c r="F38" s="9" t="s">
        <v>39</v>
      </c>
      <c r="G38" s="12"/>
      <c r="H38" s="13">
        <f t="shared" ref="H38:H49" si="13">G38*E38</f>
        <v>0</v>
      </c>
    </row>
    <row r="39" spans="2:8" x14ac:dyDescent="0.2">
      <c r="B39" s="8" t="s">
        <v>121</v>
      </c>
      <c r="C39" s="27" t="s">
        <v>107</v>
      </c>
      <c r="D39" s="10">
        <f t="shared" ref="D39:D49" si="14">350/12</f>
        <v>29.166666666666668</v>
      </c>
      <c r="E39" s="11">
        <f t="shared" si="12"/>
        <v>700</v>
      </c>
      <c r="F39" s="9" t="s">
        <v>39</v>
      </c>
      <c r="G39" s="12"/>
      <c r="H39" s="13">
        <f t="shared" si="13"/>
        <v>0</v>
      </c>
    </row>
    <row r="40" spans="2:8" x14ac:dyDescent="0.2">
      <c r="B40" s="8" t="s">
        <v>122</v>
      </c>
      <c r="C40" s="27" t="s">
        <v>107</v>
      </c>
      <c r="D40" s="10">
        <f t="shared" si="14"/>
        <v>29.166666666666668</v>
      </c>
      <c r="E40" s="11">
        <f t="shared" si="12"/>
        <v>700</v>
      </c>
      <c r="F40" s="9" t="s">
        <v>39</v>
      </c>
      <c r="G40" s="12"/>
      <c r="H40" s="13">
        <f t="shared" si="13"/>
        <v>0</v>
      </c>
    </row>
    <row r="41" spans="2:8" x14ac:dyDescent="0.2">
      <c r="B41" s="8" t="s">
        <v>123</v>
      </c>
      <c r="C41" s="27" t="s">
        <v>107</v>
      </c>
      <c r="D41" s="10">
        <f t="shared" si="14"/>
        <v>29.166666666666668</v>
      </c>
      <c r="E41" s="11">
        <f t="shared" si="12"/>
        <v>700</v>
      </c>
      <c r="F41" s="9" t="s">
        <v>39</v>
      </c>
      <c r="G41" s="12"/>
      <c r="H41" s="13">
        <f t="shared" si="13"/>
        <v>0</v>
      </c>
    </row>
    <row r="42" spans="2:8" x14ac:dyDescent="0.2">
      <c r="B42" s="8" t="s">
        <v>124</v>
      </c>
      <c r="C42" s="27" t="s">
        <v>107</v>
      </c>
      <c r="D42" s="10">
        <f t="shared" si="14"/>
        <v>29.166666666666668</v>
      </c>
      <c r="E42" s="11">
        <f t="shared" si="12"/>
        <v>700</v>
      </c>
      <c r="F42" s="9" t="s">
        <v>39</v>
      </c>
      <c r="G42" s="12"/>
      <c r="H42" s="13">
        <f t="shared" si="13"/>
        <v>0</v>
      </c>
    </row>
    <row r="43" spans="2:8" x14ac:dyDescent="0.2">
      <c r="B43" s="8" t="s">
        <v>125</v>
      </c>
      <c r="C43" s="27" t="s">
        <v>107</v>
      </c>
      <c r="D43" s="10">
        <f t="shared" si="14"/>
        <v>29.166666666666668</v>
      </c>
      <c r="E43" s="11">
        <f t="shared" si="12"/>
        <v>700</v>
      </c>
      <c r="F43" s="9" t="s">
        <v>39</v>
      </c>
      <c r="G43" s="12"/>
      <c r="H43" s="13">
        <f t="shared" si="13"/>
        <v>0</v>
      </c>
    </row>
    <row r="44" spans="2:8" x14ac:dyDescent="0.2">
      <c r="B44" s="8" t="s">
        <v>126</v>
      </c>
      <c r="C44" s="27" t="s">
        <v>107</v>
      </c>
      <c r="D44" s="10">
        <f t="shared" si="14"/>
        <v>29.166666666666668</v>
      </c>
      <c r="E44" s="11">
        <f t="shared" si="12"/>
        <v>700</v>
      </c>
      <c r="F44" s="9" t="s">
        <v>39</v>
      </c>
      <c r="G44" s="12"/>
      <c r="H44" s="13">
        <f t="shared" si="13"/>
        <v>0</v>
      </c>
    </row>
    <row r="45" spans="2:8" x14ac:dyDescent="0.2">
      <c r="B45" s="8" t="s">
        <v>127</v>
      </c>
      <c r="C45" s="27" t="s">
        <v>107</v>
      </c>
      <c r="D45" s="10">
        <f t="shared" si="14"/>
        <v>29.166666666666668</v>
      </c>
      <c r="E45" s="11">
        <f t="shared" si="12"/>
        <v>700</v>
      </c>
      <c r="F45" s="9" t="s">
        <v>39</v>
      </c>
      <c r="G45" s="12"/>
      <c r="H45" s="13">
        <f t="shared" si="13"/>
        <v>0</v>
      </c>
    </row>
    <row r="46" spans="2:8" x14ac:dyDescent="0.2">
      <c r="B46" s="8" t="s">
        <v>128</v>
      </c>
      <c r="C46" s="27" t="s">
        <v>107</v>
      </c>
      <c r="D46" s="10">
        <f t="shared" si="14"/>
        <v>29.166666666666668</v>
      </c>
      <c r="E46" s="11">
        <f t="shared" si="12"/>
        <v>700</v>
      </c>
      <c r="F46" s="9" t="s">
        <v>39</v>
      </c>
      <c r="G46" s="12"/>
      <c r="H46" s="13">
        <f t="shared" si="13"/>
        <v>0</v>
      </c>
    </row>
    <row r="47" spans="2:8" x14ac:dyDescent="0.2">
      <c r="B47" s="8" t="s">
        <v>129</v>
      </c>
      <c r="C47" s="27" t="s">
        <v>107</v>
      </c>
      <c r="D47" s="10">
        <f t="shared" si="14"/>
        <v>29.166666666666668</v>
      </c>
      <c r="E47" s="11">
        <f t="shared" si="12"/>
        <v>700</v>
      </c>
      <c r="F47" s="9" t="s">
        <v>39</v>
      </c>
      <c r="G47" s="12"/>
      <c r="H47" s="13">
        <f t="shared" si="13"/>
        <v>0</v>
      </c>
    </row>
    <row r="48" spans="2:8" x14ac:dyDescent="0.2">
      <c r="B48" s="8" t="s">
        <v>130</v>
      </c>
      <c r="C48" s="27" t="s">
        <v>107</v>
      </c>
      <c r="D48" s="10">
        <f t="shared" si="14"/>
        <v>29.166666666666668</v>
      </c>
      <c r="E48" s="11">
        <f t="shared" si="12"/>
        <v>700</v>
      </c>
      <c r="F48" s="9" t="s">
        <v>39</v>
      </c>
      <c r="G48" s="12"/>
      <c r="H48" s="13">
        <f t="shared" si="13"/>
        <v>0</v>
      </c>
    </row>
    <row r="49" spans="2:8" x14ac:dyDescent="0.2">
      <c r="B49" s="8" t="s">
        <v>131</v>
      </c>
      <c r="C49" s="27" t="s">
        <v>107</v>
      </c>
      <c r="D49" s="10">
        <f t="shared" si="14"/>
        <v>29.166666666666668</v>
      </c>
      <c r="E49" s="11">
        <f t="shared" si="12"/>
        <v>700</v>
      </c>
      <c r="F49" s="9" t="s">
        <v>39</v>
      </c>
      <c r="G49" s="12"/>
      <c r="H49" s="13">
        <f t="shared" si="13"/>
        <v>0</v>
      </c>
    </row>
    <row r="51" spans="2:8" x14ac:dyDescent="0.2">
      <c r="B51" s="19" t="s">
        <v>140</v>
      </c>
      <c r="C51" s="20"/>
      <c r="D51" s="21"/>
      <c r="E51" s="22"/>
      <c r="F51" s="23"/>
      <c r="H51" s="24">
        <f>SUM(H12:H50)</f>
        <v>0</v>
      </c>
    </row>
    <row r="52" spans="2:8" x14ac:dyDescent="0.2">
      <c r="B52" s="19" t="s">
        <v>87</v>
      </c>
      <c r="C52" s="20"/>
      <c r="D52" s="21"/>
      <c r="E52" s="22"/>
      <c r="F52" s="23"/>
      <c r="H52" s="25">
        <v>0.21</v>
      </c>
    </row>
    <row r="53" spans="2:8" x14ac:dyDescent="0.2">
      <c r="B53" s="19" t="s">
        <v>87</v>
      </c>
      <c r="C53" s="20"/>
      <c r="D53" s="21"/>
      <c r="E53" s="22"/>
      <c r="F53" s="23"/>
      <c r="H53" s="26">
        <f>H52*H51</f>
        <v>0</v>
      </c>
    </row>
    <row r="54" spans="2:8" x14ac:dyDescent="0.2">
      <c r="B54" s="19" t="s">
        <v>141</v>
      </c>
      <c r="C54" s="20"/>
      <c r="D54" s="21"/>
      <c r="E54" s="22"/>
      <c r="F54" s="23"/>
      <c r="H54" s="24">
        <f>H53+H51</f>
        <v>0</v>
      </c>
    </row>
  </sheetData>
  <mergeCells count="2">
    <mergeCell ref="B7:H7"/>
    <mergeCell ref="B8:H8"/>
  </mergeCells>
  <pageMargins left="0.25" right="0.25" top="0.75" bottom="0.75" header="0.3" footer="0.3"/>
  <pageSetup paperSize="9" orientation="portrait" horizontalDpi="4294967294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Část 1 VZ - MOBIL SLUŽBY</vt:lpstr>
      <vt:lpstr>Část 2 VZ - MOBIL HW</vt:lpstr>
      <vt:lpstr>Část 3 VZ - PEVNÉ SLUŽBY</vt:lpstr>
      <vt:lpstr>'Část 1 VZ - MOBIL SLUŽBY'!Oblast_tisku</vt:lpstr>
      <vt:lpstr>'Část 2 VZ - MOBIL HW'!Oblast_tisku</vt:lpstr>
      <vt:lpstr>'Část 3 VZ - PEVNÉ SLUŽBY'!Oblast_tisku</vt:lpstr>
    </vt:vector>
  </TitlesOfParts>
  <Company>---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</dc:creator>
  <cp:lastModifiedBy>Dagmar Lešnerová</cp:lastModifiedBy>
  <cp:lastPrinted>2013-12-08T20:54:30Z</cp:lastPrinted>
  <dcterms:created xsi:type="dcterms:W3CDTF">2013-12-06T10:55:22Z</dcterms:created>
  <dcterms:modified xsi:type="dcterms:W3CDTF">2014-01-14T20:16:27Z</dcterms:modified>
</cp:coreProperties>
</file>