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 defaultThemeVersion="124226"/>
  <bookViews>
    <workbookView xWindow="360" yWindow="276" windowWidth="18732" windowHeight="12216" activeTab="3"/>
  </bookViews>
  <sheets>
    <sheet name="Pokyny pro vyplnění" sheetId="11" r:id="rId1"/>
    <sheet name="Stavba" sheetId="1" r:id="rId2"/>
    <sheet name="VzorPolozky" sheetId="10" state="hidden" r:id="rId3"/>
    <sheet name="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Pol'!$A$1:$V$309</definedName>
    <definedName name="_xlnm.Print_Area" localSheetId="1">Stavba!$A$1:$J$57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25725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AD307" i="12"/>
  <c r="F39" i="1" s="1"/>
  <c r="F40" s="1"/>
  <c r="H9" i="12"/>
  <c r="J9"/>
  <c r="L9"/>
  <c r="P9"/>
  <c r="R9"/>
  <c r="V9"/>
  <c r="H12"/>
  <c r="N12" s="1"/>
  <c r="J12"/>
  <c r="L12"/>
  <c r="P12"/>
  <c r="R12"/>
  <c r="V12"/>
  <c r="H13"/>
  <c r="N13" s="1"/>
  <c r="J13"/>
  <c r="L13"/>
  <c r="P13"/>
  <c r="R13"/>
  <c r="V13"/>
  <c r="H16"/>
  <c r="N16" s="1"/>
  <c r="J16"/>
  <c r="L16"/>
  <c r="P16"/>
  <c r="R16"/>
  <c r="V16"/>
  <c r="H19"/>
  <c r="N19" s="1"/>
  <c r="J19"/>
  <c r="L19"/>
  <c r="P19"/>
  <c r="R19"/>
  <c r="V19"/>
  <c r="H22"/>
  <c r="N22" s="1"/>
  <c r="J22"/>
  <c r="L22"/>
  <c r="P22"/>
  <c r="R22"/>
  <c r="V22"/>
  <c r="H25"/>
  <c r="N25" s="1"/>
  <c r="J25"/>
  <c r="L25"/>
  <c r="P25"/>
  <c r="R25"/>
  <c r="V25"/>
  <c r="H28"/>
  <c r="N28" s="1"/>
  <c r="J28"/>
  <c r="L28"/>
  <c r="P28"/>
  <c r="R28"/>
  <c r="V28"/>
  <c r="H32"/>
  <c r="N32" s="1"/>
  <c r="J32"/>
  <c r="L32"/>
  <c r="P32"/>
  <c r="R32"/>
  <c r="V32"/>
  <c r="H35"/>
  <c r="N35" s="1"/>
  <c r="J35"/>
  <c r="L35"/>
  <c r="P35"/>
  <c r="R35"/>
  <c r="V35"/>
  <c r="H38"/>
  <c r="N38" s="1"/>
  <c r="J38"/>
  <c r="L38"/>
  <c r="P38"/>
  <c r="R38"/>
  <c r="V38"/>
  <c r="H43"/>
  <c r="N43" s="1"/>
  <c r="J43"/>
  <c r="L43"/>
  <c r="P43"/>
  <c r="R43"/>
  <c r="V43"/>
  <c r="H46"/>
  <c r="N46" s="1"/>
  <c r="J46"/>
  <c r="L46"/>
  <c r="P46"/>
  <c r="R46"/>
  <c r="V46"/>
  <c r="H49"/>
  <c r="N49" s="1"/>
  <c r="J49"/>
  <c r="L49"/>
  <c r="P49"/>
  <c r="R49"/>
  <c r="V49"/>
  <c r="H50"/>
  <c r="N50" s="1"/>
  <c r="J50"/>
  <c r="L50"/>
  <c r="P50"/>
  <c r="R50"/>
  <c r="V50"/>
  <c r="H51"/>
  <c r="N51" s="1"/>
  <c r="J51"/>
  <c r="L51"/>
  <c r="P51"/>
  <c r="R51"/>
  <c r="V51"/>
  <c r="H52"/>
  <c r="N52" s="1"/>
  <c r="J52"/>
  <c r="L52"/>
  <c r="P52"/>
  <c r="R52"/>
  <c r="V52"/>
  <c r="H53"/>
  <c r="N53" s="1"/>
  <c r="J53"/>
  <c r="L53"/>
  <c r="P53"/>
  <c r="R53"/>
  <c r="V53"/>
  <c r="H56"/>
  <c r="N56" s="1"/>
  <c r="J56"/>
  <c r="L56"/>
  <c r="P56"/>
  <c r="R56"/>
  <c r="V56"/>
  <c r="H59"/>
  <c r="N59" s="1"/>
  <c r="J59"/>
  <c r="L59"/>
  <c r="P59"/>
  <c r="R59"/>
  <c r="V59"/>
  <c r="H61"/>
  <c r="N61" s="1"/>
  <c r="J61"/>
  <c r="L61"/>
  <c r="P61"/>
  <c r="R61"/>
  <c r="V61"/>
  <c r="H64"/>
  <c r="N64" s="1"/>
  <c r="J64"/>
  <c r="L64"/>
  <c r="P64"/>
  <c r="R64"/>
  <c r="V64"/>
  <c r="H65"/>
  <c r="N65" s="1"/>
  <c r="J65"/>
  <c r="L65"/>
  <c r="P65"/>
  <c r="R65"/>
  <c r="V65"/>
  <c r="H68"/>
  <c r="N68" s="1"/>
  <c r="J68"/>
  <c r="L68"/>
  <c r="P68"/>
  <c r="R68"/>
  <c r="V68"/>
  <c r="H77"/>
  <c r="N77" s="1"/>
  <c r="J77"/>
  <c r="L77"/>
  <c r="P77"/>
  <c r="R77"/>
  <c r="V77"/>
  <c r="H78"/>
  <c r="N78" s="1"/>
  <c r="J78"/>
  <c r="L78"/>
  <c r="P78"/>
  <c r="R78"/>
  <c r="V78"/>
  <c r="H83"/>
  <c r="N83" s="1"/>
  <c r="J83"/>
  <c r="L83"/>
  <c r="P83"/>
  <c r="R83"/>
  <c r="V83"/>
  <c r="H84"/>
  <c r="N84" s="1"/>
  <c r="J84"/>
  <c r="L84"/>
  <c r="P84"/>
  <c r="R84"/>
  <c r="V84"/>
  <c r="H85"/>
  <c r="N85" s="1"/>
  <c r="J85"/>
  <c r="L85"/>
  <c r="P85"/>
  <c r="R85"/>
  <c r="V85"/>
  <c r="H86"/>
  <c r="N86" s="1"/>
  <c r="J86"/>
  <c r="L86"/>
  <c r="P86"/>
  <c r="R86"/>
  <c r="V86"/>
  <c r="H87"/>
  <c r="N87" s="1"/>
  <c r="J87"/>
  <c r="L87"/>
  <c r="P87"/>
  <c r="R87"/>
  <c r="V87"/>
  <c r="H88"/>
  <c r="N88" s="1"/>
  <c r="J88"/>
  <c r="L88"/>
  <c r="P88"/>
  <c r="R88"/>
  <c r="V88"/>
  <c r="H92"/>
  <c r="N92" s="1"/>
  <c r="J92"/>
  <c r="L92"/>
  <c r="P92"/>
  <c r="R92"/>
  <c r="V92"/>
  <c r="H95"/>
  <c r="N95" s="1"/>
  <c r="J95"/>
  <c r="L95"/>
  <c r="P95"/>
  <c r="R95"/>
  <c r="V95"/>
  <c r="H97"/>
  <c r="N97" s="1"/>
  <c r="J97"/>
  <c r="L97"/>
  <c r="P97"/>
  <c r="R97"/>
  <c r="V97"/>
  <c r="H99"/>
  <c r="N99" s="1"/>
  <c r="J99"/>
  <c r="L99"/>
  <c r="P99"/>
  <c r="R99"/>
  <c r="V99"/>
  <c r="H108"/>
  <c r="N108" s="1"/>
  <c r="J108"/>
  <c r="L108"/>
  <c r="P108"/>
  <c r="R108"/>
  <c r="V108"/>
  <c r="H111"/>
  <c r="N111" s="1"/>
  <c r="J111"/>
  <c r="L111"/>
  <c r="P111"/>
  <c r="R111"/>
  <c r="V111"/>
  <c r="H112"/>
  <c r="N112" s="1"/>
  <c r="J112"/>
  <c r="L112"/>
  <c r="P112"/>
  <c r="R112"/>
  <c r="V112"/>
  <c r="H113"/>
  <c r="N113" s="1"/>
  <c r="J113"/>
  <c r="L113"/>
  <c r="P113"/>
  <c r="R113"/>
  <c r="V113"/>
  <c r="H122"/>
  <c r="N122" s="1"/>
  <c r="J122"/>
  <c r="L122"/>
  <c r="P122"/>
  <c r="R122"/>
  <c r="V122"/>
  <c r="H131"/>
  <c r="N131" s="1"/>
  <c r="J131"/>
  <c r="L131"/>
  <c r="P131"/>
  <c r="R131"/>
  <c r="V131"/>
  <c r="H140"/>
  <c r="N140" s="1"/>
  <c r="J140"/>
  <c r="L140"/>
  <c r="P140"/>
  <c r="R140"/>
  <c r="V140"/>
  <c r="H141"/>
  <c r="N141" s="1"/>
  <c r="J141"/>
  <c r="L141"/>
  <c r="P141"/>
  <c r="R141"/>
  <c r="V141"/>
  <c r="H148"/>
  <c r="N148" s="1"/>
  <c r="J148"/>
  <c r="L148"/>
  <c r="P148"/>
  <c r="R148"/>
  <c r="V148"/>
  <c r="H151"/>
  <c r="N151" s="1"/>
  <c r="J151"/>
  <c r="L151"/>
  <c r="P151"/>
  <c r="R151"/>
  <c r="V151"/>
  <c r="H156"/>
  <c r="N156" s="1"/>
  <c r="J156"/>
  <c r="L156"/>
  <c r="P156"/>
  <c r="R156"/>
  <c r="V156"/>
  <c r="H157"/>
  <c r="N157" s="1"/>
  <c r="J157"/>
  <c r="L157"/>
  <c r="P157"/>
  <c r="R157"/>
  <c r="V157"/>
  <c r="H158"/>
  <c r="N158" s="1"/>
  <c r="J158"/>
  <c r="L158"/>
  <c r="P158"/>
  <c r="R158"/>
  <c r="V158"/>
  <c r="H160"/>
  <c r="J160"/>
  <c r="L160"/>
  <c r="P160"/>
  <c r="R160"/>
  <c r="V160"/>
  <c r="H164"/>
  <c r="N164" s="1"/>
  <c r="J164"/>
  <c r="L164"/>
  <c r="P164"/>
  <c r="R164"/>
  <c r="V164"/>
  <c r="H166"/>
  <c r="N166" s="1"/>
  <c r="J166"/>
  <c r="L166"/>
  <c r="P166"/>
  <c r="R166"/>
  <c r="V166"/>
  <c r="H169"/>
  <c r="N169" s="1"/>
  <c r="J169"/>
  <c r="L169"/>
  <c r="P169"/>
  <c r="R169"/>
  <c r="V169"/>
  <c r="H172"/>
  <c r="N172" s="1"/>
  <c r="J172"/>
  <c r="L172"/>
  <c r="P172"/>
  <c r="R172"/>
  <c r="V172"/>
  <c r="H173"/>
  <c r="N173" s="1"/>
  <c r="J173"/>
  <c r="L173"/>
  <c r="P173"/>
  <c r="R173"/>
  <c r="V173"/>
  <c r="H177"/>
  <c r="N177" s="1"/>
  <c r="J177"/>
  <c r="L177"/>
  <c r="P177"/>
  <c r="R177"/>
  <c r="V177"/>
  <c r="H178"/>
  <c r="J178"/>
  <c r="L178"/>
  <c r="P178"/>
  <c r="R178"/>
  <c r="V178"/>
  <c r="H179"/>
  <c r="N179" s="1"/>
  <c r="J179"/>
  <c r="L179"/>
  <c r="P179"/>
  <c r="R179"/>
  <c r="V179"/>
  <c r="H180"/>
  <c r="N180" s="1"/>
  <c r="J180"/>
  <c r="L180"/>
  <c r="P180"/>
  <c r="R180"/>
  <c r="V180"/>
  <c r="H181"/>
  <c r="N181" s="1"/>
  <c r="J181"/>
  <c r="L181"/>
  <c r="P181"/>
  <c r="R181"/>
  <c r="V181"/>
  <c r="H182"/>
  <c r="N182" s="1"/>
  <c r="J182"/>
  <c r="L182"/>
  <c r="P182"/>
  <c r="R182"/>
  <c r="V182"/>
  <c r="H186"/>
  <c r="N186" s="1"/>
  <c r="J186"/>
  <c r="L186"/>
  <c r="P186"/>
  <c r="R186"/>
  <c r="V186"/>
  <c r="H191"/>
  <c r="N191" s="1"/>
  <c r="J191"/>
  <c r="L191"/>
  <c r="P191"/>
  <c r="R191"/>
  <c r="V191"/>
  <c r="H194"/>
  <c r="N194" s="1"/>
  <c r="J194"/>
  <c r="L194"/>
  <c r="P194"/>
  <c r="R194"/>
  <c r="V194"/>
  <c r="H198"/>
  <c r="N198" s="1"/>
  <c r="J198"/>
  <c r="L198"/>
  <c r="P198"/>
  <c r="R198"/>
  <c r="V198"/>
  <c r="H202"/>
  <c r="N202" s="1"/>
  <c r="J202"/>
  <c r="L202"/>
  <c r="P202"/>
  <c r="R202"/>
  <c r="V202"/>
  <c r="H205"/>
  <c r="N205" s="1"/>
  <c r="J205"/>
  <c r="L205"/>
  <c r="P205"/>
  <c r="R205"/>
  <c r="V205"/>
  <c r="H207"/>
  <c r="N207" s="1"/>
  <c r="J207"/>
  <c r="L207"/>
  <c r="P207"/>
  <c r="R207"/>
  <c r="V207"/>
  <c r="H209"/>
  <c r="N209" s="1"/>
  <c r="J209"/>
  <c r="L209"/>
  <c r="P209"/>
  <c r="R209"/>
  <c r="V209"/>
  <c r="H213"/>
  <c r="N213" s="1"/>
  <c r="J213"/>
  <c r="L213"/>
  <c r="P213"/>
  <c r="R213"/>
  <c r="V213"/>
  <c r="H216"/>
  <c r="N216" s="1"/>
  <c r="J216"/>
  <c r="L216"/>
  <c r="P216"/>
  <c r="R216"/>
  <c r="V216"/>
  <c r="H219"/>
  <c r="N219" s="1"/>
  <c r="J219"/>
  <c r="L219"/>
  <c r="P219"/>
  <c r="R219"/>
  <c r="V219"/>
  <c r="H222"/>
  <c r="N222" s="1"/>
  <c r="J222"/>
  <c r="L222"/>
  <c r="P222"/>
  <c r="R222"/>
  <c r="V222"/>
  <c r="H225"/>
  <c r="N225" s="1"/>
  <c r="J225"/>
  <c r="L225"/>
  <c r="P225"/>
  <c r="R225"/>
  <c r="V225"/>
  <c r="H229"/>
  <c r="N229" s="1"/>
  <c r="J229"/>
  <c r="L229"/>
  <c r="P229"/>
  <c r="R229"/>
  <c r="V229"/>
  <c r="H230"/>
  <c r="N230" s="1"/>
  <c r="J230"/>
  <c r="L230"/>
  <c r="P230"/>
  <c r="R230"/>
  <c r="V230"/>
  <c r="H231"/>
  <c r="N231" s="1"/>
  <c r="J231"/>
  <c r="L231"/>
  <c r="P231"/>
  <c r="R231"/>
  <c r="V231"/>
  <c r="H233"/>
  <c r="N233" s="1"/>
  <c r="J233"/>
  <c r="L233"/>
  <c r="P233"/>
  <c r="R233"/>
  <c r="V233"/>
  <c r="H234"/>
  <c r="N234" s="1"/>
  <c r="J234"/>
  <c r="L234"/>
  <c r="P234"/>
  <c r="R234"/>
  <c r="V234"/>
  <c r="H237"/>
  <c r="N237" s="1"/>
  <c r="J237"/>
  <c r="L237"/>
  <c r="P237"/>
  <c r="R237"/>
  <c r="V237"/>
  <c r="H242"/>
  <c r="N242" s="1"/>
  <c r="J242"/>
  <c r="L242"/>
  <c r="P242"/>
  <c r="R242"/>
  <c r="V242"/>
  <c r="H244"/>
  <c r="N244" s="1"/>
  <c r="J244"/>
  <c r="L244"/>
  <c r="P244"/>
  <c r="R244"/>
  <c r="V244"/>
  <c r="H246"/>
  <c r="N246" s="1"/>
  <c r="J246"/>
  <c r="L246"/>
  <c r="P246"/>
  <c r="R246"/>
  <c r="V246"/>
  <c r="H248"/>
  <c r="N248" s="1"/>
  <c r="J248"/>
  <c r="L248"/>
  <c r="P248"/>
  <c r="R248"/>
  <c r="V248"/>
  <c r="H251"/>
  <c r="N251" s="1"/>
  <c r="J251"/>
  <c r="L251"/>
  <c r="P251"/>
  <c r="R251"/>
  <c r="V251"/>
  <c r="H254"/>
  <c r="N254" s="1"/>
  <c r="J254"/>
  <c r="L254"/>
  <c r="P254"/>
  <c r="R254"/>
  <c r="V254"/>
  <c r="H255"/>
  <c r="N255" s="1"/>
  <c r="J255"/>
  <c r="L255"/>
  <c r="P255"/>
  <c r="R255"/>
  <c r="V255"/>
  <c r="H256"/>
  <c r="N256" s="1"/>
  <c r="J256"/>
  <c r="L256"/>
  <c r="P256"/>
  <c r="R256"/>
  <c r="V256"/>
  <c r="H258"/>
  <c r="N258" s="1"/>
  <c r="J258"/>
  <c r="L258"/>
  <c r="P258"/>
  <c r="R258"/>
  <c r="V258"/>
  <c r="H261"/>
  <c r="N261" s="1"/>
  <c r="J261"/>
  <c r="L261"/>
  <c r="P261"/>
  <c r="R261"/>
  <c r="V261"/>
  <c r="H264"/>
  <c r="N264" s="1"/>
  <c r="J264"/>
  <c r="L264"/>
  <c r="P264"/>
  <c r="R264"/>
  <c r="V264"/>
  <c r="H265"/>
  <c r="N265" s="1"/>
  <c r="J265"/>
  <c r="L265"/>
  <c r="P265"/>
  <c r="R265"/>
  <c r="V265"/>
  <c r="H266"/>
  <c r="N266" s="1"/>
  <c r="J266"/>
  <c r="L266"/>
  <c r="P266"/>
  <c r="R266"/>
  <c r="V266"/>
  <c r="H268"/>
  <c r="N268" s="1"/>
  <c r="J268"/>
  <c r="L268"/>
  <c r="P268"/>
  <c r="R268"/>
  <c r="V268"/>
  <c r="H271"/>
  <c r="N271" s="1"/>
  <c r="J271"/>
  <c r="L271"/>
  <c r="P271"/>
  <c r="R271"/>
  <c r="V271"/>
  <c r="H273"/>
  <c r="N273" s="1"/>
  <c r="J273"/>
  <c r="L273"/>
  <c r="P273"/>
  <c r="R273"/>
  <c r="V273"/>
  <c r="H274"/>
  <c r="N274" s="1"/>
  <c r="J274"/>
  <c r="L274"/>
  <c r="P274"/>
  <c r="R274"/>
  <c r="V274"/>
  <c r="H276"/>
  <c r="J276"/>
  <c r="L276"/>
  <c r="P276"/>
  <c r="R276"/>
  <c r="V276"/>
  <c r="H279"/>
  <c r="N279" s="1"/>
  <c r="J279"/>
  <c r="L279"/>
  <c r="P279"/>
  <c r="R279"/>
  <c r="V279"/>
  <c r="H281"/>
  <c r="N281" s="1"/>
  <c r="J281"/>
  <c r="L281"/>
  <c r="P281"/>
  <c r="R281"/>
  <c r="V281"/>
  <c r="H284"/>
  <c r="N284" s="1"/>
  <c r="J284"/>
  <c r="L284"/>
  <c r="P284"/>
  <c r="R284"/>
  <c r="V284"/>
  <c r="H285"/>
  <c r="N285" s="1"/>
  <c r="J285"/>
  <c r="L285"/>
  <c r="P285"/>
  <c r="R285"/>
  <c r="V285"/>
  <c r="H288"/>
  <c r="N288" s="1"/>
  <c r="J288"/>
  <c r="L288"/>
  <c r="P288"/>
  <c r="R288"/>
  <c r="V288"/>
  <c r="H289"/>
  <c r="N289" s="1"/>
  <c r="J289"/>
  <c r="L289"/>
  <c r="P289"/>
  <c r="R289"/>
  <c r="V289"/>
  <c r="H290"/>
  <c r="N290" s="1"/>
  <c r="J290"/>
  <c r="L290"/>
  <c r="P290"/>
  <c r="R290"/>
  <c r="V290"/>
  <c r="H292"/>
  <c r="N292" s="1"/>
  <c r="J292"/>
  <c r="L292"/>
  <c r="P292"/>
  <c r="R292"/>
  <c r="V292"/>
  <c r="H294"/>
  <c r="N294" s="1"/>
  <c r="J294"/>
  <c r="L294"/>
  <c r="P294"/>
  <c r="R294"/>
  <c r="V294"/>
  <c r="H296"/>
  <c r="N296" s="1"/>
  <c r="J296"/>
  <c r="L296"/>
  <c r="P296"/>
  <c r="R296"/>
  <c r="V296"/>
  <c r="H297"/>
  <c r="N297" s="1"/>
  <c r="J297"/>
  <c r="L297"/>
  <c r="P297"/>
  <c r="R297"/>
  <c r="V297"/>
  <c r="H298"/>
  <c r="N298" s="1"/>
  <c r="J298"/>
  <c r="L298"/>
  <c r="P298"/>
  <c r="R298"/>
  <c r="V298"/>
  <c r="H299"/>
  <c r="N299" s="1"/>
  <c r="J299"/>
  <c r="L299"/>
  <c r="P299"/>
  <c r="R299"/>
  <c r="V299"/>
  <c r="H301"/>
  <c r="J301"/>
  <c r="L301"/>
  <c r="P301"/>
  <c r="R301"/>
  <c r="V301"/>
  <c r="H302"/>
  <c r="N302" s="1"/>
  <c r="J302"/>
  <c r="L302"/>
  <c r="P302"/>
  <c r="R302"/>
  <c r="V302"/>
  <c r="H303"/>
  <c r="N303" s="1"/>
  <c r="J303"/>
  <c r="L303"/>
  <c r="P303"/>
  <c r="R303"/>
  <c r="V303"/>
  <c r="H304"/>
  <c r="N304" s="1"/>
  <c r="J304"/>
  <c r="J300" s="1"/>
  <c r="L304"/>
  <c r="P304"/>
  <c r="R304"/>
  <c r="V304"/>
  <c r="H305"/>
  <c r="N305" s="1"/>
  <c r="J305"/>
  <c r="L305"/>
  <c r="P305"/>
  <c r="R305"/>
  <c r="V305"/>
  <c r="I18" i="1"/>
  <c r="G27"/>
  <c r="J28"/>
  <c r="J26"/>
  <c r="G38"/>
  <c r="F38"/>
  <c r="J23"/>
  <c r="J24"/>
  <c r="J25"/>
  <c r="J27"/>
  <c r="E24"/>
  <c r="E26"/>
  <c r="L295" i="12" l="1"/>
  <c r="R295"/>
  <c r="P232"/>
  <c r="J232"/>
  <c r="V201"/>
  <c r="P176"/>
  <c r="J176"/>
  <c r="V159"/>
  <c r="P31"/>
  <c r="J31"/>
  <c r="V8"/>
  <c r="P300"/>
  <c r="V295"/>
  <c r="J275"/>
  <c r="P275"/>
  <c r="L232"/>
  <c r="R232"/>
  <c r="L176"/>
  <c r="R176"/>
  <c r="P98"/>
  <c r="J98"/>
  <c r="L31"/>
  <c r="R31"/>
  <c r="R300"/>
  <c r="L300"/>
  <c r="R275"/>
  <c r="L275"/>
  <c r="V232"/>
  <c r="J201"/>
  <c r="P201"/>
  <c r="V176"/>
  <c r="J159"/>
  <c r="P159"/>
  <c r="L98"/>
  <c r="R98"/>
  <c r="V31"/>
  <c r="J8"/>
  <c r="P8"/>
  <c r="V300"/>
  <c r="P295"/>
  <c r="J295"/>
  <c r="V275"/>
  <c r="R201"/>
  <c r="L201"/>
  <c r="R159"/>
  <c r="L159"/>
  <c r="V98"/>
  <c r="R8"/>
  <c r="L8"/>
  <c r="H176"/>
  <c r="I51" i="1" s="1"/>
  <c r="H8" i="12"/>
  <c r="H275"/>
  <c r="I54" i="1" s="1"/>
  <c r="I17" s="1"/>
  <c r="H159" i="12"/>
  <c r="I50" i="1" s="1"/>
  <c r="AE307" i="12"/>
  <c r="G39" i="1" s="1"/>
  <c r="G40" s="1"/>
  <c r="G25" s="1"/>
  <c r="G26" s="1"/>
  <c r="H300" i="12"/>
  <c r="I56" i="1" s="1"/>
  <c r="I19" s="1"/>
  <c r="G23"/>
  <c r="N201" i="12"/>
  <c r="N98"/>
  <c r="N31"/>
  <c r="N295"/>
  <c r="N232"/>
  <c r="H98"/>
  <c r="I49" i="1" s="1"/>
  <c r="H31" i="12"/>
  <c r="I48" i="1" s="1"/>
  <c r="N301" i="12"/>
  <c r="N300" s="1"/>
  <c r="N276"/>
  <c r="N275" s="1"/>
  <c r="H201"/>
  <c r="I52" i="1" s="1"/>
  <c r="N178" i="12"/>
  <c r="N176" s="1"/>
  <c r="N160"/>
  <c r="N159" s="1"/>
  <c r="N9"/>
  <c r="N8" s="1"/>
  <c r="H295"/>
  <c r="I55" i="1" s="1"/>
  <c r="I20" s="1"/>
  <c r="H232" i="12"/>
  <c r="I53" i="1" s="1"/>
  <c r="G28" l="1"/>
  <c r="H39"/>
  <c r="H40" s="1"/>
  <c r="I39"/>
  <c r="I40" s="1"/>
  <c r="J39" s="1"/>
  <c r="J40" s="1"/>
  <c r="I47"/>
  <c r="I57" s="1"/>
  <c r="H307" i="12"/>
  <c r="G24" i="1"/>
  <c r="G29" s="1"/>
  <c r="I16" l="1"/>
  <c r="I2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<sst xmlns="http://schemas.openxmlformats.org/spreadsheetml/2006/main" count="1107" uniqueCount="414">
  <si>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</si>
  <si>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</si>
  <si>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</si>
  <si>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</si>
  <si>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</si>
  <si>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</si>
  <si>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</si>
  <si>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</si>
  <si>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</si>
  <si>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</si>
  <si>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</si>
  <si>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</si>
  <si>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</si>
  <si>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</si>
  <si>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</si>
  <si>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</si>
  <si>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</si>
  <si>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</si>
  <si>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</si>
  <si>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</si>
  <si>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</si>
  <si>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</si>
  <si>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</si>
  <si>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</si>
  <si>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</si>
  <si>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</si>
  <si>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</si>
  <si>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</si>
  <si>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</si>
  <si>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</si>
  <si>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</si>
  <si>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</si>
  <si>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</si>
  <si>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</si>
  <si>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</si>
  <si>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</si>
  <si>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</si>
  <si>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</si>
  <si>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</si>
  <si>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</si>
  <si>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</si>
  <si>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</si>
  <si>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</si>
  <si>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Objekt:</t>
  </si>
  <si>
    <t>Rozpočet:</t>
  </si>
  <si>
    <t>Víceúčelové sportovní hřiště, Hradec - Nová Ves</t>
  </si>
  <si>
    <t>Obec Hradec-Nová Ves</t>
  </si>
  <si>
    <t>12</t>
  </si>
  <si>
    <t>Hradec-Nová Ves</t>
  </si>
  <si>
    <t>79084</t>
  </si>
  <si>
    <t>00636011</t>
  </si>
  <si>
    <t>CZ00636011</t>
  </si>
  <si>
    <t>Celkem za stavbu</t>
  </si>
  <si>
    <t>CZK</t>
  </si>
  <si>
    <t>Rekapitulace dílů</t>
  </si>
  <si>
    <t>Typ dílu</t>
  </si>
  <si>
    <t>11</t>
  </si>
  <si>
    <t>Přípravné a přidružené práce</t>
  </si>
  <si>
    <t>21</t>
  </si>
  <si>
    <t>Úprava podloží a základ.spáry</t>
  </si>
  <si>
    <t>27</t>
  </si>
  <si>
    <t>Základy</t>
  </si>
  <si>
    <t>28</t>
  </si>
  <si>
    <t>Zpevňování hornin a konstrukcí</t>
  </si>
  <si>
    <t>38-</t>
  </si>
  <si>
    <t>Městský mobiliář</t>
  </si>
  <si>
    <t>56</t>
  </si>
  <si>
    <t>Podklad.vrstvy komunikací a zp</t>
  </si>
  <si>
    <t>59</t>
  </si>
  <si>
    <t>Dlažby a předlažby komunikací</t>
  </si>
  <si>
    <t>766</t>
  </si>
  <si>
    <t>Konstrukce truhlářské</t>
  </si>
  <si>
    <t>ON</t>
  </si>
  <si>
    <t>VN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</si>
  <si>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</si>
  <si>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</si>
  <si>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</si>
  <si>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</si>
  <si>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</si>
  <si>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</si>
  <si>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</si>
  <si>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</si>
  <si>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</si>
  <si>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</si>
  <si>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</si>
  <si>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</si>
  <si>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</si>
  <si>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</si>
  <si>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</si>
  <si>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</si>
  <si>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</si>
  <si>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</si>
  <si>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</si>
  <si>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</si>
  <si>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</si>
  <si>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</si>
  <si>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</si>
  <si>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</si>
  <si>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</si>
  <si>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</si>
  <si>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</si>
  <si>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121101101R00</t>
  </si>
  <si>
    <t>Sejmutí ornice s přemístěním do 50 m</t>
  </si>
  <si>
    <t>m3</t>
  </si>
  <si>
    <t>POL1_0</t>
  </si>
  <si>
    <t>sejmutí ornice:</t>
  </si>
  <si>
    <t>VV</t>
  </si>
  <si>
    <t>(34,0*19,0+14,0*11,0)*0,1</t>
  </si>
  <si>
    <t>171101102R00</t>
  </si>
  <si>
    <t>Uložení sypaniny do násypů zhutněných na 96% PS</t>
  </si>
  <si>
    <t>122201102R00</t>
  </si>
  <si>
    <t>Odkopávky nezapažené v hor. 3 do 1000 m3</t>
  </si>
  <si>
    <t>hrubé terénní úpravy:</t>
  </si>
  <si>
    <t>(34,0*19,0+14,0*11,0)*0,2/2</t>
  </si>
  <si>
    <t>122201109R00</t>
  </si>
  <si>
    <t>Příplatek za lepivost - odkopávky v hor. 3</t>
  </si>
  <si>
    <t>50%:</t>
  </si>
  <si>
    <t>80*0,5</t>
  </si>
  <si>
    <t>162201102R00</t>
  </si>
  <si>
    <t>Vodorovné přemístění výkopku z hor.1-4 do 50 m</t>
  </si>
  <si>
    <t>přemístění do násypů:</t>
  </si>
  <si>
    <t>80</t>
  </si>
  <si>
    <t>171101105R00</t>
  </si>
  <si>
    <t>Uložení sypaniny do násypů zhutněných na 103% PS</t>
  </si>
  <si>
    <t>násyp s vyrovnanou bilancí:</t>
  </si>
  <si>
    <t>181101102R00</t>
  </si>
  <si>
    <t>Úprava pláně v zářezech v hor. 1-4, se zhutněním</t>
  </si>
  <si>
    <t>m2</t>
  </si>
  <si>
    <t>hutnění pláně:</t>
  </si>
  <si>
    <t>(34,0*19,0+14,0*11,0)/2</t>
  </si>
  <si>
    <t>181201102R00</t>
  </si>
  <si>
    <t>Úprava pláně v násypech v hor. 1-4, se zhutněním</t>
  </si>
  <si>
    <t>131201111R00</t>
  </si>
  <si>
    <t>Hloubení nezapaž. jam hor.3 do 100 m3, STROJNĚ</t>
  </si>
  <si>
    <t>vsakovací těleso:</t>
  </si>
  <si>
    <t>2,0*2,0*2,0</t>
  </si>
  <si>
    <t>131201119R00</t>
  </si>
  <si>
    <t>Příplatek za lepivost - hloubení nezap.jam v hor.3</t>
  </si>
  <si>
    <t>8,0*0,5</t>
  </si>
  <si>
    <t>132201111R00</t>
  </si>
  <si>
    <t>Hloubení rýh š.do 60 cm v hor.3 do 100 m3, STROJNĚ</t>
  </si>
  <si>
    <t>drenáže:</t>
  </si>
  <si>
    <t>(6*16,0)*0,4*(0,4+0,6)/2+28,0*0,4*(0,6+0,8)/2</t>
  </si>
  <si>
    <t>kanalizace:</t>
  </si>
  <si>
    <t>10,0*0,5*(0,8+1,0)/2</t>
  </si>
  <si>
    <t>132201119R00</t>
  </si>
  <si>
    <t>Příplatek za lepivost - hloubení rýh 60 cm v hor.3</t>
  </si>
  <si>
    <t>31,54*0,5</t>
  </si>
  <si>
    <t>212755114RX1</t>
  </si>
  <si>
    <t>Trativody z drenážních trubek DN 10 cm bez lože, PVC</t>
  </si>
  <si>
    <t>m</t>
  </si>
  <si>
    <t>(6*16,0+28,0)</t>
  </si>
  <si>
    <t>28611283.AR</t>
  </si>
  <si>
    <t>Spojka PVC d 100 mm pro ohebné drenážní trubky</t>
  </si>
  <si>
    <t>kus</t>
  </si>
  <si>
    <t>POL3_0</t>
  </si>
  <si>
    <t>28611290R</t>
  </si>
  <si>
    <t>Redukce PVC d100/125 mm pro ohebné drenážní trubky</t>
  </si>
  <si>
    <t>28611303.AR</t>
  </si>
  <si>
    <t>Odbočka 45° PVC d 100 mm pro drenážní trubky</t>
  </si>
  <si>
    <t>28611326.AR</t>
  </si>
  <si>
    <t>Zátka PVC d 100 mm pro drenážní trubky</t>
  </si>
  <si>
    <t>212532111R00</t>
  </si>
  <si>
    <t>Lože trativodu z kameniva hrub.drceného,16-32 mm</t>
  </si>
  <si>
    <t>212971110R00</t>
  </si>
  <si>
    <t>Opláštění trativodů z geotext., do sklonu 1:2,5</t>
  </si>
  <si>
    <t>(6*16,0)*2*(0,4+(0,4+0,6)/2)+28,0*2*(0,4+(0,6+0,8)/2)</t>
  </si>
  <si>
    <t>67390503R</t>
  </si>
  <si>
    <t>Geotextilie netkaná geo S 300 g/m2  2x50 m</t>
  </si>
  <si>
    <t>234,4*1,1</t>
  </si>
  <si>
    <t>871313121R00</t>
  </si>
  <si>
    <t>Montáž trub z plastu, gumový kroužek, DN 150</t>
  </si>
  <si>
    <t>10</t>
  </si>
  <si>
    <t>28611149.AR</t>
  </si>
  <si>
    <t>Trubka kanalizační KGEM SN 4 PVC 125x3,2x5000</t>
  </si>
  <si>
    <t>175101101RT2</t>
  </si>
  <si>
    <t>Obsyp potrubí bez prohození sypaniny, s dodáním štěrkopísku frakce 0 - 22 mm</t>
  </si>
  <si>
    <t>10,0*0,5*0,5</t>
  </si>
  <si>
    <t>174101101R00</t>
  </si>
  <si>
    <t>Zásyp jam, rýh, šachet se zhutněním</t>
  </si>
  <si>
    <t>výkop:</t>
  </si>
  <si>
    <t>8,0+31,54</t>
  </si>
  <si>
    <t>-27,04</t>
  </si>
  <si>
    <t>-2,5</t>
  </si>
  <si>
    <t>vsakovací objekt:</t>
  </si>
  <si>
    <t>-6</t>
  </si>
  <si>
    <t>zásyp:</t>
  </si>
  <si>
    <t>-4</t>
  </si>
  <si>
    <t>894403011R00</t>
  </si>
  <si>
    <t>Osazení betonových stropních dílců jakýchkoliv</t>
  </si>
  <si>
    <t>894411311R00</t>
  </si>
  <si>
    <t>Osazení železobet. skruží rovných 80/119/9 cm</t>
  </si>
  <si>
    <t>59225101R</t>
  </si>
  <si>
    <t>Dílec pro studny SR - F 1000x500 PS 100x50x9 cm, skruž</t>
  </si>
  <si>
    <t>59225102R</t>
  </si>
  <si>
    <t>Dílec pro studny SR - F 1000x1000  PS 100x100x9 cm, skruž</t>
  </si>
  <si>
    <t>592468020R</t>
  </si>
  <si>
    <t>Dlažba betonová 500x500x50 mm hladká</t>
  </si>
  <si>
    <t>212531111R00</t>
  </si>
  <si>
    <t>Výplň odvodňov. trativodů kam. hrubě drcen. 63 mm</t>
  </si>
  <si>
    <t>-2,0</t>
  </si>
  <si>
    <t>6*2,0*2,0</t>
  </si>
  <si>
    <t>24*1,1</t>
  </si>
  <si>
    <t>998276101R00</t>
  </si>
  <si>
    <t>Přesun hmot, trubní vedení plastová, otevř. výkop</t>
  </si>
  <si>
    <t>t</t>
  </si>
  <si>
    <t>133201101R00</t>
  </si>
  <si>
    <t>Hloubení šachet v hor.3 do 100 m3</t>
  </si>
  <si>
    <t>oplocení 300cm:</t>
  </si>
  <si>
    <t>35*0,7*0,5*0,6</t>
  </si>
  <si>
    <t>mantinely:</t>
  </si>
  <si>
    <t>33*0,4*0,4*0,6</t>
  </si>
  <si>
    <t>volejbal:</t>
  </si>
  <si>
    <t>2*0,6*0,6*0,6</t>
  </si>
  <si>
    <t>tenis:</t>
  </si>
  <si>
    <t>133201109R00</t>
  </si>
  <si>
    <t>Příplatek za lepivost - hloubení šachet v hor.3</t>
  </si>
  <si>
    <t>0,5*11,382</t>
  </si>
  <si>
    <t>271531113R00</t>
  </si>
  <si>
    <t>Polštář základu z kameniva hr. drceného 16-32 mm</t>
  </si>
  <si>
    <t>35*0,7*0,5*0,1</t>
  </si>
  <si>
    <t>33*0,4*0,4*0,1</t>
  </si>
  <si>
    <t>2*0,6*0,6*0,1</t>
  </si>
  <si>
    <t>275313621R00</t>
  </si>
  <si>
    <t>Beton základových patek prostý C 20/25</t>
  </si>
  <si>
    <t>35*0,7*0,5*0,9</t>
  </si>
  <si>
    <t>33*0,4*0,4*0,9</t>
  </si>
  <si>
    <t>2*0,6*0,6*0,9</t>
  </si>
  <si>
    <t>275351215R00</t>
  </si>
  <si>
    <t>Bednění stěn základových patek - zřízení</t>
  </si>
  <si>
    <t>35*2*(0,7+0,5)*0,4</t>
  </si>
  <si>
    <t>33*2*(0,4+0,4)*0,4</t>
  </si>
  <si>
    <t>2*2*(0,6+0,6)*0,4</t>
  </si>
  <si>
    <t>275351216R00</t>
  </si>
  <si>
    <t>Bednění stěn základových patek - odstranění</t>
  </si>
  <si>
    <t>953943123R00</t>
  </si>
  <si>
    <t>Osazení kovových předmětů do betonu, 15 kg / kus</t>
  </si>
  <si>
    <t>33</t>
  </si>
  <si>
    <t>2</t>
  </si>
  <si>
    <t>953943124R00</t>
  </si>
  <si>
    <t>Osazení kovových předmětů do betonu, 30 kg / kus</t>
  </si>
  <si>
    <t>35</t>
  </si>
  <si>
    <t>767990010RAC</t>
  </si>
  <si>
    <t>Atypické ocelové konstrukce, 10 - 50 kg/kus</t>
  </si>
  <si>
    <t>kg</t>
  </si>
  <si>
    <t>POL2_0</t>
  </si>
  <si>
    <t>sloupky oplocení 76x3,2mm, víčko, úchyty na sítě a pásoviny na mantinel:</t>
  </si>
  <si>
    <t>((35*3,8+33*1,0)*5,75+(35+33)*0,6*0,15*0,04)*1,02</t>
  </si>
  <si>
    <t>rohové vzpěry:</t>
  </si>
  <si>
    <t>8*3,0*5,75*1,02</t>
  </si>
  <si>
    <t>R</t>
  </si>
  <si>
    <t>Žárové zinkování včetně dopravy</t>
  </si>
  <si>
    <t>Uzavíratelná vstupní branka žárově zinkovaná, dodávka a montáž včetně kování a zámku, 100x200 cm</t>
  </si>
  <si>
    <t>998011001R00</t>
  </si>
  <si>
    <t>Přesun hmot pro budovy zděné výšky do 6 m</t>
  </si>
  <si>
    <t>568111111R00</t>
  </si>
  <si>
    <t>Zřízení vrstvy z geotextilie skl.do 1:5, š. do 3 m</t>
  </si>
  <si>
    <t>Provádět pokud by nevyšla statická zátěžová zkouška s požadovanou hodnotou Edef,2 = 30MPa::</t>
  </si>
  <si>
    <t>hřiště +20%::</t>
  </si>
  <si>
    <t>1,2*(15,0*30,0+2*3,0*1,2)</t>
  </si>
  <si>
    <t>548,84*1,1</t>
  </si>
  <si>
    <t>564851111R00</t>
  </si>
  <si>
    <t>Podklad ze štěrkodrti po zhutnění tloušťky 15 cm</t>
  </si>
  <si>
    <t>hřiště +15%::</t>
  </si>
  <si>
    <t>1,15*(15,0*30,0+2*3,0*1,2)</t>
  </si>
  <si>
    <t>998222011R00</t>
  </si>
  <si>
    <t>Přesun hmot, pozemní komunikace, kryt z kameniva</t>
  </si>
  <si>
    <t>Statická zátěžová zkouška</t>
  </si>
  <si>
    <t>Soubor</t>
  </si>
  <si>
    <t>Požadovaná hodnota Edef,2 = 30MPa:</t>
  </si>
  <si>
    <t>Montáž stojanu na kola</t>
  </si>
  <si>
    <t>kpl</t>
  </si>
  <si>
    <t>74910611R</t>
  </si>
  <si>
    <t>Stojan na kola pozink jednostranný na 6 kol, kov, 2227x580x800 mm, upevnění šrouby</t>
  </si>
  <si>
    <t>Montáž tabule s provozním řádem hřiště, včetně základu a kotvení</t>
  </si>
  <si>
    <t>Tabule s provozním řádem hřiště, hliníková informační vitrína 1370x1000x60mm,stojan</t>
  </si>
  <si>
    <t>Montáž branky na házenou, včetně kotvení</t>
  </si>
  <si>
    <t>Branka na házenou 2x3m s basketbalovou konstrukcí</t>
  </si>
  <si>
    <t>Rozměr branky: vnitřní - 2 x 3 m, venkovní - 2,08 x 3,16 m. Branka se skládá z ocelového rámu (jekl 80/80 mm) a zadní ocelové konstrukce pro uchycení sítě (spodní hloubka 1,20 m, horní hloubka 0,98 m).:</t>
  </si>
  <si>
    <t>Povrchová úprava celé konstrukce - žárové zinkování. V ceně jsou zahrnuté kotvení, sítě na branku.:</t>
  </si>
  <si>
    <t>Tenisové sloupky (ZN) prům.102 mm,pouzdra a víčka</t>
  </si>
  <si>
    <t>Souprava obsahuje - 2 ks ZN sloupky (vhodné pro exteriér), napínací ocelový mechanismus uvnitř sloupku, klika ocelová zinkovaná, 2 ks zemních pouzder, 2 ks - víčka na pouzdra.:</t>
  </si>
  <si>
    <t>Průměr sloupků je 102 mm, výška sloupku je 109 cm nad povrchem a kladka (kolečko) pro napnutí sítě je ve výšce 107 cm. Napínací klika je upevněna ke sloupku (nelze jednoduše odcizit):</t>
  </si>
  <si>
    <t>a lze ji uschovat uvnitř sloupku, vedle napínacího mechanismu. Tyto sloupky lze použít i jako sloupky pro nohejbal:</t>
  </si>
  <si>
    <t>1</t>
  </si>
  <si>
    <t>Síť tenis - extra silná s uzly, PL/4mm</t>
  </si>
  <si>
    <t>Síť z polyetylénu, síla 4 mm, extra silná s uzly, PES páska, nánosové lanko - délka 13,5 m, rozměr sítě 12,8 x 1,08m, horních 6 řad zdvojeno - prosíťováním, středová páska - wimbledon standard:</t>
  </si>
  <si>
    <t xml:space="preserve">Volejbalové sloupky (ZN) prům. 102 mm, s napínacím šroubem + pouzdra a víčka </t>
  </si>
  <si>
    <t>Součástí soupravy jsou 2 ks ZN sloupků prům.102 mm + napínací mechanismus ZN - šroub s klikou + háčky a kolečka jsou součástí objímek + 2ks zemních pouzder ZN + 2 ks víčka ZN.. Sloupky jsou multifunkční:</t>
  </si>
  <si>
    <t>a lze je používat na volejbal, rekreační badminton, tenis nebo nohejbal. Sedačka pro rozhodčího. (exterier):</t>
  </si>
  <si>
    <t>Síť volejbal, PL+PA/3mm, černá, s lankem (délka lanka 13,5 m)</t>
  </si>
  <si>
    <t>Rozměr sítě 9,50y1,00m, polyetylén + polyamid, oko 10 cm, s nánosovaným lankem, 4 x prošitá po celém obvodu, po stranách výztuž, 6 vypínací bodů, se záseky pro dokonalé dopnutí.:</t>
  </si>
  <si>
    <t>917862111R00</t>
  </si>
  <si>
    <t>Osazení stojat. obrub.bet. s opěrou,lože z C 12/15</t>
  </si>
  <si>
    <t>hřiště:</t>
  </si>
  <si>
    <t>2*(30,0+15,0)</t>
  </si>
  <si>
    <t>918101111R00</t>
  </si>
  <si>
    <t>Lože pod obrubníky nebo obruby dlažeb z C 12/15</t>
  </si>
  <si>
    <t>90*0,2*0,1</t>
  </si>
  <si>
    <t>59217421R</t>
  </si>
  <si>
    <t>Obrubník chodníkový ABO 14-10 1000/100/250, přírodní</t>
  </si>
  <si>
    <t>90,0*1,05</t>
  </si>
  <si>
    <t>564831111R00</t>
  </si>
  <si>
    <t>Podklad ze štěrkodrti po zhutnění tloušťky 10 cm</t>
  </si>
  <si>
    <t>hřiště +15%:</t>
  </si>
  <si>
    <t>drcené kamenivo frakce 0-63:</t>
  </si>
  <si>
    <t>1,15*(15,0*30,0)</t>
  </si>
  <si>
    <t>drcené kamenivo frakce 16-32:</t>
  </si>
  <si>
    <t>450</t>
  </si>
  <si>
    <t>564811111R00</t>
  </si>
  <si>
    <t>Podklad ze štěrkodrti po zhutnění tloušťky 5 cm</t>
  </si>
  <si>
    <t>drcené kamenivo frakce 8-16:</t>
  </si>
  <si>
    <t>564801111R00</t>
  </si>
  <si>
    <t>Podklad ze štěrkodrti po zhutnění tloušťky 3 cm</t>
  </si>
  <si>
    <t>drcené kamenivo frakce 4-8:</t>
  </si>
  <si>
    <t>drcené kamenivo frakce 0-4:</t>
  </si>
  <si>
    <t>Sportovní povrch umělá tráva F15mm, 40 000 vpichů na 1m2</t>
  </si>
  <si>
    <t>Na připravený podklad se volně rozloží umělý trávník v rolích dodaných na míru přímo z výrobního závodu. Tyto díly se k sobě přiloží a vzniklé spoje se podlepí. Následuje vřezávání hracích čar. Nakonec se celá plocha zasype křemičitým pískem,:</t>
  </si>
  <si>
    <t>který se musí kartáčem zapravit asi do 40 - 50% výšky umělého vlákna (ca. 8kg/m2), vrchní vrstva se posype malým množstvím EPDM granulátu v barvě podkladu (ca.0,4kg/m2):</t>
  </si>
  <si>
    <t>15,0*30,0</t>
  </si>
  <si>
    <t>Hrací čary (tenis, volejbal, kopaná, nohejbal)</t>
  </si>
  <si>
    <t>998223011R00</t>
  </si>
  <si>
    <t>Přesun hmot, pozemní komunikace, kryt dlážděný</t>
  </si>
  <si>
    <t>919735112R00</t>
  </si>
  <si>
    <t>Řezání stávajícího živičného krytu tl. 5 - 10 cm</t>
  </si>
  <si>
    <t>917762111R00</t>
  </si>
  <si>
    <t>Osazení ležat. obrub. bet. s opěrou,lože z C 12/15</t>
  </si>
  <si>
    <t>u komunikace:</t>
  </si>
  <si>
    <t>10,0</t>
  </si>
  <si>
    <t>chodník:</t>
  </si>
  <si>
    <t>(2,0+13,0+9,0+9,0+7,5)</t>
  </si>
  <si>
    <t>zpevněná plocha:</t>
  </si>
  <si>
    <t>10,0+7,5</t>
  </si>
  <si>
    <t>10,0*0,3*0,1+58*0,2*0,1</t>
  </si>
  <si>
    <t>59217488R</t>
  </si>
  <si>
    <t>Obrubník silniční ABO 2-15 1000/150/250, přírodní</t>
  </si>
  <si>
    <t>10*1,05</t>
  </si>
  <si>
    <t>58*1,05</t>
  </si>
  <si>
    <t>chodník +10%:</t>
  </si>
  <si>
    <t>1,1*(13,0+7,5+9,0)*2,0</t>
  </si>
  <si>
    <t>(13,0+7,5+9,0)*2,0</t>
  </si>
  <si>
    <t>564801112R00</t>
  </si>
  <si>
    <t>Podklad ze štěrkodrti po zhutnění tloušťky 4 cm</t>
  </si>
  <si>
    <t>596215021R00</t>
  </si>
  <si>
    <t>Kladení zámkové dlažby tl. 6 cm do drtě tl. 4 cm</t>
  </si>
  <si>
    <t>59245308R</t>
  </si>
  <si>
    <t>Dlažba přírodní  20x10x6</t>
  </si>
  <si>
    <t>59*1,05</t>
  </si>
  <si>
    <t>564861111R00</t>
  </si>
  <si>
    <t>Podklad ze štěrkodrti po zhutnění tloušťky 20 cm</t>
  </si>
  <si>
    <t>zpevněná plocha +10%:</t>
  </si>
  <si>
    <t>1,1*10,0*(7,5+9,0)/2</t>
  </si>
  <si>
    <t>10,0*(7,5+9,0)/2</t>
  </si>
  <si>
    <t>596921112R00</t>
  </si>
  <si>
    <t>Kladení bet.veget. dlaždic,lože 30 mm,pl.do 100 m2</t>
  </si>
  <si>
    <t>59228284R</t>
  </si>
  <si>
    <t>Tvárnice zatravňovací TBM 17-40  600x400x80 mm, přírodní</t>
  </si>
  <si>
    <t>82,5/0,6/0,4*1,05</t>
  </si>
  <si>
    <t>596921191R00</t>
  </si>
  <si>
    <t>Příplatek za výplň spár veg. dlaždic, bez dodávky</t>
  </si>
  <si>
    <t>10,0*(7,5+9,0)/2*0,08*0,3</t>
  </si>
  <si>
    <t>583414034R</t>
  </si>
  <si>
    <t>Kamenivo drcené frakce  4/8  B Olomoucký kraj</t>
  </si>
  <si>
    <t>1,98*2,0</t>
  </si>
  <si>
    <t>762114110R00</t>
  </si>
  <si>
    <t>M.konstr.stěn z řez.hraněn.do 120cm2 ocel.spojkami</t>
  </si>
  <si>
    <t>mantinel vratovým šroubem na pásovinu u sloupku:</t>
  </si>
  <si>
    <t>2*(15,0+30,0)*4</t>
  </si>
  <si>
    <t>605158616R</t>
  </si>
  <si>
    <t>Hranol konstrukční masivní KVH Si  40x140 mm l=5m, Si - pohledový, SM, kvalita S10, vlhkost 15%</t>
  </si>
  <si>
    <t>4*90,0*0,04*0,14*1,2</t>
  </si>
  <si>
    <t>783616000R00</t>
  </si>
  <si>
    <t>Nátěr olejový truhlářských výrobků, napuštění</t>
  </si>
  <si>
    <t>mantinel:</t>
  </si>
  <si>
    <t>2*(15,0+30,0)*4*(2*(0,04+0,14))*1,2</t>
  </si>
  <si>
    <t>783612100R00</t>
  </si>
  <si>
    <t>Nátěr olejový truhlářských výrobků dvojnásobný</t>
  </si>
  <si>
    <t>Montáž ochranná sítě, včetně upevňovacích prvků a lanka</t>
  </si>
  <si>
    <t>sportovní síť na sloupky, 3x lanko:</t>
  </si>
  <si>
    <t>2*(15,0+30,0)*2,5</t>
  </si>
  <si>
    <t>31195103R</t>
  </si>
  <si>
    <t>Napínák na lanko M5/70mm</t>
  </si>
  <si>
    <t>31195104R</t>
  </si>
  <si>
    <t>Spojka šroubovací na lanko</t>
  </si>
  <si>
    <t>31195105R</t>
  </si>
  <si>
    <t>Lanko ocelové 4 mm</t>
  </si>
  <si>
    <t>3*90*1,05</t>
  </si>
  <si>
    <t>Ochranná síť PP/40/3 mm,černá, zelená</t>
  </si>
  <si>
    <t>225*1,1</t>
  </si>
  <si>
    <t>998766101R00</t>
  </si>
  <si>
    <t>Přesun hmot pro truhlářské konstr., výšky do 6 m</t>
  </si>
  <si>
    <t>005211010R</t>
  </si>
  <si>
    <t>Předání a převzetí staveniště</t>
  </si>
  <si>
    <t>005211080R</t>
  </si>
  <si>
    <t xml:space="preserve">Bezpečnostní a hygienická opatření na staveništi </t>
  </si>
  <si>
    <t>005241010R</t>
  </si>
  <si>
    <t xml:space="preserve">Dokumentace skutečného provedení </t>
  </si>
  <si>
    <t>005241020R</t>
  </si>
  <si>
    <t xml:space="preserve">Geodetické zaměření skutečného provedení  </t>
  </si>
  <si>
    <t>005111020R</t>
  </si>
  <si>
    <t>Vytyčení stavby</t>
  </si>
  <si>
    <t>005111021R</t>
  </si>
  <si>
    <t>Vytyčení inženýrských sítí</t>
  </si>
  <si>
    <t>005121010R</t>
  </si>
  <si>
    <t>Vybudování zařízení staveniště</t>
  </si>
  <si>
    <t>005121020R</t>
  </si>
  <si>
    <t xml:space="preserve">Provoz zařízení staveniště </t>
  </si>
  <si>
    <t>005121030R</t>
  </si>
  <si>
    <t>Odstranění zařízení staveniště</t>
  </si>
  <si>
    <t/>
  </si>
  <si>
    <t>SUM</t>
  </si>
  <si>
    <t>Cenová soustava</t>
  </si>
  <si>
    <t>17/II-RTS</t>
  </si>
  <si>
    <t>Vlastní</t>
  </si>
</sst>
</file>

<file path=xl/styles.xml><?xml version="1.0" encoding="utf-8"?>
<styleSheet xmlns="http://schemas.openxmlformats.org/spreadsheetml/2006/main">
  <numFmts count="1">
    <numFmt numFmtId="164" formatCode="#,##0.00000"/>
  </numFmts>
  <fonts count="19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265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49" fontId="3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3" fillId="5" borderId="10" xfId="0" applyFont="1" applyFill="1" applyBorder="1"/>
    <xf numFmtId="0" fontId="3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4" fontId="3" fillId="0" borderId="35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vertical="center"/>
    </xf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horizontal="center" vertical="center"/>
    </xf>
    <xf numFmtId="4" fontId="3" fillId="0" borderId="38" xfId="0" applyNumberFormat="1" applyFont="1" applyBorder="1" applyAlignment="1">
      <alignment vertical="center"/>
    </xf>
    <xf numFmtId="4" fontId="3" fillId="5" borderId="38" xfId="0" applyNumberFormat="1" applyFont="1" applyFill="1" applyBorder="1" applyAlignment="1">
      <alignment horizontal="center"/>
    </xf>
    <xf numFmtId="4" fontId="3" fillId="5" borderId="38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9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 applyAlignment="1"/>
    <xf numFmtId="49" fontId="0" fillId="3" borderId="42" xfId="0" applyNumberFormat="1" applyFill="1" applyBorder="1"/>
    <xf numFmtId="0" fontId="0" fillId="3" borderId="42" xfId="0" applyFill="1" applyBorder="1"/>
    <xf numFmtId="0" fontId="0" fillId="3" borderId="41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8" xfId="0" applyFill="1" applyBorder="1" applyAlignment="1">
      <alignment vertical="top"/>
    </xf>
    <xf numFmtId="0" fontId="0" fillId="3" borderId="49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4" xfId="0" applyNumberFormat="1" applyFont="1" applyBorder="1" applyAlignment="1">
      <alignment vertical="top" wrapText="1" shrinkToFit="1"/>
    </xf>
    <xf numFmtId="0" fontId="0" fillId="3" borderId="37" xfId="0" applyFill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wrapText="1" shrinkToFit="1"/>
    </xf>
    <xf numFmtId="164" fontId="0" fillId="3" borderId="38" xfId="0" applyNumberFormat="1" applyFill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8" xfId="0" applyNumberFormat="1" applyFill="1" applyBorder="1" applyAlignment="1">
      <alignment vertical="top" shrinkToFit="1"/>
    </xf>
    <xf numFmtId="0" fontId="0" fillId="3" borderId="50" xfId="0" applyFill="1" applyBorder="1"/>
    <xf numFmtId="0" fontId="0" fillId="3" borderId="51" xfId="0" applyFill="1" applyBorder="1" applyAlignment="1">
      <alignment wrapTex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3" xfId="0" applyFill="1" applyBorder="1" applyAlignment="1">
      <alignment vertical="top"/>
    </xf>
    <xf numFmtId="164" fontId="0" fillId="3" borderId="48" xfId="0" applyNumberFormat="1" applyFill="1" applyBorder="1" applyAlignment="1">
      <alignment vertical="top"/>
    </xf>
    <xf numFmtId="4" fontId="0" fillId="3" borderId="48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7" xfId="0" applyFont="1" applyBorder="1" applyAlignment="1">
      <alignment vertical="top" shrinkToFit="1"/>
    </xf>
    <xf numFmtId="164" fontId="16" fillId="0" borderId="38" xfId="0" applyNumberFormat="1" applyFont="1" applyBorder="1" applyAlignment="1">
      <alignment vertical="top" shrinkToFit="1"/>
    </xf>
    <xf numFmtId="4" fontId="16" fillId="4" borderId="38" xfId="0" applyNumberFormat="1" applyFont="1" applyFill="1" applyBorder="1" applyAlignment="1" applyProtection="1">
      <alignment vertical="top" shrinkToFit="1"/>
      <protection locked="0"/>
    </xf>
    <xf numFmtId="4" fontId="16" fillId="0" borderId="38" xfId="0" applyNumberFormat="1" applyFont="1" applyBorder="1" applyAlignment="1">
      <alignment vertical="top" shrinkToFit="1"/>
    </xf>
    <xf numFmtId="0" fontId="16" fillId="0" borderId="38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vertical="top"/>
    </xf>
    <xf numFmtId="4" fontId="5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17" fillId="0" borderId="33" xfId="0" quotePrefix="1" applyNumberFormat="1" applyFont="1" applyBorder="1" applyAlignment="1">
      <alignment horizontal="left" vertical="top" wrapText="1"/>
    </xf>
    <xf numFmtId="0" fontId="0" fillId="3" borderId="38" xfId="0" applyNumberFormat="1" applyFill="1" applyBorder="1" applyAlignment="1">
      <alignment horizontal="left" vertical="top" wrapText="1"/>
    </xf>
    <xf numFmtId="0" fontId="16" fillId="0" borderId="38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1" fillId="3" borderId="35" xfId="4" applyNumberFormat="1" applyFont="1" applyFill="1" applyBorder="1" applyAlignment="1">
      <alignment wrapText="1"/>
    </xf>
    <xf numFmtId="49" fontId="18" fillId="3" borderId="15" xfId="4" applyNumberFormat="1" applyFill="1" applyBorder="1" applyAlignment="1">
      <alignment vertical="top"/>
    </xf>
    <xf numFmtId="0" fontId="16" fillId="0" borderId="26" xfId="4" applyNumberFormat="1" applyFont="1" applyBorder="1" applyAlignment="1">
      <alignment vertical="top"/>
    </xf>
    <xf numFmtId="0" fontId="16" fillId="0" borderId="26" xfId="0" applyNumberFormat="1" applyFont="1" applyBorder="1" applyAlignment="1">
      <alignment vertical="top"/>
    </xf>
    <xf numFmtId="0" fontId="16" fillId="0" borderId="38" xfId="0" applyNumberFormat="1" applyFont="1" applyBorder="1" applyAlignment="1">
      <alignment vertical="top"/>
    </xf>
    <xf numFmtId="0" fontId="3" fillId="2" borderId="0" xfId="0" applyFont="1" applyFill="1" applyAlignment="1">
      <alignment horizontal="left" wrapText="1"/>
    </xf>
    <xf numFmtId="4" fontId="3" fillId="0" borderId="3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4" fontId="3" fillId="0" borderId="38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4" fontId="3" fillId="5" borderId="38" xfId="0" applyNumberFormat="1" applyFont="1" applyFill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3" fillId="0" borderId="35" xfId="0" applyNumberFormat="1" applyFont="1" applyBorder="1" applyAlignment="1">
      <alignment vertical="center"/>
    </xf>
    <xf numFmtId="49" fontId="3" fillId="0" borderId="36" xfId="0" applyNumberFormat="1" applyFont="1" applyBorder="1" applyAlignment="1">
      <alignment vertical="center" wrapText="1"/>
    </xf>
    <xf numFmtId="49" fontId="3" fillId="0" borderId="18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4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</cellXfs>
  <cellStyles count="5">
    <cellStyle name="normální" xfId="0" builtinId="0"/>
    <cellStyle name="normální 2" xfId="1"/>
    <cellStyle name="Normální 2 7" xfId="4"/>
    <cellStyle name="Normální 3" xfId="2"/>
    <cellStyle name="Normální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A2" sqref="A2:G2"/>
    </sheetView>
  </sheetViews>
  <sheetFormatPr defaultRowHeight="13.2"/>
  <sheetData>
    <row r="1" spans="1:7">
      <c r="A1" s="37" t="s">
        <v>38</v>
      </c>
    </row>
    <row r="2" spans="1:7" ht="57.75" customHeight="1">
      <c r="A2" s="206" t="s">
        <v>39</v>
      </c>
      <c r="B2" s="206"/>
      <c r="C2" s="206"/>
      <c r="D2" s="206"/>
      <c r="E2" s="206"/>
      <c r="F2" s="206"/>
      <c r="G2" s="206"/>
    </row>
  </sheetData>
  <mergeCells count="1">
    <mergeCell ref="A2:G2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60"/>
  <sheetViews>
    <sheetView showGridLines="0" topLeftCell="B12" zoomScaleNormal="100" zoomScaleSheetLayoutView="75" workbookViewId="0">
      <selection activeCell="G33" sqref="G33"/>
    </sheetView>
  </sheetViews>
  <sheetFormatPr defaultColWidth="9" defaultRowHeight="13.2"/>
  <cols>
    <col min="1" max="1" width="8.4414062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7" width="12.6640625" style="1" customWidth="1"/>
    <col min="8" max="8" width="12.6640625" customWidth="1"/>
    <col min="9" max="9" width="12.6640625" style="1" customWidth="1"/>
    <col min="10" max="10" width="6.6640625" style="1" customWidth="1"/>
    <col min="11" max="11" width="4.33203125" customWidth="1"/>
    <col min="12" max="15" width="10.6640625" customWidth="1"/>
  </cols>
  <sheetData>
    <row r="1" spans="1:15" ht="33.75" customHeight="1">
      <c r="A1" s="73" t="s">
        <v>36</v>
      </c>
      <c r="B1" s="238" t="s">
        <v>42</v>
      </c>
      <c r="C1" s="239"/>
      <c r="D1" s="239"/>
      <c r="E1" s="239"/>
      <c r="F1" s="239"/>
      <c r="G1" s="239"/>
      <c r="H1" s="239"/>
      <c r="I1" s="239"/>
      <c r="J1" s="240"/>
    </row>
    <row r="2" spans="1:15" ht="23.25" customHeight="1">
      <c r="A2" s="4"/>
      <c r="B2" s="81" t="s">
        <v>40</v>
      </c>
      <c r="C2" s="82"/>
      <c r="D2" s="223" t="s">
        <v>45</v>
      </c>
      <c r="E2" s="224"/>
      <c r="F2" s="224"/>
      <c r="G2" s="224"/>
      <c r="H2" s="224"/>
      <c r="I2" s="224"/>
      <c r="J2" s="225"/>
      <c r="O2" s="2"/>
    </row>
    <row r="3" spans="1:15" ht="23.25" hidden="1" customHeight="1">
      <c r="A3" s="4"/>
      <c r="B3" s="83" t="s">
        <v>43</v>
      </c>
      <c r="C3" s="84"/>
      <c r="D3" s="251"/>
      <c r="E3" s="252"/>
      <c r="F3" s="252"/>
      <c r="G3" s="252"/>
      <c r="H3" s="252"/>
      <c r="I3" s="252"/>
      <c r="J3" s="253"/>
    </row>
    <row r="4" spans="1:15" ht="23.25" hidden="1" customHeight="1">
      <c r="A4" s="4"/>
      <c r="B4" s="85" t="s">
        <v>44</v>
      </c>
      <c r="C4" s="86"/>
      <c r="D4" s="87"/>
      <c r="E4" s="87"/>
      <c r="F4" s="88"/>
      <c r="G4" s="89"/>
      <c r="H4" s="88"/>
      <c r="I4" s="89"/>
      <c r="J4" s="90"/>
    </row>
    <row r="5" spans="1:15" ht="24" customHeight="1">
      <c r="A5" s="4"/>
      <c r="B5" s="47" t="s">
        <v>21</v>
      </c>
      <c r="C5" s="5"/>
      <c r="D5" s="91" t="s">
        <v>46</v>
      </c>
      <c r="E5" s="26"/>
      <c r="F5" s="26"/>
      <c r="G5" s="26"/>
      <c r="H5" s="28" t="s">
        <v>33</v>
      </c>
      <c r="I5" s="91" t="s">
        <v>50</v>
      </c>
      <c r="J5" s="11"/>
    </row>
    <row r="6" spans="1:15" ht="15.75" customHeight="1">
      <c r="A6" s="4"/>
      <c r="B6" s="41"/>
      <c r="C6" s="26"/>
      <c r="D6" s="91" t="s">
        <v>47</v>
      </c>
      <c r="E6" s="26"/>
      <c r="F6" s="26"/>
      <c r="G6" s="26"/>
      <c r="H6" s="28" t="s">
        <v>34</v>
      </c>
      <c r="I6" s="91" t="s">
        <v>51</v>
      </c>
      <c r="J6" s="11"/>
    </row>
    <row r="7" spans="1:15" ht="15.75" customHeight="1">
      <c r="A7" s="4"/>
      <c r="B7" s="42"/>
      <c r="C7" s="92" t="s">
        <v>49</v>
      </c>
      <c r="D7" s="80" t="s">
        <v>48</v>
      </c>
      <c r="E7" s="34"/>
      <c r="F7" s="34"/>
      <c r="G7" s="34"/>
      <c r="H7" s="36"/>
      <c r="I7" s="34"/>
      <c r="J7" s="51"/>
    </row>
    <row r="8" spans="1:15" ht="24" hidden="1" customHeight="1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>
      <c r="A11" s="4"/>
      <c r="B11" s="47" t="s">
        <v>18</v>
      </c>
      <c r="C11" s="5"/>
      <c r="D11" s="230"/>
      <c r="E11" s="230"/>
      <c r="F11" s="230"/>
      <c r="G11" s="230"/>
      <c r="H11" s="28" t="s">
        <v>33</v>
      </c>
      <c r="I11" s="94"/>
      <c r="J11" s="11"/>
    </row>
    <row r="12" spans="1:15" ht="15.75" customHeight="1">
      <c r="A12" s="4"/>
      <c r="B12" s="41"/>
      <c r="C12" s="26"/>
      <c r="D12" s="249"/>
      <c r="E12" s="249"/>
      <c r="F12" s="249"/>
      <c r="G12" s="249"/>
      <c r="H12" s="28" t="s">
        <v>34</v>
      </c>
      <c r="I12" s="94"/>
      <c r="J12" s="11"/>
    </row>
    <row r="13" spans="1:15" ht="15.75" customHeight="1">
      <c r="A13" s="4"/>
      <c r="B13" s="42"/>
      <c r="C13" s="93"/>
      <c r="D13" s="250"/>
      <c r="E13" s="250"/>
      <c r="F13" s="250"/>
      <c r="G13" s="250"/>
      <c r="H13" s="29"/>
      <c r="I13" s="34"/>
      <c r="J13" s="51"/>
    </row>
    <row r="14" spans="1:15" ht="24" hidden="1" customHeight="1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>
      <c r="A15" s="4"/>
      <c r="B15" s="52" t="s">
        <v>31</v>
      </c>
      <c r="C15" s="72"/>
      <c r="D15" s="53"/>
      <c r="E15" s="229"/>
      <c r="F15" s="229"/>
      <c r="G15" s="247"/>
      <c r="H15" s="247"/>
      <c r="I15" s="247" t="s">
        <v>28</v>
      </c>
      <c r="J15" s="248"/>
    </row>
    <row r="16" spans="1:15" ht="23.25" customHeight="1">
      <c r="A16" s="141" t="s">
        <v>23</v>
      </c>
      <c r="B16" s="142" t="s">
        <v>23</v>
      </c>
      <c r="C16" s="58"/>
      <c r="D16" s="59"/>
      <c r="E16" s="226"/>
      <c r="F16" s="227"/>
      <c r="G16" s="226"/>
      <c r="H16" s="227"/>
      <c r="I16" s="226">
        <f>SUMIF(F47:F56,A16,I47:I56)+SUMIF(F47:F56,"PSU",I47:I56)</f>
        <v>0</v>
      </c>
      <c r="J16" s="228"/>
    </row>
    <row r="17" spans="1:10" ht="23.25" customHeight="1">
      <c r="A17" s="141" t="s">
        <v>24</v>
      </c>
      <c r="B17" s="142" t="s">
        <v>24</v>
      </c>
      <c r="C17" s="58"/>
      <c r="D17" s="59"/>
      <c r="E17" s="226"/>
      <c r="F17" s="227"/>
      <c r="G17" s="226"/>
      <c r="H17" s="227"/>
      <c r="I17" s="226">
        <f>SUMIF(F47:F56,A17,I47:I56)</f>
        <v>0</v>
      </c>
      <c r="J17" s="228"/>
    </row>
    <row r="18" spans="1:10" ht="23.25" customHeight="1">
      <c r="A18" s="141" t="s">
        <v>25</v>
      </c>
      <c r="B18" s="142" t="s">
        <v>25</v>
      </c>
      <c r="C18" s="58"/>
      <c r="D18" s="59"/>
      <c r="E18" s="226"/>
      <c r="F18" s="227"/>
      <c r="G18" s="226"/>
      <c r="H18" s="227"/>
      <c r="I18" s="226">
        <f>SUMIF(F47:F56,A18,I47:I56)</f>
        <v>0</v>
      </c>
      <c r="J18" s="228"/>
    </row>
    <row r="19" spans="1:10" ht="23.25" customHeight="1">
      <c r="A19" s="141" t="s">
        <v>73</v>
      </c>
      <c r="B19" s="142" t="s">
        <v>26</v>
      </c>
      <c r="C19" s="58"/>
      <c r="D19" s="59"/>
      <c r="E19" s="226"/>
      <c r="F19" s="227"/>
      <c r="G19" s="226"/>
      <c r="H19" s="227"/>
      <c r="I19" s="226">
        <f>SUMIF(F47:F56,A19,I47:I56)</f>
        <v>0</v>
      </c>
      <c r="J19" s="228"/>
    </row>
    <row r="20" spans="1:10" ht="23.25" customHeight="1">
      <c r="A20" s="141" t="s">
        <v>72</v>
      </c>
      <c r="B20" s="142" t="s">
        <v>27</v>
      </c>
      <c r="C20" s="58"/>
      <c r="D20" s="59"/>
      <c r="E20" s="226"/>
      <c r="F20" s="227"/>
      <c r="G20" s="226"/>
      <c r="H20" s="227"/>
      <c r="I20" s="226">
        <f>SUMIF(F47:F56,A20,I47:I56)</f>
        <v>0</v>
      </c>
      <c r="J20" s="228"/>
    </row>
    <row r="21" spans="1:10" ht="23.25" customHeight="1">
      <c r="A21" s="4"/>
      <c r="B21" s="74" t="s">
        <v>28</v>
      </c>
      <c r="C21" s="75"/>
      <c r="D21" s="76"/>
      <c r="E21" s="236"/>
      <c r="F21" s="245"/>
      <c r="G21" s="236"/>
      <c r="H21" s="245"/>
      <c r="I21" s="236">
        <f>SUM(I16:J20)</f>
        <v>0</v>
      </c>
      <c r="J21" s="237"/>
    </row>
    <row r="22" spans="1:10" ht="33" customHeight="1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>
      <c r="A23" s="4"/>
      <c r="B23" s="57" t="s">
        <v>11</v>
      </c>
      <c r="C23" s="58"/>
      <c r="D23" s="59"/>
      <c r="E23" s="60">
        <v>15</v>
      </c>
      <c r="F23" s="61" t="s">
        <v>0</v>
      </c>
      <c r="G23" s="234">
        <f>ZakladDPHSniVypocet</f>
        <v>0</v>
      </c>
      <c r="H23" s="235"/>
      <c r="I23" s="235"/>
      <c r="J23" s="62" t="str">
        <f t="shared" ref="J23:J28" si="0">Mena</f>
        <v>CZK</v>
      </c>
    </row>
    <row r="24" spans="1:10" ht="23.25" customHeight="1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32">
        <f>ZakladDPHSni*SazbaDPH1/100</f>
        <v>0</v>
      </c>
      <c r="H24" s="233"/>
      <c r="I24" s="233"/>
      <c r="J24" s="62" t="str">
        <f t="shared" si="0"/>
        <v>CZK</v>
      </c>
    </row>
    <row r="25" spans="1:10" ht="23.25" customHeight="1">
      <c r="A25" s="4"/>
      <c r="B25" s="57" t="s">
        <v>13</v>
      </c>
      <c r="C25" s="58"/>
      <c r="D25" s="59"/>
      <c r="E25" s="60">
        <v>21</v>
      </c>
      <c r="F25" s="61" t="s">
        <v>0</v>
      </c>
      <c r="G25" s="234">
        <f>ZakladDPHZaklVypocet</f>
        <v>0</v>
      </c>
      <c r="H25" s="235"/>
      <c r="I25" s="235"/>
      <c r="J25" s="62" t="str">
        <f t="shared" si="0"/>
        <v>CZK</v>
      </c>
    </row>
    <row r="26" spans="1:10" ht="23.25" customHeight="1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41">
        <f>ZakladDPHZakl*SazbaDPH2/100</f>
        <v>0</v>
      </c>
      <c r="H26" s="242"/>
      <c r="I26" s="242"/>
      <c r="J26" s="56" t="str">
        <f t="shared" si="0"/>
        <v>CZK</v>
      </c>
    </row>
    <row r="27" spans="1:10" ht="23.25" customHeight="1" thickBot="1">
      <c r="A27" s="4"/>
      <c r="B27" s="48" t="s">
        <v>4</v>
      </c>
      <c r="C27" s="20"/>
      <c r="D27" s="23"/>
      <c r="E27" s="20"/>
      <c r="F27" s="21"/>
      <c r="G27" s="243">
        <f>0</f>
        <v>0</v>
      </c>
      <c r="H27" s="243"/>
      <c r="I27" s="243"/>
      <c r="J27" s="63" t="str">
        <f t="shared" si="0"/>
        <v>CZK</v>
      </c>
    </row>
    <row r="28" spans="1:10" ht="27.75" hidden="1" customHeight="1" thickBot="1">
      <c r="A28" s="4"/>
      <c r="B28" s="113" t="s">
        <v>22</v>
      </c>
      <c r="C28" s="114"/>
      <c r="D28" s="114"/>
      <c r="E28" s="115"/>
      <c r="F28" s="116"/>
      <c r="G28" s="246">
        <f>ZakladDPHSniVypocet+ZakladDPHZaklVypocet</f>
        <v>0</v>
      </c>
      <c r="H28" s="246"/>
      <c r="I28" s="246"/>
      <c r="J28" s="117" t="str">
        <f t="shared" si="0"/>
        <v>CZK</v>
      </c>
    </row>
    <row r="29" spans="1:10" ht="27.75" customHeight="1" thickBot="1">
      <c r="A29" s="4"/>
      <c r="B29" s="113" t="s">
        <v>35</v>
      </c>
      <c r="C29" s="118"/>
      <c r="D29" s="118"/>
      <c r="E29" s="118"/>
      <c r="F29" s="118"/>
      <c r="G29" s="244">
        <f>ZakladDPHSni+DPHSni+ZakladDPHZakl+DPHZakl+Zaokrouhleni</f>
        <v>0</v>
      </c>
      <c r="H29" s="244"/>
      <c r="I29" s="244"/>
      <c r="J29" s="119" t="s">
        <v>53</v>
      </c>
    </row>
    <row r="30" spans="1:10" ht="12.75" customHeight="1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>
      <c r="A32" s="4"/>
      <c r="B32" s="24"/>
      <c r="C32" s="19" t="s">
        <v>10</v>
      </c>
      <c r="D32" s="39"/>
      <c r="E32" s="39"/>
      <c r="F32" s="19" t="s">
        <v>9</v>
      </c>
      <c r="G32" s="39"/>
      <c r="H32" s="40"/>
      <c r="I32" s="39"/>
      <c r="J32" s="12"/>
    </row>
    <row r="33" spans="1:10" ht="47.25" customHeight="1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>
      <c r="A35" s="4"/>
      <c r="B35" s="4"/>
      <c r="C35" s="5"/>
      <c r="D35" s="231" t="s">
        <v>2</v>
      </c>
      <c r="E35" s="231"/>
      <c r="F35" s="5"/>
      <c r="G35" s="45"/>
      <c r="H35" s="13" t="s">
        <v>3</v>
      </c>
      <c r="I35" s="45"/>
      <c r="J35" s="12"/>
    </row>
    <row r="36" spans="1:10" ht="13.5" customHeight="1" thickBot="1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>
      <c r="B37" s="77" t="s">
        <v>15</v>
      </c>
      <c r="C37" s="3"/>
      <c r="D37" s="3"/>
      <c r="E37" s="3"/>
      <c r="F37" s="105"/>
      <c r="G37" s="105"/>
      <c r="H37" s="105"/>
      <c r="I37" s="105"/>
      <c r="J37" s="3"/>
    </row>
    <row r="38" spans="1:10" ht="25.5" hidden="1" customHeight="1">
      <c r="A38" s="97" t="s">
        <v>37</v>
      </c>
      <c r="B38" s="99" t="s">
        <v>16</v>
      </c>
      <c r="C38" s="100" t="s">
        <v>5</v>
      </c>
      <c r="D38" s="101"/>
      <c r="E38" s="101"/>
      <c r="F38" s="106" t="str">
        <f>B23</f>
        <v>Základ pro sníženou DPH</v>
      </c>
      <c r="G38" s="106" t="str">
        <f>B25</f>
        <v>Základ pro základní DPH</v>
      </c>
      <c r="H38" s="107" t="s">
        <v>17</v>
      </c>
      <c r="I38" s="107" t="s">
        <v>1</v>
      </c>
      <c r="J38" s="102" t="s">
        <v>0</v>
      </c>
    </row>
    <row r="39" spans="1:10" ht="25.5" hidden="1" customHeight="1">
      <c r="A39" s="97">
        <v>1</v>
      </c>
      <c r="B39" s="103"/>
      <c r="C39" s="214"/>
      <c r="D39" s="215"/>
      <c r="E39" s="215"/>
      <c r="F39" s="108">
        <f>' Pol'!AD307</f>
        <v>0</v>
      </c>
      <c r="G39" s="109">
        <f>' Pol'!AE307</f>
        <v>0</v>
      </c>
      <c r="H39" s="110">
        <f>(F39*SazbaDPH1/100)+(G39*SazbaDPH2/100)</f>
        <v>0</v>
      </c>
      <c r="I39" s="110">
        <f>F39+G39+H39</f>
        <v>0</v>
      </c>
      <c r="J39" s="104" t="str">
        <f>IF(CenaCelkemVypocet=0,"",I39/CenaCelkemVypocet*100)</f>
        <v/>
      </c>
    </row>
    <row r="40" spans="1:10" ht="25.5" hidden="1" customHeight="1">
      <c r="A40" s="97"/>
      <c r="B40" s="216" t="s">
        <v>52</v>
      </c>
      <c r="C40" s="217"/>
      <c r="D40" s="217"/>
      <c r="E40" s="218"/>
      <c r="F40" s="111">
        <f>SUMIF(A39:A39,"=1",F39:F39)</f>
        <v>0</v>
      </c>
      <c r="G40" s="112">
        <f>SUMIF(A39:A39,"=1",G39:G39)</f>
        <v>0</v>
      </c>
      <c r="H40" s="112">
        <f>SUMIF(A39:A39,"=1",H39:H39)</f>
        <v>0</v>
      </c>
      <c r="I40" s="112">
        <f>SUMIF(A39:A39,"=1",I39:I39)</f>
        <v>0</v>
      </c>
      <c r="J40" s="98">
        <f>SUMIF(A39:A39,"=1",J39:J39)</f>
        <v>0</v>
      </c>
    </row>
    <row r="44" spans="1:10" ht="15.6">
      <c r="B44" s="120" t="s">
        <v>54</v>
      </c>
    </row>
    <row r="46" spans="1:10" ht="25.5" customHeight="1">
      <c r="A46" s="121"/>
      <c r="B46" s="125" t="s">
        <v>16</v>
      </c>
      <c r="C46" s="125" t="s">
        <v>5</v>
      </c>
      <c r="D46" s="126"/>
      <c r="E46" s="126"/>
      <c r="F46" s="129" t="s">
        <v>55</v>
      </c>
      <c r="G46" s="129"/>
      <c r="H46" s="129"/>
      <c r="I46" s="219" t="s">
        <v>28</v>
      </c>
      <c r="J46" s="219"/>
    </row>
    <row r="47" spans="1:10" ht="25.5" customHeight="1">
      <c r="A47" s="122"/>
      <c r="B47" s="130" t="s">
        <v>56</v>
      </c>
      <c r="C47" s="221" t="s">
        <v>57</v>
      </c>
      <c r="D47" s="222"/>
      <c r="E47" s="222"/>
      <c r="F47" s="132" t="s">
        <v>23</v>
      </c>
      <c r="G47" s="133"/>
      <c r="H47" s="133"/>
      <c r="I47" s="220">
        <f>' Pol'!H8</f>
        <v>0</v>
      </c>
      <c r="J47" s="220"/>
    </row>
    <row r="48" spans="1:10" ht="25.5" customHeight="1">
      <c r="A48" s="122"/>
      <c r="B48" s="124" t="s">
        <v>58</v>
      </c>
      <c r="C48" s="208" t="s">
        <v>59</v>
      </c>
      <c r="D48" s="209"/>
      <c r="E48" s="209"/>
      <c r="F48" s="134" t="s">
        <v>23</v>
      </c>
      <c r="G48" s="135"/>
      <c r="H48" s="135"/>
      <c r="I48" s="207">
        <f>' Pol'!H31</f>
        <v>0</v>
      </c>
      <c r="J48" s="207"/>
    </row>
    <row r="49" spans="1:10" ht="25.5" customHeight="1">
      <c r="A49" s="122"/>
      <c r="B49" s="124" t="s">
        <v>60</v>
      </c>
      <c r="C49" s="208" t="s">
        <v>61</v>
      </c>
      <c r="D49" s="209"/>
      <c r="E49" s="209"/>
      <c r="F49" s="134" t="s">
        <v>23</v>
      </c>
      <c r="G49" s="135"/>
      <c r="H49" s="135"/>
      <c r="I49" s="207">
        <f>' Pol'!H98</f>
        <v>0</v>
      </c>
      <c r="J49" s="207"/>
    </row>
    <row r="50" spans="1:10" ht="25.5" customHeight="1">
      <c r="A50" s="122"/>
      <c r="B50" s="124" t="s">
        <v>62</v>
      </c>
      <c r="C50" s="208" t="s">
        <v>63</v>
      </c>
      <c r="D50" s="209"/>
      <c r="E50" s="209"/>
      <c r="F50" s="134" t="s">
        <v>23</v>
      </c>
      <c r="G50" s="135"/>
      <c r="H50" s="135"/>
      <c r="I50" s="207">
        <f>' Pol'!H159</f>
        <v>0</v>
      </c>
      <c r="J50" s="207"/>
    </row>
    <row r="51" spans="1:10" ht="25.5" customHeight="1">
      <c r="A51" s="122"/>
      <c r="B51" s="124" t="s">
        <v>64</v>
      </c>
      <c r="C51" s="208" t="s">
        <v>65</v>
      </c>
      <c r="D51" s="209"/>
      <c r="E51" s="209"/>
      <c r="F51" s="134" t="s">
        <v>23</v>
      </c>
      <c r="G51" s="135"/>
      <c r="H51" s="135"/>
      <c r="I51" s="207">
        <f>' Pol'!H176</f>
        <v>0</v>
      </c>
      <c r="J51" s="207"/>
    </row>
    <row r="52" spans="1:10" ht="25.5" customHeight="1">
      <c r="A52" s="122"/>
      <c r="B52" s="124" t="s">
        <v>66</v>
      </c>
      <c r="C52" s="208" t="s">
        <v>67</v>
      </c>
      <c r="D52" s="209"/>
      <c r="E52" s="209"/>
      <c r="F52" s="134" t="s">
        <v>23</v>
      </c>
      <c r="G52" s="135"/>
      <c r="H52" s="135"/>
      <c r="I52" s="207">
        <f>' Pol'!H201</f>
        <v>0</v>
      </c>
      <c r="J52" s="207"/>
    </row>
    <row r="53" spans="1:10" ht="25.5" customHeight="1">
      <c r="A53" s="122"/>
      <c r="B53" s="124" t="s">
        <v>68</v>
      </c>
      <c r="C53" s="208" t="s">
        <v>69</v>
      </c>
      <c r="D53" s="209"/>
      <c r="E53" s="209"/>
      <c r="F53" s="134" t="s">
        <v>23</v>
      </c>
      <c r="G53" s="135"/>
      <c r="H53" s="135"/>
      <c r="I53" s="207">
        <f>' Pol'!H232</f>
        <v>0</v>
      </c>
      <c r="J53" s="207"/>
    </row>
    <row r="54" spans="1:10" ht="25.5" customHeight="1">
      <c r="A54" s="122"/>
      <c r="B54" s="124" t="s">
        <v>70</v>
      </c>
      <c r="C54" s="208" t="s">
        <v>71</v>
      </c>
      <c r="D54" s="209"/>
      <c r="E54" s="209"/>
      <c r="F54" s="134" t="s">
        <v>24</v>
      </c>
      <c r="G54" s="135"/>
      <c r="H54" s="135"/>
      <c r="I54" s="207">
        <f>' Pol'!H275</f>
        <v>0</v>
      </c>
      <c r="J54" s="207"/>
    </row>
    <row r="55" spans="1:10" ht="25.5" customHeight="1">
      <c r="A55" s="122"/>
      <c r="B55" s="124" t="s">
        <v>72</v>
      </c>
      <c r="C55" s="208" t="s">
        <v>27</v>
      </c>
      <c r="D55" s="209"/>
      <c r="E55" s="209"/>
      <c r="F55" s="134" t="s">
        <v>72</v>
      </c>
      <c r="G55" s="135"/>
      <c r="H55" s="135"/>
      <c r="I55" s="207">
        <f>' Pol'!H295</f>
        <v>0</v>
      </c>
      <c r="J55" s="207"/>
    </row>
    <row r="56" spans="1:10" ht="25.5" customHeight="1">
      <c r="A56" s="122"/>
      <c r="B56" s="131" t="s">
        <v>73</v>
      </c>
      <c r="C56" s="211" t="s">
        <v>26</v>
      </c>
      <c r="D56" s="212"/>
      <c r="E56" s="212"/>
      <c r="F56" s="136" t="s">
        <v>73</v>
      </c>
      <c r="G56" s="137"/>
      <c r="H56" s="137"/>
      <c r="I56" s="210">
        <f>' Pol'!H300</f>
        <v>0</v>
      </c>
      <c r="J56" s="210"/>
    </row>
    <row r="57" spans="1:10" ht="25.5" customHeight="1">
      <c r="A57" s="123"/>
      <c r="B57" s="127" t="s">
        <v>1</v>
      </c>
      <c r="C57" s="127"/>
      <c r="D57" s="128"/>
      <c r="E57" s="128"/>
      <c r="F57" s="138"/>
      <c r="G57" s="139"/>
      <c r="H57" s="139"/>
      <c r="I57" s="213">
        <f>SUM(I47:I56)</f>
        <v>0</v>
      </c>
      <c r="J57" s="213"/>
    </row>
    <row r="58" spans="1:10">
      <c r="F58" s="140"/>
      <c r="G58" s="96"/>
      <c r="H58" s="140"/>
      <c r="I58" s="96"/>
      <c r="J58" s="96"/>
    </row>
    <row r="59" spans="1:10">
      <c r="F59" s="140"/>
      <c r="G59" s="96"/>
      <c r="H59" s="140"/>
      <c r="I59" s="96"/>
      <c r="J59" s="96"/>
    </row>
    <row r="60" spans="1:10">
      <c r="F60" s="140"/>
      <c r="G60" s="96"/>
      <c r="H60" s="140"/>
      <c r="I60" s="96"/>
      <c r="J60" s="9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9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  <mergeCell ref="E20:F20"/>
    <mergeCell ref="I20:J20"/>
    <mergeCell ref="I21:J21"/>
    <mergeCell ref="G19:H19"/>
    <mergeCell ref="G20:H20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C39:E39"/>
    <mergeCell ref="B40:E40"/>
    <mergeCell ref="I46:J46"/>
    <mergeCell ref="I47:J47"/>
    <mergeCell ref="C47:E47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  <mergeCell ref="C54:E54"/>
    <mergeCell ref="I55:J55"/>
    <mergeCell ref="C55:E55"/>
    <mergeCell ref="I56:J56"/>
    <mergeCell ref="C56:E56"/>
    <mergeCell ref="I57:J5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>
    <oddFooter>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selection activeCell="A5" sqref="A5:IV5"/>
    </sheetView>
  </sheetViews>
  <sheetFormatPr defaultColWidth="9.109375" defaultRowHeight="13.2"/>
  <cols>
    <col min="1" max="1" width="4.33203125" style="6" customWidth="1"/>
    <col min="2" max="2" width="14.44140625" style="6" customWidth="1"/>
    <col min="3" max="3" width="38.33203125" style="10" customWidth="1"/>
    <col min="4" max="4" width="4.5546875" style="6" customWidth="1"/>
    <col min="5" max="5" width="10.5546875" style="6" customWidth="1"/>
    <col min="6" max="6" width="9.88671875" style="6" customWidth="1"/>
    <col min="7" max="7" width="12.6640625" style="6" customWidth="1"/>
    <col min="8" max="16384" width="9.109375" style="6"/>
  </cols>
  <sheetData>
    <row r="1" spans="1:7" ht="15.6">
      <c r="A1" s="254" t="s">
        <v>6</v>
      </c>
      <c r="B1" s="254"/>
      <c r="C1" s="255"/>
      <c r="D1" s="254"/>
      <c r="E1" s="254"/>
      <c r="F1" s="254"/>
      <c r="G1" s="254"/>
    </row>
    <row r="2" spans="1:7" ht="24.9" customHeight="1">
      <c r="A2" s="79" t="s">
        <v>41</v>
      </c>
      <c r="B2" s="78"/>
      <c r="C2" s="256"/>
      <c r="D2" s="256"/>
      <c r="E2" s="256"/>
      <c r="F2" s="256"/>
      <c r="G2" s="257"/>
    </row>
    <row r="3" spans="1:7" ht="24.9" hidden="1" customHeight="1">
      <c r="A3" s="79" t="s">
        <v>7</v>
      </c>
      <c r="B3" s="78"/>
      <c r="C3" s="256"/>
      <c r="D3" s="256"/>
      <c r="E3" s="256"/>
      <c r="F3" s="256"/>
      <c r="G3" s="257"/>
    </row>
    <row r="4" spans="1:7" ht="24.9" hidden="1" customHeight="1">
      <c r="A4" s="79" t="s">
        <v>8</v>
      </c>
      <c r="B4" s="78"/>
      <c r="C4" s="256"/>
      <c r="D4" s="256"/>
      <c r="E4" s="256"/>
      <c r="F4" s="256"/>
      <c r="G4" s="257"/>
    </row>
    <row r="5" spans="1:7" hidden="1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I309"/>
  <sheetViews>
    <sheetView tabSelected="1" workbookViewId="0">
      <selection activeCell="G9" sqref="G9:G305"/>
    </sheetView>
  </sheetViews>
  <sheetFormatPr defaultRowHeight="13.2" outlineLevelRow="1"/>
  <cols>
    <col min="1" max="1" width="4.33203125" customWidth="1"/>
    <col min="2" max="2" width="11.33203125" style="95" customWidth="1"/>
    <col min="3" max="3" width="8.33203125" style="95" customWidth="1"/>
    <col min="4" max="4" width="38.33203125" style="95" customWidth="1"/>
    <col min="5" max="5" width="4.5546875" customWidth="1"/>
    <col min="6" max="6" width="10.5546875" customWidth="1"/>
    <col min="7" max="7" width="9.88671875" customWidth="1"/>
    <col min="8" max="8" width="12.6640625" customWidth="1"/>
    <col min="9" max="22" width="0" hidden="1" customWidth="1"/>
    <col min="30" max="40" width="0" hidden="1" customWidth="1"/>
  </cols>
  <sheetData>
    <row r="1" spans="1:61" ht="15.75" customHeight="1">
      <c r="A1" s="258" t="s">
        <v>6</v>
      </c>
      <c r="B1" s="258"/>
      <c r="C1" s="258"/>
      <c r="D1" s="258"/>
      <c r="E1" s="258"/>
      <c r="F1" s="258"/>
      <c r="G1" s="258"/>
      <c r="H1" s="258"/>
      <c r="AF1" t="s">
        <v>75</v>
      </c>
    </row>
    <row r="2" spans="1:61" ht="24.9" customHeight="1">
      <c r="A2" s="145" t="s">
        <v>74</v>
      </c>
      <c r="B2" s="143"/>
      <c r="C2" s="143"/>
      <c r="D2" s="259" t="s">
        <v>45</v>
      </c>
      <c r="E2" s="260"/>
      <c r="F2" s="260"/>
      <c r="G2" s="260"/>
      <c r="H2" s="261"/>
      <c r="AF2" t="s">
        <v>76</v>
      </c>
    </row>
    <row r="3" spans="1:61" ht="24.9" hidden="1" customHeight="1">
      <c r="A3" s="146" t="s">
        <v>7</v>
      </c>
      <c r="B3" s="144"/>
      <c r="C3" s="144"/>
      <c r="D3" s="262"/>
      <c r="E3" s="263"/>
      <c r="F3" s="263"/>
      <c r="G3" s="263"/>
      <c r="H3" s="264"/>
      <c r="AF3" t="s">
        <v>77</v>
      </c>
    </row>
    <row r="4" spans="1:61" ht="24.9" hidden="1" customHeight="1">
      <c r="A4" s="146" t="s">
        <v>8</v>
      </c>
      <c r="B4" s="144"/>
      <c r="C4" s="144"/>
      <c r="D4" s="262"/>
      <c r="E4" s="263"/>
      <c r="F4" s="263"/>
      <c r="G4" s="263"/>
      <c r="H4" s="264"/>
      <c r="AF4" t="s">
        <v>78</v>
      </c>
    </row>
    <row r="5" spans="1:61" hidden="1">
      <c r="A5" s="147" t="s">
        <v>79</v>
      </c>
      <c r="B5" s="148"/>
      <c r="C5" s="148"/>
      <c r="D5" s="149"/>
      <c r="E5" s="150"/>
      <c r="F5" s="150"/>
      <c r="G5" s="150"/>
      <c r="H5" s="151"/>
      <c r="AF5" t="s">
        <v>80</v>
      </c>
    </row>
    <row r="7" spans="1:61" ht="39.6">
      <c r="A7" s="156" t="s">
        <v>81</v>
      </c>
      <c r="B7" s="157" t="s">
        <v>82</v>
      </c>
      <c r="C7" s="201" t="s">
        <v>411</v>
      </c>
      <c r="D7" s="157" t="s">
        <v>83</v>
      </c>
      <c r="E7" s="156" t="s">
        <v>84</v>
      </c>
      <c r="F7" s="156" t="s">
        <v>85</v>
      </c>
      <c r="G7" s="152" t="s">
        <v>86</v>
      </c>
      <c r="H7" s="175" t="s">
        <v>28</v>
      </c>
      <c r="I7" s="176" t="s">
        <v>29</v>
      </c>
      <c r="J7" s="176" t="s">
        <v>87</v>
      </c>
      <c r="K7" s="176" t="s">
        <v>30</v>
      </c>
      <c r="L7" s="176" t="s">
        <v>88</v>
      </c>
      <c r="M7" s="176" t="s">
        <v>89</v>
      </c>
      <c r="N7" s="176" t="s">
        <v>90</v>
      </c>
      <c r="O7" s="176" t="s">
        <v>91</v>
      </c>
      <c r="P7" s="176" t="s">
        <v>92</v>
      </c>
      <c r="Q7" s="176" t="s">
        <v>93</v>
      </c>
      <c r="R7" s="176" t="s">
        <v>94</v>
      </c>
      <c r="S7" s="176" t="s">
        <v>95</v>
      </c>
      <c r="T7" s="176" t="s">
        <v>96</v>
      </c>
      <c r="U7" s="176" t="s">
        <v>97</v>
      </c>
      <c r="V7" s="159" t="s">
        <v>98</v>
      </c>
    </row>
    <row r="8" spans="1:61">
      <c r="A8" s="177" t="s">
        <v>99</v>
      </c>
      <c r="B8" s="178" t="s">
        <v>56</v>
      </c>
      <c r="C8" s="202"/>
      <c r="D8" s="179" t="s">
        <v>57</v>
      </c>
      <c r="E8" s="180"/>
      <c r="F8" s="181"/>
      <c r="G8" s="182"/>
      <c r="H8" s="182">
        <f>SUMIF(AF9:AF30,"&lt;&gt;NOR",H9:H30)</f>
        <v>0</v>
      </c>
      <c r="I8" s="182"/>
      <c r="J8" s="182">
        <f>SUM(J9:J30)</f>
        <v>0</v>
      </c>
      <c r="K8" s="182"/>
      <c r="L8" s="182">
        <f>SUM(L9:L30)</f>
        <v>0</v>
      </c>
      <c r="M8" s="182"/>
      <c r="N8" s="182">
        <f>SUM(N9:N30)</f>
        <v>0</v>
      </c>
      <c r="O8" s="158"/>
      <c r="P8" s="158">
        <f>SUM(P9:P30)</f>
        <v>0</v>
      </c>
      <c r="Q8" s="158"/>
      <c r="R8" s="158">
        <f>SUM(R9:R30)</f>
        <v>0</v>
      </c>
      <c r="S8" s="158"/>
      <c r="T8" s="158"/>
      <c r="U8" s="177"/>
      <c r="V8" s="158">
        <f>SUM(V9:V30)</f>
        <v>55.840000000000011</v>
      </c>
      <c r="AF8" t="s">
        <v>100</v>
      </c>
    </row>
    <row r="9" spans="1:61" outlineLevel="1">
      <c r="A9" s="154">
        <v>1</v>
      </c>
      <c r="B9" s="160" t="s">
        <v>101</v>
      </c>
      <c r="C9" s="203" t="s">
        <v>412</v>
      </c>
      <c r="D9" s="195" t="s">
        <v>102</v>
      </c>
      <c r="E9" s="162" t="s">
        <v>103</v>
      </c>
      <c r="F9" s="169">
        <v>80</v>
      </c>
      <c r="G9" s="172"/>
      <c r="H9" s="173">
        <f>ROUND(F9*G9,2)</f>
        <v>0</v>
      </c>
      <c r="I9" s="172"/>
      <c r="J9" s="173">
        <f>ROUND(F9*I9,2)</f>
        <v>0</v>
      </c>
      <c r="K9" s="172"/>
      <c r="L9" s="173">
        <f>ROUND(F9*K9,2)</f>
        <v>0</v>
      </c>
      <c r="M9" s="173">
        <v>21</v>
      </c>
      <c r="N9" s="173">
        <f>H9*(1+M9/100)</f>
        <v>0</v>
      </c>
      <c r="O9" s="163">
        <v>0</v>
      </c>
      <c r="P9" s="163">
        <f>ROUND(F9*O9,5)</f>
        <v>0</v>
      </c>
      <c r="Q9" s="163">
        <v>0</v>
      </c>
      <c r="R9" s="163">
        <f>ROUND(F9*Q9,5)</f>
        <v>0</v>
      </c>
      <c r="S9" s="163"/>
      <c r="T9" s="163"/>
      <c r="U9" s="164">
        <v>9.7000000000000003E-2</v>
      </c>
      <c r="V9" s="163">
        <f>ROUND(F9*U9,2)</f>
        <v>7.76</v>
      </c>
      <c r="W9" s="153"/>
      <c r="X9" s="153"/>
      <c r="Y9" s="153"/>
      <c r="Z9" s="153"/>
      <c r="AA9" s="153"/>
      <c r="AB9" s="153"/>
      <c r="AC9" s="153"/>
      <c r="AD9" s="153"/>
      <c r="AE9" s="153"/>
      <c r="AF9" s="153" t="s">
        <v>104</v>
      </c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</row>
    <row r="10" spans="1:61" outlineLevel="1">
      <c r="A10" s="154"/>
      <c r="B10" s="160"/>
      <c r="C10" s="160"/>
      <c r="D10" s="196" t="s">
        <v>105</v>
      </c>
      <c r="E10" s="165"/>
      <c r="F10" s="170"/>
      <c r="G10" s="173"/>
      <c r="H10" s="173"/>
      <c r="I10" s="173"/>
      <c r="J10" s="173"/>
      <c r="K10" s="173"/>
      <c r="L10" s="173"/>
      <c r="M10" s="173"/>
      <c r="N10" s="173"/>
      <c r="O10" s="163"/>
      <c r="P10" s="163"/>
      <c r="Q10" s="163"/>
      <c r="R10" s="163"/>
      <c r="S10" s="163"/>
      <c r="T10" s="163"/>
      <c r="U10" s="164"/>
      <c r="V10" s="163"/>
      <c r="W10" s="153"/>
      <c r="X10" s="153"/>
      <c r="Y10" s="153"/>
      <c r="Z10" s="153"/>
      <c r="AA10" s="153"/>
      <c r="AB10" s="153"/>
      <c r="AC10" s="153"/>
      <c r="AD10" s="153"/>
      <c r="AE10" s="153"/>
      <c r="AF10" s="153" t="s">
        <v>106</v>
      </c>
      <c r="AG10" s="153">
        <v>0</v>
      </c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</row>
    <row r="11" spans="1:61" outlineLevel="1">
      <c r="A11" s="154"/>
      <c r="B11" s="160"/>
      <c r="C11" s="160"/>
      <c r="D11" s="196" t="s">
        <v>107</v>
      </c>
      <c r="E11" s="165"/>
      <c r="F11" s="170">
        <v>80</v>
      </c>
      <c r="G11" s="173"/>
      <c r="H11" s="173"/>
      <c r="I11" s="173"/>
      <c r="J11" s="173"/>
      <c r="K11" s="173"/>
      <c r="L11" s="173"/>
      <c r="M11" s="173"/>
      <c r="N11" s="173"/>
      <c r="O11" s="163"/>
      <c r="P11" s="163"/>
      <c r="Q11" s="163"/>
      <c r="R11" s="163"/>
      <c r="S11" s="163"/>
      <c r="T11" s="163"/>
      <c r="U11" s="164"/>
      <c r="V11" s="163"/>
      <c r="W11" s="153"/>
      <c r="X11" s="153"/>
      <c r="Y11" s="153"/>
      <c r="Z11" s="153"/>
      <c r="AA11" s="153"/>
      <c r="AB11" s="153"/>
      <c r="AC11" s="153"/>
      <c r="AD11" s="153"/>
      <c r="AE11" s="153"/>
      <c r="AF11" s="153" t="s">
        <v>106</v>
      </c>
      <c r="AG11" s="153">
        <v>0</v>
      </c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</row>
    <row r="12" spans="1:61" outlineLevel="1">
      <c r="A12" s="154">
        <v>2</v>
      </c>
      <c r="B12" s="160" t="s">
        <v>108</v>
      </c>
      <c r="C12" s="203" t="s">
        <v>412</v>
      </c>
      <c r="D12" s="195" t="s">
        <v>109</v>
      </c>
      <c r="E12" s="162" t="s">
        <v>103</v>
      </c>
      <c r="F12" s="169">
        <v>80</v>
      </c>
      <c r="G12" s="172"/>
      <c r="H12" s="173">
        <f>ROUND(F12*G12,2)</f>
        <v>0</v>
      </c>
      <c r="I12" s="172"/>
      <c r="J12" s="173">
        <f>ROUND(F12*I12,2)</f>
        <v>0</v>
      </c>
      <c r="K12" s="172"/>
      <c r="L12" s="173">
        <f>ROUND(F12*K12,2)</f>
        <v>0</v>
      </c>
      <c r="M12" s="173">
        <v>21</v>
      </c>
      <c r="N12" s="173">
        <f>H12*(1+M12/100)</f>
        <v>0</v>
      </c>
      <c r="O12" s="163">
        <v>0</v>
      </c>
      <c r="P12" s="163">
        <f>ROUND(F12*O12,5)</f>
        <v>0</v>
      </c>
      <c r="Q12" s="163">
        <v>0</v>
      </c>
      <c r="R12" s="163">
        <f>ROUND(F12*Q12,5)</f>
        <v>0</v>
      </c>
      <c r="S12" s="163"/>
      <c r="T12" s="163"/>
      <c r="U12" s="164">
        <v>4.4999999999999998E-2</v>
      </c>
      <c r="V12" s="163">
        <f>ROUND(F12*U12,2)</f>
        <v>3.6</v>
      </c>
      <c r="W12" s="153"/>
      <c r="X12" s="153"/>
      <c r="Y12" s="153"/>
      <c r="Z12" s="153"/>
      <c r="AA12" s="153"/>
      <c r="AB12" s="153"/>
      <c r="AC12" s="153"/>
      <c r="AD12" s="153"/>
      <c r="AE12" s="153"/>
      <c r="AF12" s="153" t="s">
        <v>104</v>
      </c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</row>
    <row r="13" spans="1:61" outlineLevel="1">
      <c r="A13" s="154">
        <v>3</v>
      </c>
      <c r="B13" s="160" t="s">
        <v>110</v>
      </c>
      <c r="C13" s="203" t="s">
        <v>412</v>
      </c>
      <c r="D13" s="195" t="s">
        <v>111</v>
      </c>
      <c r="E13" s="162" t="s">
        <v>103</v>
      </c>
      <c r="F13" s="169">
        <v>80</v>
      </c>
      <c r="G13" s="172"/>
      <c r="H13" s="173">
        <f>ROUND(F13*G13,2)</f>
        <v>0</v>
      </c>
      <c r="I13" s="172"/>
      <c r="J13" s="173">
        <f>ROUND(F13*I13,2)</f>
        <v>0</v>
      </c>
      <c r="K13" s="172"/>
      <c r="L13" s="173">
        <f>ROUND(F13*K13,2)</f>
        <v>0</v>
      </c>
      <c r="M13" s="173">
        <v>21</v>
      </c>
      <c r="N13" s="173">
        <f>H13*(1+M13/100)</f>
        <v>0</v>
      </c>
      <c r="O13" s="163">
        <v>0</v>
      </c>
      <c r="P13" s="163">
        <f>ROUND(F13*O13,5)</f>
        <v>0</v>
      </c>
      <c r="Q13" s="163">
        <v>0</v>
      </c>
      <c r="R13" s="163">
        <f>ROUND(F13*Q13,5)</f>
        <v>0</v>
      </c>
      <c r="S13" s="163"/>
      <c r="T13" s="163"/>
      <c r="U13" s="164">
        <v>0.187</v>
      </c>
      <c r="V13" s="163">
        <f>ROUND(F13*U13,2)</f>
        <v>14.96</v>
      </c>
      <c r="W13" s="153"/>
      <c r="X13" s="153"/>
      <c r="Y13" s="153"/>
      <c r="Z13" s="153"/>
      <c r="AA13" s="153"/>
      <c r="AB13" s="153"/>
      <c r="AC13" s="153"/>
      <c r="AD13" s="153"/>
      <c r="AE13" s="153"/>
      <c r="AF13" s="153" t="s">
        <v>104</v>
      </c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</row>
    <row r="14" spans="1:61" outlineLevel="1">
      <c r="A14" s="154"/>
      <c r="B14" s="160"/>
      <c r="C14" s="160"/>
      <c r="D14" s="196" t="s">
        <v>112</v>
      </c>
      <c r="E14" s="165"/>
      <c r="F14" s="170"/>
      <c r="G14" s="173"/>
      <c r="H14" s="173"/>
      <c r="I14" s="173"/>
      <c r="J14" s="173"/>
      <c r="K14" s="173"/>
      <c r="L14" s="173"/>
      <c r="M14" s="173"/>
      <c r="N14" s="173"/>
      <c r="O14" s="163"/>
      <c r="P14" s="163"/>
      <c r="Q14" s="163"/>
      <c r="R14" s="163"/>
      <c r="S14" s="163"/>
      <c r="T14" s="163"/>
      <c r="U14" s="164"/>
      <c r="V14" s="163"/>
      <c r="W14" s="153"/>
      <c r="X14" s="153"/>
      <c r="Y14" s="153"/>
      <c r="Z14" s="153"/>
      <c r="AA14" s="153"/>
      <c r="AB14" s="153"/>
      <c r="AC14" s="153"/>
      <c r="AD14" s="153"/>
      <c r="AE14" s="153"/>
      <c r="AF14" s="153" t="s">
        <v>106</v>
      </c>
      <c r="AG14" s="153">
        <v>0</v>
      </c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</row>
    <row r="15" spans="1:61" outlineLevel="1">
      <c r="A15" s="154"/>
      <c r="B15" s="160"/>
      <c r="C15" s="160"/>
      <c r="D15" s="196" t="s">
        <v>113</v>
      </c>
      <c r="E15" s="165"/>
      <c r="F15" s="170">
        <v>80</v>
      </c>
      <c r="G15" s="173"/>
      <c r="H15" s="173"/>
      <c r="I15" s="173"/>
      <c r="J15" s="173"/>
      <c r="K15" s="173"/>
      <c r="L15" s="173"/>
      <c r="M15" s="173"/>
      <c r="N15" s="173"/>
      <c r="O15" s="163"/>
      <c r="P15" s="163"/>
      <c r="Q15" s="163"/>
      <c r="R15" s="163"/>
      <c r="S15" s="163"/>
      <c r="T15" s="163"/>
      <c r="U15" s="164"/>
      <c r="V15" s="163"/>
      <c r="W15" s="153"/>
      <c r="X15" s="153"/>
      <c r="Y15" s="153"/>
      <c r="Z15" s="153"/>
      <c r="AA15" s="153"/>
      <c r="AB15" s="153"/>
      <c r="AC15" s="153"/>
      <c r="AD15" s="153"/>
      <c r="AE15" s="153"/>
      <c r="AF15" s="153" t="s">
        <v>106</v>
      </c>
      <c r="AG15" s="153">
        <v>0</v>
      </c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</row>
    <row r="16" spans="1:61" outlineLevel="1">
      <c r="A16" s="154">
        <v>4</v>
      </c>
      <c r="B16" s="160" t="s">
        <v>114</v>
      </c>
      <c r="C16" s="203" t="s">
        <v>412</v>
      </c>
      <c r="D16" s="195" t="s">
        <v>115</v>
      </c>
      <c r="E16" s="162" t="s">
        <v>103</v>
      </c>
      <c r="F16" s="169">
        <v>40</v>
      </c>
      <c r="G16" s="172"/>
      <c r="H16" s="173">
        <f>ROUND(F16*G16,2)</f>
        <v>0</v>
      </c>
      <c r="I16" s="172"/>
      <c r="J16" s="173">
        <f>ROUND(F16*I16,2)</f>
        <v>0</v>
      </c>
      <c r="K16" s="172"/>
      <c r="L16" s="173">
        <f>ROUND(F16*K16,2)</f>
        <v>0</v>
      </c>
      <c r="M16" s="173">
        <v>21</v>
      </c>
      <c r="N16" s="173">
        <f>H16*(1+M16/100)</f>
        <v>0</v>
      </c>
      <c r="O16" s="163">
        <v>0</v>
      </c>
      <c r="P16" s="163">
        <f>ROUND(F16*O16,5)</f>
        <v>0</v>
      </c>
      <c r="Q16" s="163">
        <v>0</v>
      </c>
      <c r="R16" s="163">
        <f>ROUND(F16*Q16,5)</f>
        <v>0</v>
      </c>
      <c r="S16" s="163"/>
      <c r="T16" s="163"/>
      <c r="U16" s="164">
        <v>5.8000000000000003E-2</v>
      </c>
      <c r="V16" s="163">
        <f>ROUND(F16*U16,2)</f>
        <v>2.3199999999999998</v>
      </c>
      <c r="W16" s="153"/>
      <c r="X16" s="153"/>
      <c r="Y16" s="153"/>
      <c r="Z16" s="153"/>
      <c r="AA16" s="153"/>
      <c r="AB16" s="153"/>
      <c r="AC16" s="153"/>
      <c r="AD16" s="153"/>
      <c r="AE16" s="153"/>
      <c r="AF16" s="153" t="s">
        <v>104</v>
      </c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</row>
    <row r="17" spans="1:61" outlineLevel="1">
      <c r="A17" s="154"/>
      <c r="B17" s="160"/>
      <c r="C17" s="160"/>
      <c r="D17" s="196" t="s">
        <v>116</v>
      </c>
      <c r="E17" s="165"/>
      <c r="F17" s="170"/>
      <c r="G17" s="173"/>
      <c r="H17" s="173"/>
      <c r="I17" s="173"/>
      <c r="J17" s="173"/>
      <c r="K17" s="173"/>
      <c r="L17" s="173"/>
      <c r="M17" s="173"/>
      <c r="N17" s="173"/>
      <c r="O17" s="163"/>
      <c r="P17" s="163"/>
      <c r="Q17" s="163"/>
      <c r="R17" s="163"/>
      <c r="S17" s="163"/>
      <c r="T17" s="163"/>
      <c r="U17" s="164"/>
      <c r="V17" s="163"/>
      <c r="W17" s="153"/>
      <c r="X17" s="153"/>
      <c r="Y17" s="153"/>
      <c r="Z17" s="153"/>
      <c r="AA17" s="153"/>
      <c r="AB17" s="153"/>
      <c r="AC17" s="153"/>
      <c r="AD17" s="153"/>
      <c r="AE17" s="153"/>
      <c r="AF17" s="153" t="s">
        <v>106</v>
      </c>
      <c r="AG17" s="153">
        <v>0</v>
      </c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</row>
    <row r="18" spans="1:61" outlineLevel="1">
      <c r="A18" s="154"/>
      <c r="B18" s="160"/>
      <c r="C18" s="160"/>
      <c r="D18" s="196" t="s">
        <v>117</v>
      </c>
      <c r="E18" s="165"/>
      <c r="F18" s="170">
        <v>40</v>
      </c>
      <c r="G18" s="173"/>
      <c r="H18" s="173"/>
      <c r="I18" s="173"/>
      <c r="J18" s="173"/>
      <c r="K18" s="173"/>
      <c r="L18" s="173"/>
      <c r="M18" s="173"/>
      <c r="N18" s="173"/>
      <c r="O18" s="163"/>
      <c r="P18" s="163"/>
      <c r="Q18" s="163"/>
      <c r="R18" s="163"/>
      <c r="S18" s="163"/>
      <c r="T18" s="163"/>
      <c r="U18" s="164"/>
      <c r="V18" s="163"/>
      <c r="W18" s="153"/>
      <c r="X18" s="153"/>
      <c r="Y18" s="153"/>
      <c r="Z18" s="153"/>
      <c r="AA18" s="153"/>
      <c r="AB18" s="153"/>
      <c r="AC18" s="153"/>
      <c r="AD18" s="153"/>
      <c r="AE18" s="153"/>
      <c r="AF18" s="153" t="s">
        <v>106</v>
      </c>
      <c r="AG18" s="153">
        <v>0</v>
      </c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  <c r="BI18" s="153"/>
    </row>
    <row r="19" spans="1:61" outlineLevel="1">
      <c r="A19" s="154">
        <v>5</v>
      </c>
      <c r="B19" s="160" t="s">
        <v>118</v>
      </c>
      <c r="C19" s="203" t="s">
        <v>412</v>
      </c>
      <c r="D19" s="195" t="s">
        <v>119</v>
      </c>
      <c r="E19" s="162" t="s">
        <v>103</v>
      </c>
      <c r="F19" s="169">
        <v>80</v>
      </c>
      <c r="G19" s="172"/>
      <c r="H19" s="173">
        <f>ROUND(F19*G19,2)</f>
        <v>0</v>
      </c>
      <c r="I19" s="172"/>
      <c r="J19" s="173">
        <f>ROUND(F19*I19,2)</f>
        <v>0</v>
      </c>
      <c r="K19" s="172"/>
      <c r="L19" s="173">
        <f>ROUND(F19*K19,2)</f>
        <v>0</v>
      </c>
      <c r="M19" s="173">
        <v>21</v>
      </c>
      <c r="N19" s="173">
        <f>H19*(1+M19/100)</f>
        <v>0</v>
      </c>
      <c r="O19" s="163">
        <v>0</v>
      </c>
      <c r="P19" s="163">
        <f>ROUND(F19*O19,5)</f>
        <v>0</v>
      </c>
      <c r="Q19" s="163">
        <v>0</v>
      </c>
      <c r="R19" s="163">
        <f>ROUND(F19*Q19,5)</f>
        <v>0</v>
      </c>
      <c r="S19" s="163"/>
      <c r="T19" s="163"/>
      <c r="U19" s="164">
        <v>7.3999999999999996E-2</v>
      </c>
      <c r="V19" s="163">
        <f>ROUND(F19*U19,2)</f>
        <v>5.92</v>
      </c>
      <c r="W19" s="153"/>
      <c r="X19" s="153"/>
      <c r="Y19" s="153"/>
      <c r="Z19" s="153"/>
      <c r="AA19" s="153"/>
      <c r="AB19" s="153"/>
      <c r="AC19" s="153"/>
      <c r="AD19" s="153"/>
      <c r="AE19" s="153"/>
      <c r="AF19" s="153" t="s">
        <v>104</v>
      </c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  <c r="BI19" s="153"/>
    </row>
    <row r="20" spans="1:61" outlineLevel="1">
      <c r="A20" s="154"/>
      <c r="B20" s="160"/>
      <c r="C20" s="160"/>
      <c r="D20" s="196" t="s">
        <v>120</v>
      </c>
      <c r="E20" s="165"/>
      <c r="F20" s="170"/>
      <c r="G20" s="173"/>
      <c r="H20" s="173"/>
      <c r="I20" s="173"/>
      <c r="J20" s="173"/>
      <c r="K20" s="173"/>
      <c r="L20" s="173"/>
      <c r="M20" s="173"/>
      <c r="N20" s="173"/>
      <c r="O20" s="163"/>
      <c r="P20" s="163"/>
      <c r="Q20" s="163"/>
      <c r="R20" s="163"/>
      <c r="S20" s="163"/>
      <c r="T20" s="163"/>
      <c r="U20" s="164"/>
      <c r="V20" s="163"/>
      <c r="W20" s="153"/>
      <c r="X20" s="153"/>
      <c r="Y20" s="153"/>
      <c r="Z20" s="153"/>
      <c r="AA20" s="153"/>
      <c r="AB20" s="153"/>
      <c r="AC20" s="153"/>
      <c r="AD20" s="153"/>
      <c r="AE20" s="153"/>
      <c r="AF20" s="153" t="s">
        <v>106</v>
      </c>
      <c r="AG20" s="153">
        <v>0</v>
      </c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</row>
    <row r="21" spans="1:61" outlineLevel="1">
      <c r="A21" s="154"/>
      <c r="B21" s="160"/>
      <c r="C21" s="160"/>
      <c r="D21" s="196" t="s">
        <v>121</v>
      </c>
      <c r="E21" s="165"/>
      <c r="F21" s="170">
        <v>80</v>
      </c>
      <c r="G21" s="173"/>
      <c r="H21" s="173"/>
      <c r="I21" s="173"/>
      <c r="J21" s="173"/>
      <c r="K21" s="173"/>
      <c r="L21" s="173"/>
      <c r="M21" s="173"/>
      <c r="N21" s="173"/>
      <c r="O21" s="163"/>
      <c r="P21" s="163"/>
      <c r="Q21" s="163"/>
      <c r="R21" s="163"/>
      <c r="S21" s="163"/>
      <c r="T21" s="163"/>
      <c r="U21" s="164"/>
      <c r="V21" s="163"/>
      <c r="W21" s="153"/>
      <c r="X21" s="153"/>
      <c r="Y21" s="153"/>
      <c r="Z21" s="153"/>
      <c r="AA21" s="153"/>
      <c r="AB21" s="153"/>
      <c r="AC21" s="153"/>
      <c r="AD21" s="153"/>
      <c r="AE21" s="153"/>
      <c r="AF21" s="153" t="s">
        <v>106</v>
      </c>
      <c r="AG21" s="153">
        <v>0</v>
      </c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  <c r="BI21" s="153"/>
    </row>
    <row r="22" spans="1:61" outlineLevel="1">
      <c r="A22" s="154">
        <v>6</v>
      </c>
      <c r="B22" s="160" t="s">
        <v>122</v>
      </c>
      <c r="C22" s="203" t="s">
        <v>412</v>
      </c>
      <c r="D22" s="195" t="s">
        <v>123</v>
      </c>
      <c r="E22" s="162" t="s">
        <v>103</v>
      </c>
      <c r="F22" s="169">
        <v>80</v>
      </c>
      <c r="G22" s="172"/>
      <c r="H22" s="173">
        <f>ROUND(F22*G22,2)</f>
        <v>0</v>
      </c>
      <c r="I22" s="172"/>
      <c r="J22" s="173">
        <f>ROUND(F22*I22,2)</f>
        <v>0</v>
      </c>
      <c r="K22" s="172"/>
      <c r="L22" s="173">
        <f>ROUND(F22*K22,2)</f>
        <v>0</v>
      </c>
      <c r="M22" s="173">
        <v>21</v>
      </c>
      <c r="N22" s="173">
        <f>H22*(1+M22/100)</f>
        <v>0</v>
      </c>
      <c r="O22" s="163">
        <v>0</v>
      </c>
      <c r="P22" s="163">
        <f>ROUND(F22*O22,5)</f>
        <v>0</v>
      </c>
      <c r="Q22" s="163">
        <v>0</v>
      </c>
      <c r="R22" s="163">
        <f>ROUND(F22*Q22,5)</f>
        <v>0</v>
      </c>
      <c r="S22" s="163"/>
      <c r="T22" s="163"/>
      <c r="U22" s="164">
        <v>8.5999999999999993E-2</v>
      </c>
      <c r="V22" s="163">
        <f>ROUND(F22*U22,2)</f>
        <v>6.88</v>
      </c>
      <c r="W22" s="153"/>
      <c r="X22" s="153"/>
      <c r="Y22" s="153"/>
      <c r="Z22" s="153"/>
      <c r="AA22" s="153"/>
      <c r="AB22" s="153"/>
      <c r="AC22" s="153"/>
      <c r="AD22" s="153"/>
      <c r="AE22" s="153"/>
      <c r="AF22" s="153" t="s">
        <v>104</v>
      </c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  <c r="BI22" s="153"/>
    </row>
    <row r="23" spans="1:61" outlineLevel="1">
      <c r="A23" s="154"/>
      <c r="B23" s="160"/>
      <c r="C23" s="160"/>
      <c r="D23" s="196" t="s">
        <v>124</v>
      </c>
      <c r="E23" s="165"/>
      <c r="F23" s="170"/>
      <c r="G23" s="173"/>
      <c r="H23" s="173"/>
      <c r="I23" s="173"/>
      <c r="J23" s="173"/>
      <c r="K23" s="173"/>
      <c r="L23" s="173"/>
      <c r="M23" s="173"/>
      <c r="N23" s="173"/>
      <c r="O23" s="163"/>
      <c r="P23" s="163"/>
      <c r="Q23" s="163"/>
      <c r="R23" s="163"/>
      <c r="S23" s="163"/>
      <c r="T23" s="163"/>
      <c r="U23" s="164"/>
      <c r="V23" s="163"/>
      <c r="W23" s="153"/>
      <c r="X23" s="153"/>
      <c r="Y23" s="153"/>
      <c r="Z23" s="153"/>
      <c r="AA23" s="153"/>
      <c r="AB23" s="153"/>
      <c r="AC23" s="153"/>
      <c r="AD23" s="153"/>
      <c r="AE23" s="153"/>
      <c r="AF23" s="153" t="s">
        <v>106</v>
      </c>
      <c r="AG23" s="153">
        <v>0</v>
      </c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  <c r="BI23" s="153"/>
    </row>
    <row r="24" spans="1:61" outlineLevel="1">
      <c r="A24" s="154"/>
      <c r="B24" s="160"/>
      <c r="C24" s="160"/>
      <c r="D24" s="196" t="s">
        <v>121</v>
      </c>
      <c r="E24" s="165"/>
      <c r="F24" s="170">
        <v>80</v>
      </c>
      <c r="G24" s="173"/>
      <c r="H24" s="173"/>
      <c r="I24" s="173"/>
      <c r="J24" s="173"/>
      <c r="K24" s="173"/>
      <c r="L24" s="173"/>
      <c r="M24" s="173"/>
      <c r="N24" s="173"/>
      <c r="O24" s="163"/>
      <c r="P24" s="163"/>
      <c r="Q24" s="163"/>
      <c r="R24" s="163"/>
      <c r="S24" s="163"/>
      <c r="T24" s="163"/>
      <c r="U24" s="164"/>
      <c r="V24" s="163"/>
      <c r="W24" s="153"/>
      <c r="X24" s="153"/>
      <c r="Y24" s="153"/>
      <c r="Z24" s="153"/>
      <c r="AA24" s="153"/>
      <c r="AB24" s="153"/>
      <c r="AC24" s="153"/>
      <c r="AD24" s="153"/>
      <c r="AE24" s="153"/>
      <c r="AF24" s="153" t="s">
        <v>106</v>
      </c>
      <c r="AG24" s="153">
        <v>0</v>
      </c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</row>
    <row r="25" spans="1:61" outlineLevel="1">
      <c r="A25" s="154">
        <v>7</v>
      </c>
      <c r="B25" s="160" t="s">
        <v>125</v>
      </c>
      <c r="C25" s="203" t="s">
        <v>412</v>
      </c>
      <c r="D25" s="195" t="s">
        <v>126</v>
      </c>
      <c r="E25" s="162" t="s">
        <v>127</v>
      </c>
      <c r="F25" s="169">
        <v>400</v>
      </c>
      <c r="G25" s="172"/>
      <c r="H25" s="173">
        <f>ROUND(F25*G25,2)</f>
        <v>0</v>
      </c>
      <c r="I25" s="172"/>
      <c r="J25" s="173">
        <f>ROUND(F25*I25,2)</f>
        <v>0</v>
      </c>
      <c r="K25" s="172"/>
      <c r="L25" s="173">
        <f>ROUND(F25*K25,2)</f>
        <v>0</v>
      </c>
      <c r="M25" s="173">
        <v>21</v>
      </c>
      <c r="N25" s="173">
        <f>H25*(1+M25/100)</f>
        <v>0</v>
      </c>
      <c r="O25" s="163">
        <v>0</v>
      </c>
      <c r="P25" s="163">
        <f>ROUND(F25*O25,5)</f>
        <v>0</v>
      </c>
      <c r="Q25" s="163">
        <v>0</v>
      </c>
      <c r="R25" s="163">
        <f>ROUND(F25*Q25,5)</f>
        <v>0</v>
      </c>
      <c r="S25" s="163"/>
      <c r="T25" s="163"/>
      <c r="U25" s="164">
        <v>1.7999999999999999E-2</v>
      </c>
      <c r="V25" s="163">
        <f>ROUND(F25*U25,2)</f>
        <v>7.2</v>
      </c>
      <c r="W25" s="153"/>
      <c r="X25" s="153"/>
      <c r="Y25" s="153"/>
      <c r="Z25" s="153"/>
      <c r="AA25" s="153"/>
      <c r="AB25" s="153"/>
      <c r="AC25" s="153"/>
      <c r="AD25" s="153"/>
      <c r="AE25" s="153"/>
      <c r="AF25" s="153" t="s">
        <v>104</v>
      </c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</row>
    <row r="26" spans="1:61" outlineLevel="1">
      <c r="A26" s="154"/>
      <c r="B26" s="160"/>
      <c r="C26" s="160"/>
      <c r="D26" s="196" t="s">
        <v>128</v>
      </c>
      <c r="E26" s="165"/>
      <c r="F26" s="170"/>
      <c r="G26" s="173"/>
      <c r="H26" s="173"/>
      <c r="I26" s="173"/>
      <c r="J26" s="173"/>
      <c r="K26" s="173"/>
      <c r="L26" s="173"/>
      <c r="M26" s="173"/>
      <c r="N26" s="173"/>
      <c r="O26" s="163"/>
      <c r="P26" s="163"/>
      <c r="Q26" s="163"/>
      <c r="R26" s="163"/>
      <c r="S26" s="163"/>
      <c r="T26" s="163"/>
      <c r="U26" s="164"/>
      <c r="V26" s="163"/>
      <c r="W26" s="153"/>
      <c r="X26" s="153"/>
      <c r="Y26" s="153"/>
      <c r="Z26" s="153"/>
      <c r="AA26" s="153"/>
      <c r="AB26" s="153"/>
      <c r="AC26" s="153"/>
      <c r="AD26" s="153"/>
      <c r="AE26" s="153"/>
      <c r="AF26" s="153" t="s">
        <v>106</v>
      </c>
      <c r="AG26" s="153">
        <v>0</v>
      </c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</row>
    <row r="27" spans="1:61" outlineLevel="1">
      <c r="A27" s="154"/>
      <c r="B27" s="160"/>
      <c r="C27" s="160"/>
      <c r="D27" s="196" t="s">
        <v>129</v>
      </c>
      <c r="E27" s="165"/>
      <c r="F27" s="170">
        <v>400</v>
      </c>
      <c r="G27" s="173"/>
      <c r="H27" s="173"/>
      <c r="I27" s="173"/>
      <c r="J27" s="173"/>
      <c r="K27" s="173"/>
      <c r="L27" s="173"/>
      <c r="M27" s="173"/>
      <c r="N27" s="173"/>
      <c r="O27" s="163"/>
      <c r="P27" s="163"/>
      <c r="Q27" s="163"/>
      <c r="R27" s="163"/>
      <c r="S27" s="163"/>
      <c r="T27" s="163"/>
      <c r="U27" s="164"/>
      <c r="V27" s="163"/>
      <c r="W27" s="153"/>
      <c r="X27" s="153"/>
      <c r="Y27" s="153"/>
      <c r="Z27" s="153"/>
      <c r="AA27" s="153"/>
      <c r="AB27" s="153"/>
      <c r="AC27" s="153"/>
      <c r="AD27" s="153"/>
      <c r="AE27" s="153"/>
      <c r="AF27" s="153" t="s">
        <v>106</v>
      </c>
      <c r="AG27" s="153">
        <v>0</v>
      </c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</row>
    <row r="28" spans="1:61" outlineLevel="1">
      <c r="A28" s="154">
        <v>8</v>
      </c>
      <c r="B28" s="160" t="s">
        <v>130</v>
      </c>
      <c r="C28" s="203" t="s">
        <v>412</v>
      </c>
      <c r="D28" s="195" t="s">
        <v>131</v>
      </c>
      <c r="E28" s="162" t="s">
        <v>127</v>
      </c>
      <c r="F28" s="169">
        <v>400</v>
      </c>
      <c r="G28" s="172"/>
      <c r="H28" s="173">
        <f>ROUND(F28*G28,2)</f>
        <v>0</v>
      </c>
      <c r="I28" s="172"/>
      <c r="J28" s="173">
        <f>ROUND(F28*I28,2)</f>
        <v>0</v>
      </c>
      <c r="K28" s="172"/>
      <c r="L28" s="173">
        <f>ROUND(F28*K28,2)</f>
        <v>0</v>
      </c>
      <c r="M28" s="173">
        <v>21</v>
      </c>
      <c r="N28" s="173">
        <f>H28*(1+M28/100)</f>
        <v>0</v>
      </c>
      <c r="O28" s="163">
        <v>0</v>
      </c>
      <c r="P28" s="163">
        <f>ROUND(F28*O28,5)</f>
        <v>0</v>
      </c>
      <c r="Q28" s="163">
        <v>0</v>
      </c>
      <c r="R28" s="163">
        <f>ROUND(F28*Q28,5)</f>
        <v>0</v>
      </c>
      <c r="S28" s="163"/>
      <c r="T28" s="163"/>
      <c r="U28" s="164">
        <v>1.7999999999999999E-2</v>
      </c>
      <c r="V28" s="163">
        <f>ROUND(F28*U28,2)</f>
        <v>7.2</v>
      </c>
      <c r="W28" s="153"/>
      <c r="X28" s="153"/>
      <c r="Y28" s="153"/>
      <c r="Z28" s="153"/>
      <c r="AA28" s="153"/>
      <c r="AB28" s="153"/>
      <c r="AC28" s="153"/>
      <c r="AD28" s="153"/>
      <c r="AE28" s="153"/>
      <c r="AF28" s="153" t="s">
        <v>104</v>
      </c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</row>
    <row r="29" spans="1:61" outlineLevel="1">
      <c r="A29" s="154"/>
      <c r="B29" s="160"/>
      <c r="C29" s="160"/>
      <c r="D29" s="196" t="s">
        <v>128</v>
      </c>
      <c r="E29" s="165"/>
      <c r="F29" s="170"/>
      <c r="G29" s="173"/>
      <c r="H29" s="173"/>
      <c r="I29" s="173"/>
      <c r="J29" s="173"/>
      <c r="K29" s="173"/>
      <c r="L29" s="173"/>
      <c r="M29" s="173"/>
      <c r="N29" s="173"/>
      <c r="O29" s="163"/>
      <c r="P29" s="163"/>
      <c r="Q29" s="163"/>
      <c r="R29" s="163"/>
      <c r="S29" s="163"/>
      <c r="T29" s="163"/>
      <c r="U29" s="164"/>
      <c r="V29" s="163"/>
      <c r="W29" s="153"/>
      <c r="X29" s="153"/>
      <c r="Y29" s="153"/>
      <c r="Z29" s="153"/>
      <c r="AA29" s="153"/>
      <c r="AB29" s="153"/>
      <c r="AC29" s="153"/>
      <c r="AD29" s="153"/>
      <c r="AE29" s="153"/>
      <c r="AF29" s="153" t="s">
        <v>106</v>
      </c>
      <c r="AG29" s="153">
        <v>0</v>
      </c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</row>
    <row r="30" spans="1:61" outlineLevel="1">
      <c r="A30" s="154"/>
      <c r="B30" s="160"/>
      <c r="C30" s="160"/>
      <c r="D30" s="196" t="s">
        <v>129</v>
      </c>
      <c r="E30" s="165"/>
      <c r="F30" s="170">
        <v>400</v>
      </c>
      <c r="G30" s="173"/>
      <c r="H30" s="173"/>
      <c r="I30" s="173"/>
      <c r="J30" s="173"/>
      <c r="K30" s="173"/>
      <c r="L30" s="173"/>
      <c r="M30" s="173"/>
      <c r="N30" s="173"/>
      <c r="O30" s="163"/>
      <c r="P30" s="163"/>
      <c r="Q30" s="163"/>
      <c r="R30" s="163"/>
      <c r="S30" s="163"/>
      <c r="T30" s="163"/>
      <c r="U30" s="164"/>
      <c r="V30" s="163"/>
      <c r="W30" s="153"/>
      <c r="X30" s="153"/>
      <c r="Y30" s="153"/>
      <c r="Z30" s="153"/>
      <c r="AA30" s="153"/>
      <c r="AB30" s="153"/>
      <c r="AC30" s="153"/>
      <c r="AD30" s="153"/>
      <c r="AE30" s="153"/>
      <c r="AF30" s="153" t="s">
        <v>106</v>
      </c>
      <c r="AG30" s="153">
        <v>0</v>
      </c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</row>
    <row r="31" spans="1:61">
      <c r="A31" s="155" t="s">
        <v>99</v>
      </c>
      <c r="B31" s="161" t="s">
        <v>58</v>
      </c>
      <c r="C31" s="161"/>
      <c r="D31" s="197" t="s">
        <v>59</v>
      </c>
      <c r="E31" s="166"/>
      <c r="F31" s="171"/>
      <c r="G31" s="174"/>
      <c r="H31" s="174">
        <f>SUMIF(AF32:AF97,"&lt;&gt;NOR",H32:H97)</f>
        <v>0</v>
      </c>
      <c r="I31" s="174"/>
      <c r="J31" s="174">
        <f>SUM(J32:J97)</f>
        <v>0</v>
      </c>
      <c r="K31" s="174"/>
      <c r="L31" s="174">
        <f>SUM(L32:L97)</f>
        <v>0</v>
      </c>
      <c r="M31" s="174"/>
      <c r="N31" s="174">
        <f>SUM(N32:N97)</f>
        <v>0</v>
      </c>
      <c r="O31" s="167"/>
      <c r="P31" s="167">
        <f>SUM(P32:P97)</f>
        <v>59.512240000000006</v>
      </c>
      <c r="Q31" s="167"/>
      <c r="R31" s="167">
        <f>SUM(R32:R97)</f>
        <v>0</v>
      </c>
      <c r="S31" s="167"/>
      <c r="T31" s="167"/>
      <c r="U31" s="168"/>
      <c r="V31" s="167">
        <f>SUM(V32:V97)</f>
        <v>120.18999999999997</v>
      </c>
      <c r="AF31" t="s">
        <v>100</v>
      </c>
    </row>
    <row r="32" spans="1:61" outlineLevel="1">
      <c r="A32" s="154">
        <v>9</v>
      </c>
      <c r="B32" s="160" t="s">
        <v>132</v>
      </c>
      <c r="C32" s="203" t="s">
        <v>412</v>
      </c>
      <c r="D32" s="195" t="s">
        <v>133</v>
      </c>
      <c r="E32" s="162" t="s">
        <v>103</v>
      </c>
      <c r="F32" s="169">
        <v>8</v>
      </c>
      <c r="G32" s="172"/>
      <c r="H32" s="173">
        <f>ROUND(F32*G32,2)</f>
        <v>0</v>
      </c>
      <c r="I32" s="172"/>
      <c r="J32" s="173">
        <f>ROUND(F32*I32,2)</f>
        <v>0</v>
      </c>
      <c r="K32" s="172"/>
      <c r="L32" s="173">
        <f>ROUND(F32*K32,2)</f>
        <v>0</v>
      </c>
      <c r="M32" s="173">
        <v>21</v>
      </c>
      <c r="N32" s="173">
        <f>H32*(1+M32/100)</f>
        <v>0</v>
      </c>
      <c r="O32" s="163">
        <v>0</v>
      </c>
      <c r="P32" s="163">
        <f>ROUND(F32*O32,5)</f>
        <v>0</v>
      </c>
      <c r="Q32" s="163">
        <v>0</v>
      </c>
      <c r="R32" s="163">
        <f>ROUND(F32*Q32,5)</f>
        <v>0</v>
      </c>
      <c r="S32" s="163"/>
      <c r="T32" s="163"/>
      <c r="U32" s="164">
        <v>0.12</v>
      </c>
      <c r="V32" s="163">
        <f>ROUND(F32*U32,2)</f>
        <v>0.96</v>
      </c>
      <c r="W32" s="153"/>
      <c r="X32" s="153"/>
      <c r="Y32" s="153"/>
      <c r="Z32" s="153"/>
      <c r="AA32" s="153"/>
      <c r="AB32" s="153"/>
      <c r="AC32" s="153"/>
      <c r="AD32" s="153"/>
      <c r="AE32" s="153"/>
      <c r="AF32" s="153" t="s">
        <v>104</v>
      </c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</row>
    <row r="33" spans="1:61" outlineLevel="1">
      <c r="A33" s="154"/>
      <c r="B33" s="160"/>
      <c r="C33" s="160"/>
      <c r="D33" s="196" t="s">
        <v>134</v>
      </c>
      <c r="E33" s="165"/>
      <c r="F33" s="170"/>
      <c r="G33" s="173"/>
      <c r="H33" s="173"/>
      <c r="I33" s="173"/>
      <c r="J33" s="173"/>
      <c r="K33" s="173"/>
      <c r="L33" s="173"/>
      <c r="M33" s="173"/>
      <c r="N33" s="173"/>
      <c r="O33" s="163"/>
      <c r="P33" s="163"/>
      <c r="Q33" s="163"/>
      <c r="R33" s="163"/>
      <c r="S33" s="163"/>
      <c r="T33" s="163"/>
      <c r="U33" s="164"/>
      <c r="V33" s="163"/>
      <c r="W33" s="153"/>
      <c r="X33" s="153"/>
      <c r="Y33" s="153"/>
      <c r="Z33" s="153"/>
      <c r="AA33" s="153"/>
      <c r="AB33" s="153"/>
      <c r="AC33" s="153"/>
      <c r="AD33" s="153"/>
      <c r="AE33" s="153"/>
      <c r="AF33" s="153" t="s">
        <v>106</v>
      </c>
      <c r="AG33" s="153">
        <v>0</v>
      </c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</row>
    <row r="34" spans="1:61" outlineLevel="1">
      <c r="A34" s="154"/>
      <c r="B34" s="160"/>
      <c r="C34" s="160"/>
      <c r="D34" s="196" t="s">
        <v>135</v>
      </c>
      <c r="E34" s="165"/>
      <c r="F34" s="170">
        <v>8</v>
      </c>
      <c r="G34" s="173"/>
      <c r="H34" s="173"/>
      <c r="I34" s="173"/>
      <c r="J34" s="173"/>
      <c r="K34" s="173"/>
      <c r="L34" s="173"/>
      <c r="M34" s="173"/>
      <c r="N34" s="173"/>
      <c r="O34" s="163"/>
      <c r="P34" s="163"/>
      <c r="Q34" s="163"/>
      <c r="R34" s="163"/>
      <c r="S34" s="163"/>
      <c r="T34" s="163"/>
      <c r="U34" s="164"/>
      <c r="V34" s="163"/>
      <c r="W34" s="153"/>
      <c r="X34" s="153"/>
      <c r="Y34" s="153"/>
      <c r="Z34" s="153"/>
      <c r="AA34" s="153"/>
      <c r="AB34" s="153"/>
      <c r="AC34" s="153"/>
      <c r="AD34" s="153"/>
      <c r="AE34" s="153"/>
      <c r="AF34" s="153" t="s">
        <v>106</v>
      </c>
      <c r="AG34" s="153">
        <v>0</v>
      </c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</row>
    <row r="35" spans="1:61" outlineLevel="1">
      <c r="A35" s="154">
        <v>10</v>
      </c>
      <c r="B35" s="160" t="s">
        <v>136</v>
      </c>
      <c r="C35" s="203" t="s">
        <v>412</v>
      </c>
      <c r="D35" s="195" t="s">
        <v>137</v>
      </c>
      <c r="E35" s="162" t="s">
        <v>103</v>
      </c>
      <c r="F35" s="169">
        <v>4</v>
      </c>
      <c r="G35" s="172"/>
      <c r="H35" s="173">
        <f>ROUND(F35*G35,2)</f>
        <v>0</v>
      </c>
      <c r="I35" s="172"/>
      <c r="J35" s="173">
        <f>ROUND(F35*I35,2)</f>
        <v>0</v>
      </c>
      <c r="K35" s="172"/>
      <c r="L35" s="173">
        <f>ROUND(F35*K35,2)</f>
        <v>0</v>
      </c>
      <c r="M35" s="173">
        <v>21</v>
      </c>
      <c r="N35" s="173">
        <f>H35*(1+M35/100)</f>
        <v>0</v>
      </c>
      <c r="O35" s="163">
        <v>0</v>
      </c>
      <c r="P35" s="163">
        <f>ROUND(F35*O35,5)</f>
        <v>0</v>
      </c>
      <c r="Q35" s="163">
        <v>0</v>
      </c>
      <c r="R35" s="163">
        <f>ROUND(F35*Q35,5)</f>
        <v>0</v>
      </c>
      <c r="S35" s="163"/>
      <c r="T35" s="163"/>
      <c r="U35" s="164">
        <v>4.3099999999999999E-2</v>
      </c>
      <c r="V35" s="163">
        <f>ROUND(F35*U35,2)</f>
        <v>0.17</v>
      </c>
      <c r="W35" s="153"/>
      <c r="X35" s="153"/>
      <c r="Y35" s="153"/>
      <c r="Z35" s="153"/>
      <c r="AA35" s="153"/>
      <c r="AB35" s="153"/>
      <c r="AC35" s="153"/>
      <c r="AD35" s="153"/>
      <c r="AE35" s="153"/>
      <c r="AF35" s="153" t="s">
        <v>104</v>
      </c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</row>
    <row r="36" spans="1:61" outlineLevel="1">
      <c r="A36" s="154"/>
      <c r="B36" s="160"/>
      <c r="C36" s="160"/>
      <c r="D36" s="196" t="s">
        <v>116</v>
      </c>
      <c r="E36" s="165"/>
      <c r="F36" s="170"/>
      <c r="G36" s="173"/>
      <c r="H36" s="173"/>
      <c r="I36" s="173"/>
      <c r="J36" s="173"/>
      <c r="K36" s="173"/>
      <c r="L36" s="173"/>
      <c r="M36" s="173"/>
      <c r="N36" s="173"/>
      <c r="O36" s="163"/>
      <c r="P36" s="163"/>
      <c r="Q36" s="163"/>
      <c r="R36" s="163"/>
      <c r="S36" s="163"/>
      <c r="T36" s="163"/>
      <c r="U36" s="164"/>
      <c r="V36" s="163"/>
      <c r="W36" s="153"/>
      <c r="X36" s="153"/>
      <c r="Y36" s="153"/>
      <c r="Z36" s="153"/>
      <c r="AA36" s="153"/>
      <c r="AB36" s="153"/>
      <c r="AC36" s="153"/>
      <c r="AD36" s="153"/>
      <c r="AE36" s="153"/>
      <c r="AF36" s="153" t="s">
        <v>106</v>
      </c>
      <c r="AG36" s="153">
        <v>0</v>
      </c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  <c r="BI36" s="153"/>
    </row>
    <row r="37" spans="1:61" outlineLevel="1">
      <c r="A37" s="154"/>
      <c r="B37" s="160"/>
      <c r="C37" s="160"/>
      <c r="D37" s="196" t="s">
        <v>138</v>
      </c>
      <c r="E37" s="165"/>
      <c r="F37" s="170">
        <v>4</v>
      </c>
      <c r="G37" s="173"/>
      <c r="H37" s="173"/>
      <c r="I37" s="173"/>
      <c r="J37" s="173"/>
      <c r="K37" s="173"/>
      <c r="L37" s="173"/>
      <c r="M37" s="173"/>
      <c r="N37" s="173"/>
      <c r="O37" s="163"/>
      <c r="P37" s="163"/>
      <c r="Q37" s="163"/>
      <c r="R37" s="163"/>
      <c r="S37" s="163"/>
      <c r="T37" s="163"/>
      <c r="U37" s="164"/>
      <c r="V37" s="163"/>
      <c r="W37" s="153"/>
      <c r="X37" s="153"/>
      <c r="Y37" s="153"/>
      <c r="Z37" s="153"/>
      <c r="AA37" s="153"/>
      <c r="AB37" s="153"/>
      <c r="AC37" s="153"/>
      <c r="AD37" s="153"/>
      <c r="AE37" s="153"/>
      <c r="AF37" s="153" t="s">
        <v>106</v>
      </c>
      <c r="AG37" s="153">
        <v>0</v>
      </c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</row>
    <row r="38" spans="1:61" outlineLevel="1">
      <c r="A38" s="154">
        <v>11</v>
      </c>
      <c r="B38" s="160" t="s">
        <v>139</v>
      </c>
      <c r="C38" s="203" t="s">
        <v>412</v>
      </c>
      <c r="D38" s="195" t="s">
        <v>140</v>
      </c>
      <c r="E38" s="162" t="s">
        <v>103</v>
      </c>
      <c r="F38" s="169">
        <v>31.54</v>
      </c>
      <c r="G38" s="172"/>
      <c r="H38" s="173">
        <f>ROUND(F38*G38,2)</f>
        <v>0</v>
      </c>
      <c r="I38" s="172"/>
      <c r="J38" s="173">
        <f>ROUND(F38*I38,2)</f>
        <v>0</v>
      </c>
      <c r="K38" s="172"/>
      <c r="L38" s="173">
        <f>ROUND(F38*K38,2)</f>
        <v>0</v>
      </c>
      <c r="M38" s="173">
        <v>21</v>
      </c>
      <c r="N38" s="173">
        <f>H38*(1+M38/100)</f>
        <v>0</v>
      </c>
      <c r="O38" s="163">
        <v>0</v>
      </c>
      <c r="P38" s="163">
        <f>ROUND(F38*O38,5)</f>
        <v>0</v>
      </c>
      <c r="Q38" s="163">
        <v>0</v>
      </c>
      <c r="R38" s="163">
        <f>ROUND(F38*Q38,5)</f>
        <v>0</v>
      </c>
      <c r="S38" s="163"/>
      <c r="T38" s="163"/>
      <c r="U38" s="164">
        <v>0.23</v>
      </c>
      <c r="V38" s="163">
        <f>ROUND(F38*U38,2)</f>
        <v>7.25</v>
      </c>
      <c r="W38" s="153"/>
      <c r="X38" s="153"/>
      <c r="Y38" s="153"/>
      <c r="Z38" s="153"/>
      <c r="AA38" s="153"/>
      <c r="AB38" s="153"/>
      <c r="AC38" s="153"/>
      <c r="AD38" s="153"/>
      <c r="AE38" s="153"/>
      <c r="AF38" s="153" t="s">
        <v>104</v>
      </c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  <c r="BI38" s="153"/>
    </row>
    <row r="39" spans="1:61" outlineLevel="1">
      <c r="A39" s="154"/>
      <c r="B39" s="160"/>
      <c r="C39" s="160"/>
      <c r="D39" s="196" t="s">
        <v>141</v>
      </c>
      <c r="E39" s="165"/>
      <c r="F39" s="170"/>
      <c r="G39" s="173"/>
      <c r="H39" s="173"/>
      <c r="I39" s="173"/>
      <c r="J39" s="173"/>
      <c r="K39" s="173"/>
      <c r="L39" s="173"/>
      <c r="M39" s="173"/>
      <c r="N39" s="173"/>
      <c r="O39" s="163"/>
      <c r="P39" s="163"/>
      <c r="Q39" s="163"/>
      <c r="R39" s="163"/>
      <c r="S39" s="163"/>
      <c r="T39" s="163"/>
      <c r="U39" s="164"/>
      <c r="V39" s="163"/>
      <c r="W39" s="153"/>
      <c r="X39" s="153"/>
      <c r="Y39" s="153"/>
      <c r="Z39" s="153"/>
      <c r="AA39" s="153"/>
      <c r="AB39" s="153"/>
      <c r="AC39" s="153"/>
      <c r="AD39" s="153"/>
      <c r="AE39" s="153"/>
      <c r="AF39" s="153" t="s">
        <v>106</v>
      </c>
      <c r="AG39" s="153">
        <v>0</v>
      </c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  <c r="BI39" s="153"/>
    </row>
    <row r="40" spans="1:61" outlineLevel="1">
      <c r="A40" s="154"/>
      <c r="B40" s="160"/>
      <c r="C40" s="160"/>
      <c r="D40" s="196" t="s">
        <v>142</v>
      </c>
      <c r="E40" s="165"/>
      <c r="F40" s="170">
        <v>27.04</v>
      </c>
      <c r="G40" s="173"/>
      <c r="H40" s="173"/>
      <c r="I40" s="173"/>
      <c r="J40" s="173"/>
      <c r="K40" s="173"/>
      <c r="L40" s="173"/>
      <c r="M40" s="173"/>
      <c r="N40" s="173"/>
      <c r="O40" s="163"/>
      <c r="P40" s="163"/>
      <c r="Q40" s="163"/>
      <c r="R40" s="163"/>
      <c r="S40" s="163"/>
      <c r="T40" s="163"/>
      <c r="U40" s="164"/>
      <c r="V40" s="163"/>
      <c r="W40" s="153"/>
      <c r="X40" s="153"/>
      <c r="Y40" s="153"/>
      <c r="Z40" s="153"/>
      <c r="AA40" s="153"/>
      <c r="AB40" s="153"/>
      <c r="AC40" s="153"/>
      <c r="AD40" s="153"/>
      <c r="AE40" s="153"/>
      <c r="AF40" s="153" t="s">
        <v>106</v>
      </c>
      <c r="AG40" s="153">
        <v>0</v>
      </c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  <c r="BI40" s="153"/>
    </row>
    <row r="41" spans="1:61" outlineLevel="1">
      <c r="A41" s="154"/>
      <c r="B41" s="160"/>
      <c r="C41" s="160"/>
      <c r="D41" s="196" t="s">
        <v>143</v>
      </c>
      <c r="E41" s="165"/>
      <c r="F41" s="170"/>
      <c r="G41" s="173"/>
      <c r="H41" s="173"/>
      <c r="I41" s="173"/>
      <c r="J41" s="173"/>
      <c r="K41" s="173"/>
      <c r="L41" s="173"/>
      <c r="M41" s="173"/>
      <c r="N41" s="173"/>
      <c r="O41" s="163"/>
      <c r="P41" s="163"/>
      <c r="Q41" s="163"/>
      <c r="R41" s="163"/>
      <c r="S41" s="163"/>
      <c r="T41" s="163"/>
      <c r="U41" s="164"/>
      <c r="V41" s="163"/>
      <c r="W41" s="153"/>
      <c r="X41" s="153"/>
      <c r="Y41" s="153"/>
      <c r="Z41" s="153"/>
      <c r="AA41" s="153"/>
      <c r="AB41" s="153"/>
      <c r="AC41" s="153"/>
      <c r="AD41" s="153"/>
      <c r="AE41" s="153"/>
      <c r="AF41" s="153" t="s">
        <v>106</v>
      </c>
      <c r="AG41" s="153">
        <v>0</v>
      </c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  <c r="BI41" s="153"/>
    </row>
    <row r="42" spans="1:61" outlineLevel="1">
      <c r="A42" s="154"/>
      <c r="B42" s="160"/>
      <c r="C42" s="160"/>
      <c r="D42" s="196" t="s">
        <v>144</v>
      </c>
      <c r="E42" s="165"/>
      <c r="F42" s="170">
        <v>4.5</v>
      </c>
      <c r="G42" s="173"/>
      <c r="H42" s="173"/>
      <c r="I42" s="173"/>
      <c r="J42" s="173"/>
      <c r="K42" s="173"/>
      <c r="L42" s="173"/>
      <c r="M42" s="173"/>
      <c r="N42" s="173"/>
      <c r="O42" s="163"/>
      <c r="P42" s="163"/>
      <c r="Q42" s="163"/>
      <c r="R42" s="163"/>
      <c r="S42" s="163"/>
      <c r="T42" s="163"/>
      <c r="U42" s="164"/>
      <c r="V42" s="163"/>
      <c r="W42" s="153"/>
      <c r="X42" s="153"/>
      <c r="Y42" s="153"/>
      <c r="Z42" s="153"/>
      <c r="AA42" s="153"/>
      <c r="AB42" s="153"/>
      <c r="AC42" s="153"/>
      <c r="AD42" s="153"/>
      <c r="AE42" s="153"/>
      <c r="AF42" s="153" t="s">
        <v>106</v>
      </c>
      <c r="AG42" s="153">
        <v>0</v>
      </c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</row>
    <row r="43" spans="1:61" outlineLevel="1">
      <c r="A43" s="154">
        <v>12</v>
      </c>
      <c r="B43" s="160" t="s">
        <v>145</v>
      </c>
      <c r="C43" s="203" t="s">
        <v>412</v>
      </c>
      <c r="D43" s="195" t="s">
        <v>146</v>
      </c>
      <c r="E43" s="162" t="s">
        <v>103</v>
      </c>
      <c r="F43" s="169">
        <v>15.77</v>
      </c>
      <c r="G43" s="172"/>
      <c r="H43" s="173">
        <f>ROUND(F43*G43,2)</f>
        <v>0</v>
      </c>
      <c r="I43" s="172"/>
      <c r="J43" s="173">
        <f>ROUND(F43*I43,2)</f>
        <v>0</v>
      </c>
      <c r="K43" s="172"/>
      <c r="L43" s="173">
        <f>ROUND(F43*K43,2)</f>
        <v>0</v>
      </c>
      <c r="M43" s="173">
        <v>21</v>
      </c>
      <c r="N43" s="173">
        <f>H43*(1+M43/100)</f>
        <v>0</v>
      </c>
      <c r="O43" s="163">
        <v>0</v>
      </c>
      <c r="P43" s="163">
        <f>ROUND(F43*O43,5)</f>
        <v>0</v>
      </c>
      <c r="Q43" s="163">
        <v>0</v>
      </c>
      <c r="R43" s="163">
        <f>ROUND(F43*Q43,5)</f>
        <v>0</v>
      </c>
      <c r="S43" s="163"/>
      <c r="T43" s="163"/>
      <c r="U43" s="164">
        <v>0.64680000000000004</v>
      </c>
      <c r="V43" s="163">
        <f>ROUND(F43*U43,2)</f>
        <v>10.199999999999999</v>
      </c>
      <c r="W43" s="153"/>
      <c r="X43" s="153"/>
      <c r="Y43" s="153"/>
      <c r="Z43" s="153"/>
      <c r="AA43" s="153"/>
      <c r="AB43" s="153"/>
      <c r="AC43" s="153"/>
      <c r="AD43" s="153"/>
      <c r="AE43" s="153"/>
      <c r="AF43" s="153" t="s">
        <v>104</v>
      </c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</row>
    <row r="44" spans="1:61" outlineLevel="1">
      <c r="A44" s="154"/>
      <c r="B44" s="160"/>
      <c r="C44" s="160"/>
      <c r="D44" s="196" t="s">
        <v>116</v>
      </c>
      <c r="E44" s="165"/>
      <c r="F44" s="170"/>
      <c r="G44" s="173"/>
      <c r="H44" s="173"/>
      <c r="I44" s="173"/>
      <c r="J44" s="173"/>
      <c r="K44" s="173"/>
      <c r="L44" s="173"/>
      <c r="M44" s="173"/>
      <c r="N44" s="173"/>
      <c r="O44" s="163"/>
      <c r="P44" s="163"/>
      <c r="Q44" s="163"/>
      <c r="R44" s="163"/>
      <c r="S44" s="163"/>
      <c r="T44" s="163"/>
      <c r="U44" s="164"/>
      <c r="V44" s="163"/>
      <c r="W44" s="153"/>
      <c r="X44" s="153"/>
      <c r="Y44" s="153"/>
      <c r="Z44" s="153"/>
      <c r="AA44" s="153"/>
      <c r="AB44" s="153"/>
      <c r="AC44" s="153"/>
      <c r="AD44" s="153"/>
      <c r="AE44" s="153"/>
      <c r="AF44" s="153" t="s">
        <v>106</v>
      </c>
      <c r="AG44" s="153">
        <v>0</v>
      </c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  <c r="BI44" s="153"/>
    </row>
    <row r="45" spans="1:61" outlineLevel="1">
      <c r="A45" s="154"/>
      <c r="B45" s="160"/>
      <c r="C45" s="160"/>
      <c r="D45" s="196" t="s">
        <v>147</v>
      </c>
      <c r="E45" s="165"/>
      <c r="F45" s="170">
        <v>15.77</v>
      </c>
      <c r="G45" s="173"/>
      <c r="H45" s="173"/>
      <c r="I45" s="173"/>
      <c r="J45" s="173"/>
      <c r="K45" s="173"/>
      <c r="L45" s="173"/>
      <c r="M45" s="173"/>
      <c r="N45" s="173"/>
      <c r="O45" s="163"/>
      <c r="P45" s="163"/>
      <c r="Q45" s="163"/>
      <c r="R45" s="163"/>
      <c r="S45" s="163"/>
      <c r="T45" s="163"/>
      <c r="U45" s="164"/>
      <c r="V45" s="163"/>
      <c r="W45" s="153"/>
      <c r="X45" s="153"/>
      <c r="Y45" s="153"/>
      <c r="Z45" s="153"/>
      <c r="AA45" s="153"/>
      <c r="AB45" s="153"/>
      <c r="AC45" s="153"/>
      <c r="AD45" s="153"/>
      <c r="AE45" s="153"/>
      <c r="AF45" s="153" t="s">
        <v>106</v>
      </c>
      <c r="AG45" s="153">
        <v>0</v>
      </c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</row>
    <row r="46" spans="1:61" outlineLevel="1">
      <c r="A46" s="154">
        <v>13</v>
      </c>
      <c r="B46" s="160" t="s">
        <v>148</v>
      </c>
      <c r="C46" s="203" t="s">
        <v>412</v>
      </c>
      <c r="D46" s="195" t="s">
        <v>149</v>
      </c>
      <c r="E46" s="162" t="s">
        <v>150</v>
      </c>
      <c r="F46" s="169">
        <v>124</v>
      </c>
      <c r="G46" s="172"/>
      <c r="H46" s="173">
        <f>ROUND(F46*G46,2)</f>
        <v>0</v>
      </c>
      <c r="I46" s="172"/>
      <c r="J46" s="173">
        <f>ROUND(F46*I46,2)</f>
        <v>0</v>
      </c>
      <c r="K46" s="172"/>
      <c r="L46" s="173">
        <f>ROUND(F46*K46,2)</f>
        <v>0</v>
      </c>
      <c r="M46" s="173">
        <v>21</v>
      </c>
      <c r="N46" s="173">
        <f>H46*(1+M46/100)</f>
        <v>0</v>
      </c>
      <c r="O46" s="163">
        <v>4.8999999999999998E-4</v>
      </c>
      <c r="P46" s="163">
        <f>ROUND(F46*O46,5)</f>
        <v>6.0760000000000002E-2</v>
      </c>
      <c r="Q46" s="163">
        <v>0</v>
      </c>
      <c r="R46" s="163">
        <f>ROUND(F46*Q46,5)</f>
        <v>0</v>
      </c>
      <c r="S46" s="163"/>
      <c r="T46" s="163"/>
      <c r="U46" s="164">
        <v>0.05</v>
      </c>
      <c r="V46" s="163">
        <f>ROUND(F46*U46,2)</f>
        <v>6.2</v>
      </c>
      <c r="W46" s="153"/>
      <c r="X46" s="153"/>
      <c r="Y46" s="153"/>
      <c r="Z46" s="153"/>
      <c r="AA46" s="153"/>
      <c r="AB46" s="153"/>
      <c r="AC46" s="153"/>
      <c r="AD46" s="153"/>
      <c r="AE46" s="153"/>
      <c r="AF46" s="153" t="s">
        <v>104</v>
      </c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  <c r="BI46" s="153"/>
    </row>
    <row r="47" spans="1:61" outlineLevel="1">
      <c r="A47" s="154"/>
      <c r="B47" s="160"/>
      <c r="C47" s="160"/>
      <c r="D47" s="196" t="s">
        <v>141</v>
      </c>
      <c r="E47" s="165"/>
      <c r="F47" s="170"/>
      <c r="G47" s="173"/>
      <c r="H47" s="173"/>
      <c r="I47" s="173"/>
      <c r="J47" s="173"/>
      <c r="K47" s="173"/>
      <c r="L47" s="173"/>
      <c r="M47" s="173"/>
      <c r="N47" s="173"/>
      <c r="O47" s="163"/>
      <c r="P47" s="163"/>
      <c r="Q47" s="163"/>
      <c r="R47" s="163"/>
      <c r="S47" s="163"/>
      <c r="T47" s="163"/>
      <c r="U47" s="164"/>
      <c r="V47" s="163"/>
      <c r="W47" s="153"/>
      <c r="X47" s="153"/>
      <c r="Y47" s="153"/>
      <c r="Z47" s="153"/>
      <c r="AA47" s="153"/>
      <c r="AB47" s="153"/>
      <c r="AC47" s="153"/>
      <c r="AD47" s="153"/>
      <c r="AE47" s="153"/>
      <c r="AF47" s="153" t="s">
        <v>106</v>
      </c>
      <c r="AG47" s="153">
        <v>0</v>
      </c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  <c r="BI47" s="153"/>
    </row>
    <row r="48" spans="1:61" outlineLevel="1">
      <c r="A48" s="154"/>
      <c r="B48" s="160"/>
      <c r="C48" s="160"/>
      <c r="D48" s="196" t="s">
        <v>151</v>
      </c>
      <c r="E48" s="165"/>
      <c r="F48" s="170">
        <v>124</v>
      </c>
      <c r="G48" s="173"/>
      <c r="H48" s="173"/>
      <c r="I48" s="173"/>
      <c r="J48" s="173"/>
      <c r="K48" s="173"/>
      <c r="L48" s="173"/>
      <c r="M48" s="173"/>
      <c r="N48" s="173"/>
      <c r="O48" s="163"/>
      <c r="P48" s="163"/>
      <c r="Q48" s="163"/>
      <c r="R48" s="163"/>
      <c r="S48" s="163"/>
      <c r="T48" s="163"/>
      <c r="U48" s="164"/>
      <c r="V48" s="163"/>
      <c r="W48" s="153"/>
      <c r="X48" s="153"/>
      <c r="Y48" s="153"/>
      <c r="Z48" s="153"/>
      <c r="AA48" s="153"/>
      <c r="AB48" s="153"/>
      <c r="AC48" s="153"/>
      <c r="AD48" s="153"/>
      <c r="AE48" s="153"/>
      <c r="AF48" s="153" t="s">
        <v>106</v>
      </c>
      <c r="AG48" s="153">
        <v>0</v>
      </c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</row>
    <row r="49" spans="1:61" outlineLevel="1">
      <c r="A49" s="154">
        <v>14</v>
      </c>
      <c r="B49" s="160" t="s">
        <v>152</v>
      </c>
      <c r="C49" s="203" t="s">
        <v>412</v>
      </c>
      <c r="D49" s="195" t="s">
        <v>153</v>
      </c>
      <c r="E49" s="162" t="s">
        <v>154</v>
      </c>
      <c r="F49" s="169">
        <v>10</v>
      </c>
      <c r="G49" s="172"/>
      <c r="H49" s="173">
        <f>ROUND(F49*G49,2)</f>
        <v>0</v>
      </c>
      <c r="I49" s="172"/>
      <c r="J49" s="173">
        <f>ROUND(F49*I49,2)</f>
        <v>0</v>
      </c>
      <c r="K49" s="172"/>
      <c r="L49" s="173">
        <f>ROUND(F49*K49,2)</f>
        <v>0</v>
      </c>
      <c r="M49" s="173">
        <v>21</v>
      </c>
      <c r="N49" s="173">
        <f>H49*(1+M49/100)</f>
        <v>0</v>
      </c>
      <c r="O49" s="163">
        <v>0</v>
      </c>
      <c r="P49" s="163">
        <f>ROUND(F49*O49,5)</f>
        <v>0</v>
      </c>
      <c r="Q49" s="163">
        <v>0</v>
      </c>
      <c r="R49" s="163">
        <f>ROUND(F49*Q49,5)</f>
        <v>0</v>
      </c>
      <c r="S49" s="163"/>
      <c r="T49" s="163"/>
      <c r="U49" s="164">
        <v>0</v>
      </c>
      <c r="V49" s="163">
        <f>ROUND(F49*U49,2)</f>
        <v>0</v>
      </c>
      <c r="W49" s="153"/>
      <c r="X49" s="153"/>
      <c r="Y49" s="153"/>
      <c r="Z49" s="153"/>
      <c r="AA49" s="153"/>
      <c r="AB49" s="153"/>
      <c r="AC49" s="153"/>
      <c r="AD49" s="153"/>
      <c r="AE49" s="153"/>
      <c r="AF49" s="153" t="s">
        <v>155</v>
      </c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</row>
    <row r="50" spans="1:61" outlineLevel="1">
      <c r="A50" s="154">
        <v>15</v>
      </c>
      <c r="B50" s="160" t="s">
        <v>156</v>
      </c>
      <c r="C50" s="203" t="s">
        <v>412</v>
      </c>
      <c r="D50" s="195" t="s">
        <v>157</v>
      </c>
      <c r="E50" s="162" t="s">
        <v>154</v>
      </c>
      <c r="F50" s="169">
        <v>1</v>
      </c>
      <c r="G50" s="172"/>
      <c r="H50" s="173">
        <f>ROUND(F50*G50,2)</f>
        <v>0</v>
      </c>
      <c r="I50" s="172"/>
      <c r="J50" s="173">
        <f>ROUND(F50*I50,2)</f>
        <v>0</v>
      </c>
      <c r="K50" s="172"/>
      <c r="L50" s="173">
        <f>ROUND(F50*K50,2)</f>
        <v>0</v>
      </c>
      <c r="M50" s="173">
        <v>21</v>
      </c>
      <c r="N50" s="173">
        <f>H50*(1+M50/100)</f>
        <v>0</v>
      </c>
      <c r="O50" s="163">
        <v>0</v>
      </c>
      <c r="P50" s="163">
        <f>ROUND(F50*O50,5)</f>
        <v>0</v>
      </c>
      <c r="Q50" s="163">
        <v>0</v>
      </c>
      <c r="R50" s="163">
        <f>ROUND(F50*Q50,5)</f>
        <v>0</v>
      </c>
      <c r="S50" s="163"/>
      <c r="T50" s="163"/>
      <c r="U50" s="164">
        <v>0</v>
      </c>
      <c r="V50" s="163">
        <f>ROUND(F50*U50,2)</f>
        <v>0</v>
      </c>
      <c r="W50" s="153"/>
      <c r="X50" s="153"/>
      <c r="Y50" s="153"/>
      <c r="Z50" s="153"/>
      <c r="AA50" s="153"/>
      <c r="AB50" s="153"/>
      <c r="AC50" s="153"/>
      <c r="AD50" s="153"/>
      <c r="AE50" s="153"/>
      <c r="AF50" s="153" t="s">
        <v>155</v>
      </c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</row>
    <row r="51" spans="1:61" outlineLevel="1">
      <c r="A51" s="154">
        <v>16</v>
      </c>
      <c r="B51" s="160" t="s">
        <v>158</v>
      </c>
      <c r="C51" s="203" t="s">
        <v>412</v>
      </c>
      <c r="D51" s="195" t="s">
        <v>159</v>
      </c>
      <c r="E51" s="162" t="s">
        <v>154</v>
      </c>
      <c r="F51" s="169">
        <v>5</v>
      </c>
      <c r="G51" s="172"/>
      <c r="H51" s="173">
        <f>ROUND(F51*G51,2)</f>
        <v>0</v>
      </c>
      <c r="I51" s="172"/>
      <c r="J51" s="173">
        <f>ROUND(F51*I51,2)</f>
        <v>0</v>
      </c>
      <c r="K51" s="172"/>
      <c r="L51" s="173">
        <f>ROUND(F51*K51,2)</f>
        <v>0</v>
      </c>
      <c r="M51" s="173">
        <v>21</v>
      </c>
      <c r="N51" s="173">
        <f>H51*(1+M51/100)</f>
        <v>0</v>
      </c>
      <c r="O51" s="163">
        <v>0</v>
      </c>
      <c r="P51" s="163">
        <f>ROUND(F51*O51,5)</f>
        <v>0</v>
      </c>
      <c r="Q51" s="163">
        <v>0</v>
      </c>
      <c r="R51" s="163">
        <f>ROUND(F51*Q51,5)</f>
        <v>0</v>
      </c>
      <c r="S51" s="163"/>
      <c r="T51" s="163"/>
      <c r="U51" s="164">
        <v>0</v>
      </c>
      <c r="V51" s="163">
        <f>ROUND(F51*U51,2)</f>
        <v>0</v>
      </c>
      <c r="W51" s="153"/>
      <c r="X51" s="153"/>
      <c r="Y51" s="153"/>
      <c r="Z51" s="153"/>
      <c r="AA51" s="153"/>
      <c r="AB51" s="153"/>
      <c r="AC51" s="153"/>
      <c r="AD51" s="153"/>
      <c r="AE51" s="153"/>
      <c r="AF51" s="153" t="s">
        <v>155</v>
      </c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  <c r="BI51" s="153"/>
    </row>
    <row r="52" spans="1:61" outlineLevel="1">
      <c r="A52" s="154">
        <v>17</v>
      </c>
      <c r="B52" s="160" t="s">
        <v>160</v>
      </c>
      <c r="C52" s="203" t="s">
        <v>412</v>
      </c>
      <c r="D52" s="195" t="s">
        <v>161</v>
      </c>
      <c r="E52" s="162" t="s">
        <v>154</v>
      </c>
      <c r="F52" s="169">
        <v>6</v>
      </c>
      <c r="G52" s="172"/>
      <c r="H52" s="173">
        <f>ROUND(F52*G52,2)</f>
        <v>0</v>
      </c>
      <c r="I52" s="172"/>
      <c r="J52" s="173">
        <f>ROUND(F52*I52,2)</f>
        <v>0</v>
      </c>
      <c r="K52" s="172"/>
      <c r="L52" s="173">
        <f>ROUND(F52*K52,2)</f>
        <v>0</v>
      </c>
      <c r="M52" s="173">
        <v>21</v>
      </c>
      <c r="N52" s="173">
        <f>H52*(1+M52/100)</f>
        <v>0</v>
      </c>
      <c r="O52" s="163">
        <v>0</v>
      </c>
      <c r="P52" s="163">
        <f>ROUND(F52*O52,5)</f>
        <v>0</v>
      </c>
      <c r="Q52" s="163">
        <v>0</v>
      </c>
      <c r="R52" s="163">
        <f>ROUND(F52*Q52,5)</f>
        <v>0</v>
      </c>
      <c r="S52" s="163"/>
      <c r="T52" s="163"/>
      <c r="U52" s="164">
        <v>0</v>
      </c>
      <c r="V52" s="163">
        <f>ROUND(F52*U52,2)</f>
        <v>0</v>
      </c>
      <c r="W52" s="153"/>
      <c r="X52" s="153"/>
      <c r="Y52" s="153"/>
      <c r="Z52" s="153"/>
      <c r="AA52" s="153"/>
      <c r="AB52" s="153"/>
      <c r="AC52" s="153"/>
      <c r="AD52" s="153"/>
      <c r="AE52" s="153"/>
      <c r="AF52" s="153" t="s">
        <v>155</v>
      </c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  <c r="BB52" s="153"/>
      <c r="BC52" s="153"/>
      <c r="BD52" s="153"/>
      <c r="BE52" s="153"/>
      <c r="BF52" s="153"/>
      <c r="BG52" s="153"/>
      <c r="BH52" s="153"/>
      <c r="BI52" s="153"/>
    </row>
    <row r="53" spans="1:61" outlineLevel="1">
      <c r="A53" s="154">
        <v>18</v>
      </c>
      <c r="B53" s="160" t="s">
        <v>162</v>
      </c>
      <c r="C53" s="203" t="s">
        <v>412</v>
      </c>
      <c r="D53" s="195" t="s">
        <v>163</v>
      </c>
      <c r="E53" s="162" t="s">
        <v>103</v>
      </c>
      <c r="F53" s="169">
        <v>27.04</v>
      </c>
      <c r="G53" s="172"/>
      <c r="H53" s="173">
        <f>ROUND(F53*G53,2)</f>
        <v>0</v>
      </c>
      <c r="I53" s="172"/>
      <c r="J53" s="173">
        <f>ROUND(F53*I53,2)</f>
        <v>0</v>
      </c>
      <c r="K53" s="172"/>
      <c r="L53" s="173">
        <f>ROUND(F53*K53,2)</f>
        <v>0</v>
      </c>
      <c r="M53" s="173">
        <v>21</v>
      </c>
      <c r="N53" s="173">
        <f>H53*(1+M53/100)</f>
        <v>0</v>
      </c>
      <c r="O53" s="163">
        <v>1.63</v>
      </c>
      <c r="P53" s="163">
        <f>ROUND(F53*O53,5)</f>
        <v>44.075200000000002</v>
      </c>
      <c r="Q53" s="163">
        <v>0</v>
      </c>
      <c r="R53" s="163">
        <f>ROUND(F53*Q53,5)</f>
        <v>0</v>
      </c>
      <c r="S53" s="163"/>
      <c r="T53" s="163"/>
      <c r="U53" s="164">
        <v>1.5840000000000001</v>
      </c>
      <c r="V53" s="163">
        <f>ROUND(F53*U53,2)</f>
        <v>42.83</v>
      </c>
      <c r="W53" s="153"/>
      <c r="X53" s="153"/>
      <c r="Y53" s="153"/>
      <c r="Z53" s="153"/>
      <c r="AA53" s="153"/>
      <c r="AB53" s="153"/>
      <c r="AC53" s="153"/>
      <c r="AD53" s="153"/>
      <c r="AE53" s="153"/>
      <c r="AF53" s="153" t="s">
        <v>104</v>
      </c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  <c r="BB53" s="153"/>
      <c r="BC53" s="153"/>
      <c r="BD53" s="153"/>
      <c r="BE53" s="153"/>
      <c r="BF53" s="153"/>
      <c r="BG53" s="153"/>
      <c r="BH53" s="153"/>
      <c r="BI53" s="153"/>
    </row>
    <row r="54" spans="1:61" outlineLevel="1">
      <c r="A54" s="154"/>
      <c r="B54" s="160"/>
      <c r="C54" s="160"/>
      <c r="D54" s="196" t="s">
        <v>141</v>
      </c>
      <c r="E54" s="165"/>
      <c r="F54" s="170"/>
      <c r="G54" s="173"/>
      <c r="H54" s="173"/>
      <c r="I54" s="173"/>
      <c r="J54" s="173"/>
      <c r="K54" s="173"/>
      <c r="L54" s="173"/>
      <c r="M54" s="173"/>
      <c r="N54" s="173"/>
      <c r="O54" s="163"/>
      <c r="P54" s="163"/>
      <c r="Q54" s="163"/>
      <c r="R54" s="163"/>
      <c r="S54" s="163"/>
      <c r="T54" s="163"/>
      <c r="U54" s="164"/>
      <c r="V54" s="163"/>
      <c r="W54" s="153"/>
      <c r="X54" s="153"/>
      <c r="Y54" s="153"/>
      <c r="Z54" s="153"/>
      <c r="AA54" s="153"/>
      <c r="AB54" s="153"/>
      <c r="AC54" s="153"/>
      <c r="AD54" s="153"/>
      <c r="AE54" s="153"/>
      <c r="AF54" s="153" t="s">
        <v>106</v>
      </c>
      <c r="AG54" s="153">
        <v>0</v>
      </c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153"/>
      <c r="BD54" s="153"/>
      <c r="BE54" s="153"/>
      <c r="BF54" s="153"/>
      <c r="BG54" s="153"/>
      <c r="BH54" s="153"/>
      <c r="BI54" s="153"/>
    </row>
    <row r="55" spans="1:61" outlineLevel="1">
      <c r="A55" s="154"/>
      <c r="B55" s="160"/>
      <c r="C55" s="160"/>
      <c r="D55" s="196" t="s">
        <v>142</v>
      </c>
      <c r="E55" s="165"/>
      <c r="F55" s="170">
        <v>27.04</v>
      </c>
      <c r="G55" s="173"/>
      <c r="H55" s="173"/>
      <c r="I55" s="173"/>
      <c r="J55" s="173"/>
      <c r="K55" s="173"/>
      <c r="L55" s="173"/>
      <c r="M55" s="173"/>
      <c r="N55" s="173"/>
      <c r="O55" s="163"/>
      <c r="P55" s="163"/>
      <c r="Q55" s="163"/>
      <c r="R55" s="163"/>
      <c r="S55" s="163"/>
      <c r="T55" s="163"/>
      <c r="U55" s="164"/>
      <c r="V55" s="163"/>
      <c r="W55" s="153"/>
      <c r="X55" s="153"/>
      <c r="Y55" s="153"/>
      <c r="Z55" s="153"/>
      <c r="AA55" s="153"/>
      <c r="AB55" s="153"/>
      <c r="AC55" s="153"/>
      <c r="AD55" s="153"/>
      <c r="AE55" s="153"/>
      <c r="AF55" s="153" t="s">
        <v>106</v>
      </c>
      <c r="AG55" s="153">
        <v>0</v>
      </c>
      <c r="AH55" s="153"/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3"/>
      <c r="AT55" s="153"/>
      <c r="AU55" s="153"/>
      <c r="AV55" s="153"/>
      <c r="AW55" s="153"/>
      <c r="AX55" s="153"/>
      <c r="AY55" s="153"/>
      <c r="AZ55" s="153"/>
      <c r="BA55" s="153"/>
      <c r="BB55" s="153"/>
      <c r="BC55" s="153"/>
      <c r="BD55" s="153"/>
      <c r="BE55" s="153"/>
      <c r="BF55" s="153"/>
      <c r="BG55" s="153"/>
      <c r="BH55" s="153"/>
      <c r="BI55" s="153"/>
    </row>
    <row r="56" spans="1:61" outlineLevel="1">
      <c r="A56" s="154">
        <v>19</v>
      </c>
      <c r="B56" s="160" t="s">
        <v>164</v>
      </c>
      <c r="C56" s="203" t="s">
        <v>412</v>
      </c>
      <c r="D56" s="195" t="s">
        <v>165</v>
      </c>
      <c r="E56" s="162" t="s">
        <v>127</v>
      </c>
      <c r="F56" s="169">
        <v>234.4</v>
      </c>
      <c r="G56" s="172"/>
      <c r="H56" s="173">
        <f>ROUND(F56*G56,2)</f>
        <v>0</v>
      </c>
      <c r="I56" s="172"/>
      <c r="J56" s="173">
        <f>ROUND(F56*I56,2)</f>
        <v>0</v>
      </c>
      <c r="K56" s="172"/>
      <c r="L56" s="173">
        <f>ROUND(F56*K56,2)</f>
        <v>0</v>
      </c>
      <c r="M56" s="173">
        <v>21</v>
      </c>
      <c r="N56" s="173">
        <f>H56*(1+M56/100)</f>
        <v>0</v>
      </c>
      <c r="O56" s="163">
        <v>1.8000000000000001E-4</v>
      </c>
      <c r="P56" s="163">
        <f>ROUND(F56*O56,5)</f>
        <v>4.2189999999999998E-2</v>
      </c>
      <c r="Q56" s="163">
        <v>0</v>
      </c>
      <c r="R56" s="163">
        <f>ROUND(F56*Q56,5)</f>
        <v>0</v>
      </c>
      <c r="S56" s="163"/>
      <c r="T56" s="163"/>
      <c r="U56" s="164">
        <v>7.4999999999999997E-2</v>
      </c>
      <c r="V56" s="163">
        <f>ROUND(F56*U56,2)</f>
        <v>17.579999999999998</v>
      </c>
      <c r="W56" s="153"/>
      <c r="X56" s="153"/>
      <c r="Y56" s="153"/>
      <c r="Z56" s="153"/>
      <c r="AA56" s="153"/>
      <c r="AB56" s="153"/>
      <c r="AC56" s="153"/>
      <c r="AD56" s="153"/>
      <c r="AE56" s="153"/>
      <c r="AF56" s="153" t="s">
        <v>104</v>
      </c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  <c r="AU56" s="153"/>
      <c r="AV56" s="153"/>
      <c r="AW56" s="153"/>
      <c r="AX56" s="153"/>
      <c r="AY56" s="153"/>
      <c r="AZ56" s="153"/>
      <c r="BA56" s="153"/>
      <c r="BB56" s="153"/>
      <c r="BC56" s="153"/>
      <c r="BD56" s="153"/>
      <c r="BE56" s="153"/>
      <c r="BF56" s="153"/>
      <c r="BG56" s="153"/>
      <c r="BH56" s="153"/>
      <c r="BI56" s="153"/>
    </row>
    <row r="57" spans="1:61" outlineLevel="1">
      <c r="A57" s="154"/>
      <c r="B57" s="160"/>
      <c r="C57" s="160"/>
      <c r="D57" s="196" t="s">
        <v>141</v>
      </c>
      <c r="E57" s="165"/>
      <c r="F57" s="170"/>
      <c r="G57" s="173"/>
      <c r="H57" s="173"/>
      <c r="I57" s="173"/>
      <c r="J57" s="173"/>
      <c r="K57" s="173"/>
      <c r="L57" s="173"/>
      <c r="M57" s="173"/>
      <c r="N57" s="173"/>
      <c r="O57" s="163"/>
      <c r="P57" s="163"/>
      <c r="Q57" s="163"/>
      <c r="R57" s="163"/>
      <c r="S57" s="163"/>
      <c r="T57" s="163"/>
      <c r="U57" s="164"/>
      <c r="V57" s="163"/>
      <c r="W57" s="153"/>
      <c r="X57" s="153"/>
      <c r="Y57" s="153"/>
      <c r="Z57" s="153"/>
      <c r="AA57" s="153"/>
      <c r="AB57" s="153"/>
      <c r="AC57" s="153"/>
      <c r="AD57" s="153"/>
      <c r="AE57" s="153"/>
      <c r="AF57" s="153" t="s">
        <v>106</v>
      </c>
      <c r="AG57" s="153">
        <v>0</v>
      </c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  <c r="BI57" s="153"/>
    </row>
    <row r="58" spans="1:61" outlineLevel="1">
      <c r="A58" s="154"/>
      <c r="B58" s="160"/>
      <c r="C58" s="160"/>
      <c r="D58" s="196" t="s">
        <v>166</v>
      </c>
      <c r="E58" s="165"/>
      <c r="F58" s="170">
        <v>234.4</v>
      </c>
      <c r="G58" s="173"/>
      <c r="H58" s="173"/>
      <c r="I58" s="173"/>
      <c r="J58" s="173"/>
      <c r="K58" s="173"/>
      <c r="L58" s="173"/>
      <c r="M58" s="173"/>
      <c r="N58" s="173"/>
      <c r="O58" s="163"/>
      <c r="P58" s="163"/>
      <c r="Q58" s="163"/>
      <c r="R58" s="163"/>
      <c r="S58" s="163"/>
      <c r="T58" s="163"/>
      <c r="U58" s="164"/>
      <c r="V58" s="163"/>
      <c r="W58" s="153"/>
      <c r="X58" s="153"/>
      <c r="Y58" s="153"/>
      <c r="Z58" s="153"/>
      <c r="AA58" s="153"/>
      <c r="AB58" s="153"/>
      <c r="AC58" s="153"/>
      <c r="AD58" s="153"/>
      <c r="AE58" s="153"/>
      <c r="AF58" s="153" t="s">
        <v>106</v>
      </c>
      <c r="AG58" s="153">
        <v>0</v>
      </c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  <c r="AY58" s="153"/>
      <c r="AZ58" s="153"/>
      <c r="BA58" s="153"/>
      <c r="BB58" s="153"/>
      <c r="BC58" s="153"/>
      <c r="BD58" s="153"/>
      <c r="BE58" s="153"/>
      <c r="BF58" s="153"/>
      <c r="BG58" s="153"/>
      <c r="BH58" s="153"/>
      <c r="BI58" s="153"/>
    </row>
    <row r="59" spans="1:61" outlineLevel="1">
      <c r="A59" s="154">
        <v>20</v>
      </c>
      <c r="B59" s="160" t="s">
        <v>167</v>
      </c>
      <c r="C59" s="203" t="s">
        <v>412</v>
      </c>
      <c r="D59" s="195" t="s">
        <v>168</v>
      </c>
      <c r="E59" s="162" t="s">
        <v>127</v>
      </c>
      <c r="F59" s="169">
        <v>257.83999999999997</v>
      </c>
      <c r="G59" s="172"/>
      <c r="H59" s="173">
        <f>ROUND(F59*G59,2)</f>
        <v>0</v>
      </c>
      <c r="I59" s="172"/>
      <c r="J59" s="173">
        <f>ROUND(F59*I59,2)</f>
        <v>0</v>
      </c>
      <c r="K59" s="172"/>
      <c r="L59" s="173">
        <f>ROUND(F59*K59,2)</f>
        <v>0</v>
      </c>
      <c r="M59" s="173">
        <v>21</v>
      </c>
      <c r="N59" s="173">
        <f>H59*(1+M59/100)</f>
        <v>0</v>
      </c>
      <c r="O59" s="163">
        <v>2.9999999999999997E-4</v>
      </c>
      <c r="P59" s="163">
        <f>ROUND(F59*O59,5)</f>
        <v>7.7350000000000002E-2</v>
      </c>
      <c r="Q59" s="163">
        <v>0</v>
      </c>
      <c r="R59" s="163">
        <f>ROUND(F59*Q59,5)</f>
        <v>0</v>
      </c>
      <c r="S59" s="163"/>
      <c r="T59" s="163"/>
      <c r="U59" s="164">
        <v>0</v>
      </c>
      <c r="V59" s="163">
        <f>ROUND(F59*U59,2)</f>
        <v>0</v>
      </c>
      <c r="W59" s="153"/>
      <c r="X59" s="153"/>
      <c r="Y59" s="153"/>
      <c r="Z59" s="153"/>
      <c r="AA59" s="153"/>
      <c r="AB59" s="153"/>
      <c r="AC59" s="153"/>
      <c r="AD59" s="153"/>
      <c r="AE59" s="153"/>
      <c r="AF59" s="153" t="s">
        <v>155</v>
      </c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3"/>
      <c r="BG59" s="153"/>
      <c r="BH59" s="153"/>
      <c r="BI59" s="153"/>
    </row>
    <row r="60" spans="1:61" outlineLevel="1">
      <c r="A60" s="154"/>
      <c r="B60" s="160"/>
      <c r="C60" s="160"/>
      <c r="D60" s="196" t="s">
        <v>169</v>
      </c>
      <c r="E60" s="165"/>
      <c r="F60" s="170">
        <v>257.83999999999997</v>
      </c>
      <c r="G60" s="173"/>
      <c r="H60" s="173"/>
      <c r="I60" s="173"/>
      <c r="J60" s="173"/>
      <c r="K60" s="173"/>
      <c r="L60" s="173"/>
      <c r="M60" s="173"/>
      <c r="N60" s="173"/>
      <c r="O60" s="163"/>
      <c r="P60" s="163"/>
      <c r="Q60" s="163"/>
      <c r="R60" s="163"/>
      <c r="S60" s="163"/>
      <c r="T60" s="163"/>
      <c r="U60" s="164"/>
      <c r="V60" s="163"/>
      <c r="W60" s="153"/>
      <c r="X60" s="153"/>
      <c r="Y60" s="153"/>
      <c r="Z60" s="153"/>
      <c r="AA60" s="153"/>
      <c r="AB60" s="153"/>
      <c r="AC60" s="153"/>
      <c r="AD60" s="153"/>
      <c r="AE60" s="153"/>
      <c r="AF60" s="153" t="s">
        <v>106</v>
      </c>
      <c r="AG60" s="153">
        <v>0</v>
      </c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</row>
    <row r="61" spans="1:61" outlineLevel="1">
      <c r="A61" s="154">
        <v>21</v>
      </c>
      <c r="B61" s="160" t="s">
        <v>170</v>
      </c>
      <c r="C61" s="203" t="s">
        <v>412</v>
      </c>
      <c r="D61" s="195" t="s">
        <v>171</v>
      </c>
      <c r="E61" s="162" t="s">
        <v>150</v>
      </c>
      <c r="F61" s="169">
        <v>10</v>
      </c>
      <c r="G61" s="172"/>
      <c r="H61" s="173">
        <f>ROUND(F61*G61,2)</f>
        <v>0</v>
      </c>
      <c r="I61" s="172"/>
      <c r="J61" s="173">
        <f>ROUND(F61*I61,2)</f>
        <v>0</v>
      </c>
      <c r="K61" s="172"/>
      <c r="L61" s="173">
        <f>ROUND(F61*K61,2)</f>
        <v>0</v>
      </c>
      <c r="M61" s="173">
        <v>21</v>
      </c>
      <c r="N61" s="173">
        <f>H61*(1+M61/100)</f>
        <v>0</v>
      </c>
      <c r="O61" s="163">
        <v>0</v>
      </c>
      <c r="P61" s="163">
        <f>ROUND(F61*O61,5)</f>
        <v>0</v>
      </c>
      <c r="Q61" s="163">
        <v>0</v>
      </c>
      <c r="R61" s="163">
        <f>ROUND(F61*Q61,5)</f>
        <v>0</v>
      </c>
      <c r="S61" s="163"/>
      <c r="T61" s="163"/>
      <c r="U61" s="164">
        <v>6.6000000000000003E-2</v>
      </c>
      <c r="V61" s="163">
        <f>ROUND(F61*U61,2)</f>
        <v>0.66</v>
      </c>
      <c r="W61" s="153"/>
      <c r="X61" s="153"/>
      <c r="Y61" s="153"/>
      <c r="Z61" s="153"/>
      <c r="AA61" s="153"/>
      <c r="AB61" s="153"/>
      <c r="AC61" s="153"/>
      <c r="AD61" s="153"/>
      <c r="AE61" s="153"/>
      <c r="AF61" s="153" t="s">
        <v>104</v>
      </c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</row>
    <row r="62" spans="1:61" outlineLevel="1">
      <c r="A62" s="154"/>
      <c r="B62" s="160"/>
      <c r="C62" s="160"/>
      <c r="D62" s="196" t="s">
        <v>143</v>
      </c>
      <c r="E62" s="165"/>
      <c r="F62" s="170"/>
      <c r="G62" s="173"/>
      <c r="H62" s="173"/>
      <c r="I62" s="173"/>
      <c r="J62" s="173"/>
      <c r="K62" s="173"/>
      <c r="L62" s="173"/>
      <c r="M62" s="173"/>
      <c r="N62" s="173"/>
      <c r="O62" s="163"/>
      <c r="P62" s="163"/>
      <c r="Q62" s="163"/>
      <c r="R62" s="163"/>
      <c r="S62" s="163"/>
      <c r="T62" s="163"/>
      <c r="U62" s="164"/>
      <c r="V62" s="163"/>
      <c r="W62" s="153"/>
      <c r="X62" s="153"/>
      <c r="Y62" s="153"/>
      <c r="Z62" s="153"/>
      <c r="AA62" s="153"/>
      <c r="AB62" s="153"/>
      <c r="AC62" s="153"/>
      <c r="AD62" s="153"/>
      <c r="AE62" s="153"/>
      <c r="AF62" s="153" t="s">
        <v>106</v>
      </c>
      <c r="AG62" s="153">
        <v>0</v>
      </c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</row>
    <row r="63" spans="1:61" outlineLevel="1">
      <c r="A63" s="154"/>
      <c r="B63" s="160"/>
      <c r="C63" s="160"/>
      <c r="D63" s="196" t="s">
        <v>172</v>
      </c>
      <c r="E63" s="165"/>
      <c r="F63" s="170">
        <v>10</v>
      </c>
      <c r="G63" s="173"/>
      <c r="H63" s="173"/>
      <c r="I63" s="173"/>
      <c r="J63" s="173"/>
      <c r="K63" s="173"/>
      <c r="L63" s="173"/>
      <c r="M63" s="173"/>
      <c r="N63" s="173"/>
      <c r="O63" s="163"/>
      <c r="P63" s="163"/>
      <c r="Q63" s="163"/>
      <c r="R63" s="163"/>
      <c r="S63" s="163"/>
      <c r="T63" s="163"/>
      <c r="U63" s="164"/>
      <c r="V63" s="163"/>
      <c r="W63" s="153"/>
      <c r="X63" s="153"/>
      <c r="Y63" s="153"/>
      <c r="Z63" s="153"/>
      <c r="AA63" s="153"/>
      <c r="AB63" s="153"/>
      <c r="AC63" s="153"/>
      <c r="AD63" s="153"/>
      <c r="AE63" s="153"/>
      <c r="AF63" s="153" t="s">
        <v>106</v>
      </c>
      <c r="AG63" s="153">
        <v>0</v>
      </c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</row>
    <row r="64" spans="1:61" outlineLevel="1">
      <c r="A64" s="154">
        <v>22</v>
      </c>
      <c r="B64" s="160" t="s">
        <v>173</v>
      </c>
      <c r="C64" s="203" t="s">
        <v>412</v>
      </c>
      <c r="D64" s="195" t="s">
        <v>174</v>
      </c>
      <c r="E64" s="162" t="s">
        <v>154</v>
      </c>
      <c r="F64" s="169">
        <v>2</v>
      </c>
      <c r="G64" s="172"/>
      <c r="H64" s="173">
        <f>ROUND(F64*G64,2)</f>
        <v>0</v>
      </c>
      <c r="I64" s="172"/>
      <c r="J64" s="173">
        <f>ROUND(F64*I64,2)</f>
        <v>0</v>
      </c>
      <c r="K64" s="172"/>
      <c r="L64" s="173">
        <f>ROUND(F64*K64,2)</f>
        <v>0</v>
      </c>
      <c r="M64" s="173">
        <v>21</v>
      </c>
      <c r="N64" s="173">
        <f>H64*(1+M64/100)</f>
        <v>0</v>
      </c>
      <c r="O64" s="163">
        <v>8.5000000000000006E-3</v>
      </c>
      <c r="P64" s="163">
        <f>ROUND(F64*O64,5)</f>
        <v>1.7000000000000001E-2</v>
      </c>
      <c r="Q64" s="163">
        <v>0</v>
      </c>
      <c r="R64" s="163">
        <f>ROUND(F64*Q64,5)</f>
        <v>0</v>
      </c>
      <c r="S64" s="163"/>
      <c r="T64" s="163"/>
      <c r="U64" s="164">
        <v>0</v>
      </c>
      <c r="V64" s="163">
        <f>ROUND(F64*U64,2)</f>
        <v>0</v>
      </c>
      <c r="W64" s="153"/>
      <c r="X64" s="153"/>
      <c r="Y64" s="153"/>
      <c r="Z64" s="153"/>
      <c r="AA64" s="153"/>
      <c r="AB64" s="153"/>
      <c r="AC64" s="153"/>
      <c r="AD64" s="153"/>
      <c r="AE64" s="153"/>
      <c r="AF64" s="153" t="s">
        <v>155</v>
      </c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</row>
    <row r="65" spans="1:61" ht="20.399999999999999" outlineLevel="1">
      <c r="A65" s="154">
        <v>23</v>
      </c>
      <c r="B65" s="160" t="s">
        <v>175</v>
      </c>
      <c r="C65" s="203" t="s">
        <v>412</v>
      </c>
      <c r="D65" s="195" t="s">
        <v>176</v>
      </c>
      <c r="E65" s="162" t="s">
        <v>103</v>
      </c>
      <c r="F65" s="169">
        <v>2.5</v>
      </c>
      <c r="G65" s="172"/>
      <c r="H65" s="173">
        <f>ROUND(F65*G65,2)</f>
        <v>0</v>
      </c>
      <c r="I65" s="172"/>
      <c r="J65" s="173">
        <f>ROUND(F65*I65,2)</f>
        <v>0</v>
      </c>
      <c r="K65" s="172"/>
      <c r="L65" s="173">
        <f>ROUND(F65*K65,2)</f>
        <v>0</v>
      </c>
      <c r="M65" s="173">
        <v>21</v>
      </c>
      <c r="N65" s="173">
        <f>H65*(1+M65/100)</f>
        <v>0</v>
      </c>
      <c r="O65" s="163">
        <v>1.7</v>
      </c>
      <c r="P65" s="163">
        <f>ROUND(F65*O65,5)</f>
        <v>4.25</v>
      </c>
      <c r="Q65" s="163">
        <v>0</v>
      </c>
      <c r="R65" s="163">
        <f>ROUND(F65*Q65,5)</f>
        <v>0</v>
      </c>
      <c r="S65" s="163"/>
      <c r="T65" s="163"/>
      <c r="U65" s="164">
        <v>1.587</v>
      </c>
      <c r="V65" s="163">
        <f>ROUND(F65*U65,2)</f>
        <v>3.97</v>
      </c>
      <c r="W65" s="153"/>
      <c r="X65" s="153"/>
      <c r="Y65" s="153"/>
      <c r="Z65" s="153"/>
      <c r="AA65" s="153"/>
      <c r="AB65" s="153"/>
      <c r="AC65" s="153"/>
      <c r="AD65" s="153"/>
      <c r="AE65" s="153"/>
      <c r="AF65" s="153" t="s">
        <v>104</v>
      </c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</row>
    <row r="66" spans="1:61" outlineLevel="1">
      <c r="A66" s="154"/>
      <c r="B66" s="160"/>
      <c r="C66" s="160"/>
      <c r="D66" s="196" t="s">
        <v>143</v>
      </c>
      <c r="E66" s="165"/>
      <c r="F66" s="170"/>
      <c r="G66" s="173"/>
      <c r="H66" s="173"/>
      <c r="I66" s="173"/>
      <c r="J66" s="173"/>
      <c r="K66" s="173"/>
      <c r="L66" s="173"/>
      <c r="M66" s="173"/>
      <c r="N66" s="173"/>
      <c r="O66" s="163"/>
      <c r="P66" s="163"/>
      <c r="Q66" s="163"/>
      <c r="R66" s="163"/>
      <c r="S66" s="163"/>
      <c r="T66" s="163"/>
      <c r="U66" s="164"/>
      <c r="V66" s="163"/>
      <c r="W66" s="153"/>
      <c r="X66" s="153"/>
      <c r="Y66" s="153"/>
      <c r="Z66" s="153"/>
      <c r="AA66" s="153"/>
      <c r="AB66" s="153"/>
      <c r="AC66" s="153"/>
      <c r="AD66" s="153"/>
      <c r="AE66" s="153"/>
      <c r="AF66" s="153" t="s">
        <v>106</v>
      </c>
      <c r="AG66" s="153">
        <v>0</v>
      </c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</row>
    <row r="67" spans="1:61" outlineLevel="1">
      <c r="A67" s="154"/>
      <c r="B67" s="160"/>
      <c r="C67" s="160"/>
      <c r="D67" s="196" t="s">
        <v>177</v>
      </c>
      <c r="E67" s="165"/>
      <c r="F67" s="170">
        <v>2.5</v>
      </c>
      <c r="G67" s="173"/>
      <c r="H67" s="173"/>
      <c r="I67" s="173"/>
      <c r="J67" s="173"/>
      <c r="K67" s="173"/>
      <c r="L67" s="173"/>
      <c r="M67" s="173"/>
      <c r="N67" s="173"/>
      <c r="O67" s="163"/>
      <c r="P67" s="163"/>
      <c r="Q67" s="163"/>
      <c r="R67" s="163"/>
      <c r="S67" s="163"/>
      <c r="T67" s="163"/>
      <c r="U67" s="164"/>
      <c r="V67" s="163"/>
      <c r="W67" s="153"/>
      <c r="X67" s="153"/>
      <c r="Y67" s="153"/>
      <c r="Z67" s="153"/>
      <c r="AA67" s="153"/>
      <c r="AB67" s="153"/>
      <c r="AC67" s="153"/>
      <c r="AD67" s="153"/>
      <c r="AE67" s="153"/>
      <c r="AF67" s="153" t="s">
        <v>106</v>
      </c>
      <c r="AG67" s="153">
        <v>0</v>
      </c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</row>
    <row r="68" spans="1:61" outlineLevel="1">
      <c r="A68" s="154">
        <v>24</v>
      </c>
      <c r="B68" s="160" t="s">
        <v>178</v>
      </c>
      <c r="C68" s="203" t="s">
        <v>412</v>
      </c>
      <c r="D68" s="195" t="s">
        <v>179</v>
      </c>
      <c r="E68" s="162" t="s">
        <v>103</v>
      </c>
      <c r="F68" s="169">
        <v>4</v>
      </c>
      <c r="G68" s="172"/>
      <c r="H68" s="173">
        <f>ROUND(F68*G68,2)</f>
        <v>0</v>
      </c>
      <c r="I68" s="172"/>
      <c r="J68" s="173">
        <f>ROUND(F68*I68,2)</f>
        <v>0</v>
      </c>
      <c r="K68" s="172"/>
      <c r="L68" s="173">
        <f>ROUND(F68*K68,2)</f>
        <v>0</v>
      </c>
      <c r="M68" s="173">
        <v>21</v>
      </c>
      <c r="N68" s="173">
        <f>H68*(1+M68/100)</f>
        <v>0</v>
      </c>
      <c r="O68" s="163">
        <v>0</v>
      </c>
      <c r="P68" s="163">
        <f>ROUND(F68*O68,5)</f>
        <v>0</v>
      </c>
      <c r="Q68" s="163">
        <v>0</v>
      </c>
      <c r="R68" s="163">
        <f>ROUND(F68*Q68,5)</f>
        <v>0</v>
      </c>
      <c r="S68" s="163"/>
      <c r="T68" s="163"/>
      <c r="U68" s="164">
        <v>0.20200000000000001</v>
      </c>
      <c r="V68" s="163">
        <f>ROUND(F68*U68,2)</f>
        <v>0.81</v>
      </c>
      <c r="W68" s="153"/>
      <c r="X68" s="153"/>
      <c r="Y68" s="153"/>
      <c r="Z68" s="153"/>
      <c r="AA68" s="153"/>
      <c r="AB68" s="153"/>
      <c r="AC68" s="153"/>
      <c r="AD68" s="153"/>
      <c r="AE68" s="153"/>
      <c r="AF68" s="153" t="s">
        <v>104</v>
      </c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</row>
    <row r="69" spans="1:61" outlineLevel="1">
      <c r="A69" s="154"/>
      <c r="B69" s="160"/>
      <c r="C69" s="160"/>
      <c r="D69" s="196" t="s">
        <v>180</v>
      </c>
      <c r="E69" s="165"/>
      <c r="F69" s="170"/>
      <c r="G69" s="173"/>
      <c r="H69" s="173"/>
      <c r="I69" s="173"/>
      <c r="J69" s="173"/>
      <c r="K69" s="173"/>
      <c r="L69" s="173"/>
      <c r="M69" s="173"/>
      <c r="N69" s="173"/>
      <c r="O69" s="163"/>
      <c r="P69" s="163"/>
      <c r="Q69" s="163"/>
      <c r="R69" s="163"/>
      <c r="S69" s="163"/>
      <c r="T69" s="163"/>
      <c r="U69" s="164"/>
      <c r="V69" s="163"/>
      <c r="W69" s="153"/>
      <c r="X69" s="153"/>
      <c r="Y69" s="153"/>
      <c r="Z69" s="153"/>
      <c r="AA69" s="153"/>
      <c r="AB69" s="153"/>
      <c r="AC69" s="153"/>
      <c r="AD69" s="153"/>
      <c r="AE69" s="153"/>
      <c r="AF69" s="153" t="s">
        <v>106</v>
      </c>
      <c r="AG69" s="153">
        <v>0</v>
      </c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  <c r="AX69" s="153"/>
      <c r="AY69" s="153"/>
      <c r="AZ69" s="153"/>
      <c r="BA69" s="153"/>
      <c r="BB69" s="153"/>
      <c r="BC69" s="153"/>
      <c r="BD69" s="153"/>
      <c r="BE69" s="153"/>
      <c r="BF69" s="153"/>
      <c r="BG69" s="153"/>
      <c r="BH69" s="153"/>
      <c r="BI69" s="153"/>
    </row>
    <row r="70" spans="1:61" outlineLevel="1">
      <c r="A70" s="154"/>
      <c r="B70" s="160"/>
      <c r="C70" s="160"/>
      <c r="D70" s="196" t="s">
        <v>181</v>
      </c>
      <c r="E70" s="165"/>
      <c r="F70" s="170">
        <v>39.54</v>
      </c>
      <c r="G70" s="173"/>
      <c r="H70" s="173"/>
      <c r="I70" s="173"/>
      <c r="J70" s="173"/>
      <c r="K70" s="173"/>
      <c r="L70" s="173"/>
      <c r="M70" s="173"/>
      <c r="N70" s="173"/>
      <c r="O70" s="163"/>
      <c r="P70" s="163"/>
      <c r="Q70" s="163"/>
      <c r="R70" s="163"/>
      <c r="S70" s="163"/>
      <c r="T70" s="163"/>
      <c r="U70" s="164"/>
      <c r="V70" s="163"/>
      <c r="W70" s="153"/>
      <c r="X70" s="153"/>
      <c r="Y70" s="153"/>
      <c r="Z70" s="153"/>
      <c r="AA70" s="153"/>
      <c r="AB70" s="153"/>
      <c r="AC70" s="153"/>
      <c r="AD70" s="153"/>
      <c r="AE70" s="153"/>
      <c r="AF70" s="153" t="s">
        <v>106</v>
      </c>
      <c r="AG70" s="153">
        <v>0</v>
      </c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3"/>
      <c r="AX70" s="153"/>
      <c r="AY70" s="153"/>
      <c r="AZ70" s="153"/>
      <c r="BA70" s="153"/>
      <c r="BB70" s="153"/>
      <c r="BC70" s="153"/>
      <c r="BD70" s="153"/>
      <c r="BE70" s="153"/>
      <c r="BF70" s="153"/>
      <c r="BG70" s="153"/>
      <c r="BH70" s="153"/>
      <c r="BI70" s="153"/>
    </row>
    <row r="71" spans="1:61" outlineLevel="1">
      <c r="A71" s="154"/>
      <c r="B71" s="160"/>
      <c r="C71" s="160"/>
      <c r="D71" s="196" t="s">
        <v>141</v>
      </c>
      <c r="E71" s="165"/>
      <c r="F71" s="170"/>
      <c r="G71" s="173"/>
      <c r="H71" s="173"/>
      <c r="I71" s="173"/>
      <c r="J71" s="173"/>
      <c r="K71" s="173"/>
      <c r="L71" s="173"/>
      <c r="M71" s="173"/>
      <c r="N71" s="173"/>
      <c r="O71" s="163"/>
      <c r="P71" s="163"/>
      <c r="Q71" s="163"/>
      <c r="R71" s="163"/>
      <c r="S71" s="163"/>
      <c r="T71" s="163"/>
      <c r="U71" s="164"/>
      <c r="V71" s="163"/>
      <c r="W71" s="153"/>
      <c r="X71" s="153"/>
      <c r="Y71" s="153"/>
      <c r="Z71" s="153"/>
      <c r="AA71" s="153"/>
      <c r="AB71" s="153"/>
      <c r="AC71" s="153"/>
      <c r="AD71" s="153"/>
      <c r="AE71" s="153"/>
      <c r="AF71" s="153" t="s">
        <v>106</v>
      </c>
      <c r="AG71" s="153">
        <v>0</v>
      </c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153"/>
      <c r="BA71" s="153"/>
      <c r="BB71" s="153"/>
      <c r="BC71" s="153"/>
      <c r="BD71" s="153"/>
      <c r="BE71" s="153"/>
      <c r="BF71" s="153"/>
      <c r="BG71" s="153"/>
      <c r="BH71" s="153"/>
      <c r="BI71" s="153"/>
    </row>
    <row r="72" spans="1:61" outlineLevel="1">
      <c r="A72" s="154"/>
      <c r="B72" s="160"/>
      <c r="C72" s="160"/>
      <c r="D72" s="196" t="s">
        <v>182</v>
      </c>
      <c r="E72" s="165"/>
      <c r="F72" s="170">
        <v>-27.04</v>
      </c>
      <c r="G72" s="173"/>
      <c r="H72" s="173"/>
      <c r="I72" s="173"/>
      <c r="J72" s="173"/>
      <c r="K72" s="173"/>
      <c r="L72" s="173"/>
      <c r="M72" s="173"/>
      <c r="N72" s="173"/>
      <c r="O72" s="163"/>
      <c r="P72" s="163"/>
      <c r="Q72" s="163"/>
      <c r="R72" s="163"/>
      <c r="S72" s="163"/>
      <c r="T72" s="163"/>
      <c r="U72" s="164"/>
      <c r="V72" s="163"/>
      <c r="W72" s="153"/>
      <c r="X72" s="153"/>
      <c r="Y72" s="153"/>
      <c r="Z72" s="153"/>
      <c r="AA72" s="153"/>
      <c r="AB72" s="153"/>
      <c r="AC72" s="153"/>
      <c r="AD72" s="153"/>
      <c r="AE72" s="153"/>
      <c r="AF72" s="153" t="s">
        <v>106</v>
      </c>
      <c r="AG72" s="153">
        <v>0</v>
      </c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53"/>
      <c r="AW72" s="153"/>
      <c r="AX72" s="153"/>
      <c r="AY72" s="153"/>
      <c r="AZ72" s="153"/>
      <c r="BA72" s="153"/>
      <c r="BB72" s="153"/>
      <c r="BC72" s="153"/>
      <c r="BD72" s="153"/>
      <c r="BE72" s="153"/>
      <c r="BF72" s="153"/>
      <c r="BG72" s="153"/>
      <c r="BH72" s="153"/>
      <c r="BI72" s="153"/>
    </row>
    <row r="73" spans="1:61" outlineLevel="1">
      <c r="A73" s="154"/>
      <c r="B73" s="160"/>
      <c r="C73" s="160"/>
      <c r="D73" s="196" t="s">
        <v>143</v>
      </c>
      <c r="E73" s="165"/>
      <c r="F73" s="170"/>
      <c r="G73" s="173"/>
      <c r="H73" s="173"/>
      <c r="I73" s="173"/>
      <c r="J73" s="173"/>
      <c r="K73" s="173"/>
      <c r="L73" s="173"/>
      <c r="M73" s="173"/>
      <c r="N73" s="173"/>
      <c r="O73" s="163"/>
      <c r="P73" s="163"/>
      <c r="Q73" s="163"/>
      <c r="R73" s="163"/>
      <c r="S73" s="163"/>
      <c r="T73" s="163"/>
      <c r="U73" s="164"/>
      <c r="V73" s="163"/>
      <c r="W73" s="153"/>
      <c r="X73" s="153"/>
      <c r="Y73" s="153"/>
      <c r="Z73" s="153"/>
      <c r="AA73" s="153"/>
      <c r="AB73" s="153"/>
      <c r="AC73" s="153"/>
      <c r="AD73" s="153"/>
      <c r="AE73" s="153"/>
      <c r="AF73" s="153" t="s">
        <v>106</v>
      </c>
      <c r="AG73" s="153">
        <v>0</v>
      </c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  <c r="AU73" s="153"/>
      <c r="AV73" s="153"/>
      <c r="AW73" s="153"/>
      <c r="AX73" s="153"/>
      <c r="AY73" s="153"/>
      <c r="AZ73" s="153"/>
      <c r="BA73" s="153"/>
      <c r="BB73" s="153"/>
      <c r="BC73" s="153"/>
      <c r="BD73" s="153"/>
      <c r="BE73" s="153"/>
      <c r="BF73" s="153"/>
      <c r="BG73" s="153"/>
      <c r="BH73" s="153"/>
      <c r="BI73" s="153"/>
    </row>
    <row r="74" spans="1:61" outlineLevel="1">
      <c r="A74" s="154"/>
      <c r="B74" s="160"/>
      <c r="C74" s="160"/>
      <c r="D74" s="196" t="s">
        <v>183</v>
      </c>
      <c r="E74" s="165"/>
      <c r="F74" s="170">
        <v>-2.5</v>
      </c>
      <c r="G74" s="173"/>
      <c r="H74" s="173"/>
      <c r="I74" s="173"/>
      <c r="J74" s="173"/>
      <c r="K74" s="173"/>
      <c r="L74" s="173"/>
      <c r="M74" s="173"/>
      <c r="N74" s="173"/>
      <c r="O74" s="163"/>
      <c r="P74" s="163"/>
      <c r="Q74" s="163"/>
      <c r="R74" s="163"/>
      <c r="S74" s="163"/>
      <c r="T74" s="163"/>
      <c r="U74" s="164"/>
      <c r="V74" s="163"/>
      <c r="W74" s="153"/>
      <c r="X74" s="153"/>
      <c r="Y74" s="153"/>
      <c r="Z74" s="153"/>
      <c r="AA74" s="153"/>
      <c r="AB74" s="153"/>
      <c r="AC74" s="153"/>
      <c r="AD74" s="153"/>
      <c r="AE74" s="153"/>
      <c r="AF74" s="153" t="s">
        <v>106</v>
      </c>
      <c r="AG74" s="153">
        <v>0</v>
      </c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  <c r="AW74" s="153"/>
      <c r="AX74" s="153"/>
      <c r="AY74" s="153"/>
      <c r="AZ74" s="153"/>
      <c r="BA74" s="153"/>
      <c r="BB74" s="153"/>
      <c r="BC74" s="153"/>
      <c r="BD74" s="153"/>
      <c r="BE74" s="153"/>
      <c r="BF74" s="153"/>
      <c r="BG74" s="153"/>
      <c r="BH74" s="153"/>
      <c r="BI74" s="153"/>
    </row>
    <row r="75" spans="1:61" outlineLevel="1">
      <c r="A75" s="154"/>
      <c r="B75" s="160"/>
      <c r="C75" s="160"/>
      <c r="D75" s="196" t="s">
        <v>184</v>
      </c>
      <c r="E75" s="165"/>
      <c r="F75" s="170"/>
      <c r="G75" s="173"/>
      <c r="H75" s="173"/>
      <c r="I75" s="173"/>
      <c r="J75" s="173"/>
      <c r="K75" s="173"/>
      <c r="L75" s="173"/>
      <c r="M75" s="173"/>
      <c r="N75" s="173"/>
      <c r="O75" s="163"/>
      <c r="P75" s="163"/>
      <c r="Q75" s="163"/>
      <c r="R75" s="163"/>
      <c r="S75" s="163"/>
      <c r="T75" s="163"/>
      <c r="U75" s="164"/>
      <c r="V75" s="163"/>
      <c r="W75" s="153"/>
      <c r="X75" s="153"/>
      <c r="Y75" s="153"/>
      <c r="Z75" s="153"/>
      <c r="AA75" s="153"/>
      <c r="AB75" s="153"/>
      <c r="AC75" s="153"/>
      <c r="AD75" s="153"/>
      <c r="AE75" s="153"/>
      <c r="AF75" s="153" t="s">
        <v>106</v>
      </c>
      <c r="AG75" s="153">
        <v>0</v>
      </c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153"/>
      <c r="AS75" s="153"/>
      <c r="AT75" s="153"/>
      <c r="AU75" s="153"/>
      <c r="AV75" s="153"/>
      <c r="AW75" s="153"/>
      <c r="AX75" s="153"/>
      <c r="AY75" s="153"/>
      <c r="AZ75" s="153"/>
      <c r="BA75" s="153"/>
      <c r="BB75" s="153"/>
      <c r="BC75" s="153"/>
      <c r="BD75" s="153"/>
      <c r="BE75" s="153"/>
      <c r="BF75" s="153"/>
      <c r="BG75" s="153"/>
      <c r="BH75" s="153"/>
      <c r="BI75" s="153"/>
    </row>
    <row r="76" spans="1:61" outlineLevel="1">
      <c r="A76" s="154"/>
      <c r="B76" s="160"/>
      <c r="C76" s="160"/>
      <c r="D76" s="196" t="s">
        <v>185</v>
      </c>
      <c r="E76" s="165"/>
      <c r="F76" s="170">
        <v>-6</v>
      </c>
      <c r="G76" s="173"/>
      <c r="H76" s="173"/>
      <c r="I76" s="173"/>
      <c r="J76" s="173"/>
      <c r="K76" s="173"/>
      <c r="L76" s="173"/>
      <c r="M76" s="173"/>
      <c r="N76" s="173"/>
      <c r="O76" s="163"/>
      <c r="P76" s="163"/>
      <c r="Q76" s="163"/>
      <c r="R76" s="163"/>
      <c r="S76" s="163"/>
      <c r="T76" s="163"/>
      <c r="U76" s="164"/>
      <c r="V76" s="163"/>
      <c r="W76" s="153"/>
      <c r="X76" s="153"/>
      <c r="Y76" s="153"/>
      <c r="Z76" s="153"/>
      <c r="AA76" s="153"/>
      <c r="AB76" s="153"/>
      <c r="AC76" s="153"/>
      <c r="AD76" s="153"/>
      <c r="AE76" s="153"/>
      <c r="AF76" s="153" t="s">
        <v>106</v>
      </c>
      <c r="AG76" s="153">
        <v>0</v>
      </c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53"/>
      <c r="AW76" s="153"/>
      <c r="AX76" s="153"/>
      <c r="AY76" s="153"/>
      <c r="AZ76" s="153"/>
      <c r="BA76" s="153"/>
      <c r="BB76" s="153"/>
      <c r="BC76" s="153"/>
      <c r="BD76" s="153"/>
      <c r="BE76" s="153"/>
      <c r="BF76" s="153"/>
      <c r="BG76" s="153"/>
      <c r="BH76" s="153"/>
      <c r="BI76" s="153"/>
    </row>
    <row r="77" spans="1:61" outlineLevel="1">
      <c r="A77" s="154">
        <v>25</v>
      </c>
      <c r="B77" s="160" t="s">
        <v>108</v>
      </c>
      <c r="C77" s="203" t="s">
        <v>412</v>
      </c>
      <c r="D77" s="195" t="s">
        <v>109</v>
      </c>
      <c r="E77" s="162" t="s">
        <v>103</v>
      </c>
      <c r="F77" s="169">
        <v>35.54</v>
      </c>
      <c r="G77" s="172"/>
      <c r="H77" s="173">
        <f>ROUND(F77*G77,2)</f>
        <v>0</v>
      </c>
      <c r="I77" s="172"/>
      <c r="J77" s="173">
        <f>ROUND(F77*I77,2)</f>
        <v>0</v>
      </c>
      <c r="K77" s="172"/>
      <c r="L77" s="173">
        <f>ROUND(F77*K77,2)</f>
        <v>0</v>
      </c>
      <c r="M77" s="173">
        <v>21</v>
      </c>
      <c r="N77" s="173">
        <f>H77*(1+M77/100)</f>
        <v>0</v>
      </c>
      <c r="O77" s="163">
        <v>0</v>
      </c>
      <c r="P77" s="163">
        <f>ROUND(F77*O77,5)</f>
        <v>0</v>
      </c>
      <c r="Q77" s="163">
        <v>0</v>
      </c>
      <c r="R77" s="163">
        <f>ROUND(F77*Q77,5)</f>
        <v>0</v>
      </c>
      <c r="S77" s="163"/>
      <c r="T77" s="163"/>
      <c r="U77" s="164">
        <v>4.4999999999999998E-2</v>
      </c>
      <c r="V77" s="163">
        <f>ROUND(F77*U77,2)</f>
        <v>1.6</v>
      </c>
      <c r="W77" s="153"/>
      <c r="X77" s="153"/>
      <c r="Y77" s="153"/>
      <c r="Z77" s="153"/>
      <c r="AA77" s="153"/>
      <c r="AB77" s="153"/>
      <c r="AC77" s="153"/>
      <c r="AD77" s="153"/>
      <c r="AE77" s="153"/>
      <c r="AF77" s="153" t="s">
        <v>104</v>
      </c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  <c r="BI77" s="153"/>
    </row>
    <row r="78" spans="1:61" outlineLevel="1">
      <c r="A78" s="154">
        <v>26</v>
      </c>
      <c r="B78" s="160" t="s">
        <v>118</v>
      </c>
      <c r="C78" s="203" t="s">
        <v>412</v>
      </c>
      <c r="D78" s="195" t="s">
        <v>119</v>
      </c>
      <c r="E78" s="162" t="s">
        <v>103</v>
      </c>
      <c r="F78" s="169">
        <v>35.54</v>
      </c>
      <c r="G78" s="172"/>
      <c r="H78" s="173">
        <f>ROUND(F78*G78,2)</f>
        <v>0</v>
      </c>
      <c r="I78" s="172"/>
      <c r="J78" s="173">
        <f>ROUND(F78*I78,2)</f>
        <v>0</v>
      </c>
      <c r="K78" s="172"/>
      <c r="L78" s="173">
        <f>ROUND(F78*K78,2)</f>
        <v>0</v>
      </c>
      <c r="M78" s="173">
        <v>21</v>
      </c>
      <c r="N78" s="173">
        <f>H78*(1+M78/100)</f>
        <v>0</v>
      </c>
      <c r="O78" s="163">
        <v>0</v>
      </c>
      <c r="P78" s="163">
        <f>ROUND(F78*O78,5)</f>
        <v>0</v>
      </c>
      <c r="Q78" s="163">
        <v>0</v>
      </c>
      <c r="R78" s="163">
        <f>ROUND(F78*Q78,5)</f>
        <v>0</v>
      </c>
      <c r="S78" s="163"/>
      <c r="T78" s="163"/>
      <c r="U78" s="164">
        <v>7.3999999999999996E-2</v>
      </c>
      <c r="V78" s="163">
        <f>ROUND(F78*U78,2)</f>
        <v>2.63</v>
      </c>
      <c r="W78" s="153"/>
      <c r="X78" s="153"/>
      <c r="Y78" s="153"/>
      <c r="Z78" s="153"/>
      <c r="AA78" s="153"/>
      <c r="AB78" s="153"/>
      <c r="AC78" s="153"/>
      <c r="AD78" s="153"/>
      <c r="AE78" s="153"/>
      <c r="AF78" s="153" t="s">
        <v>104</v>
      </c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</row>
    <row r="79" spans="1:61" outlineLevel="1">
      <c r="A79" s="154"/>
      <c r="B79" s="160"/>
      <c r="C79" s="160"/>
      <c r="D79" s="196" t="s">
        <v>180</v>
      </c>
      <c r="E79" s="165"/>
      <c r="F79" s="170"/>
      <c r="G79" s="173"/>
      <c r="H79" s="173"/>
      <c r="I79" s="173"/>
      <c r="J79" s="173"/>
      <c r="K79" s="173"/>
      <c r="L79" s="173"/>
      <c r="M79" s="173"/>
      <c r="N79" s="173"/>
      <c r="O79" s="163"/>
      <c r="P79" s="163"/>
      <c r="Q79" s="163"/>
      <c r="R79" s="163"/>
      <c r="S79" s="163"/>
      <c r="T79" s="163"/>
      <c r="U79" s="164"/>
      <c r="V79" s="163"/>
      <c r="W79" s="153"/>
      <c r="X79" s="153"/>
      <c r="Y79" s="153"/>
      <c r="Z79" s="153"/>
      <c r="AA79" s="153"/>
      <c r="AB79" s="153"/>
      <c r="AC79" s="153"/>
      <c r="AD79" s="153"/>
      <c r="AE79" s="153"/>
      <c r="AF79" s="153" t="s">
        <v>106</v>
      </c>
      <c r="AG79" s="153">
        <v>0</v>
      </c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</row>
    <row r="80" spans="1:61" outlineLevel="1">
      <c r="A80" s="154"/>
      <c r="B80" s="160"/>
      <c r="C80" s="160"/>
      <c r="D80" s="196" t="s">
        <v>181</v>
      </c>
      <c r="E80" s="165"/>
      <c r="F80" s="170">
        <v>39.54</v>
      </c>
      <c r="G80" s="173"/>
      <c r="H80" s="173"/>
      <c r="I80" s="173"/>
      <c r="J80" s="173"/>
      <c r="K80" s="173"/>
      <c r="L80" s="173"/>
      <c r="M80" s="173"/>
      <c r="N80" s="173"/>
      <c r="O80" s="163"/>
      <c r="P80" s="163"/>
      <c r="Q80" s="163"/>
      <c r="R80" s="163"/>
      <c r="S80" s="163"/>
      <c r="T80" s="163"/>
      <c r="U80" s="164"/>
      <c r="V80" s="163"/>
      <c r="W80" s="153"/>
      <c r="X80" s="153"/>
      <c r="Y80" s="153"/>
      <c r="Z80" s="153"/>
      <c r="AA80" s="153"/>
      <c r="AB80" s="153"/>
      <c r="AC80" s="153"/>
      <c r="AD80" s="153"/>
      <c r="AE80" s="153"/>
      <c r="AF80" s="153" t="s">
        <v>106</v>
      </c>
      <c r="AG80" s="153">
        <v>0</v>
      </c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</row>
    <row r="81" spans="1:61" outlineLevel="1">
      <c r="A81" s="154"/>
      <c r="B81" s="160"/>
      <c r="C81" s="160"/>
      <c r="D81" s="196" t="s">
        <v>186</v>
      </c>
      <c r="E81" s="165"/>
      <c r="F81" s="170"/>
      <c r="G81" s="173"/>
      <c r="H81" s="173"/>
      <c r="I81" s="173"/>
      <c r="J81" s="173"/>
      <c r="K81" s="173"/>
      <c r="L81" s="173"/>
      <c r="M81" s="173"/>
      <c r="N81" s="173"/>
      <c r="O81" s="163"/>
      <c r="P81" s="163"/>
      <c r="Q81" s="163"/>
      <c r="R81" s="163"/>
      <c r="S81" s="163"/>
      <c r="T81" s="163"/>
      <c r="U81" s="164"/>
      <c r="V81" s="163"/>
      <c r="W81" s="153"/>
      <c r="X81" s="153"/>
      <c r="Y81" s="153"/>
      <c r="Z81" s="153"/>
      <c r="AA81" s="153"/>
      <c r="AB81" s="153"/>
      <c r="AC81" s="153"/>
      <c r="AD81" s="153"/>
      <c r="AE81" s="153"/>
      <c r="AF81" s="153" t="s">
        <v>106</v>
      </c>
      <c r="AG81" s="153">
        <v>0</v>
      </c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</row>
    <row r="82" spans="1:61" outlineLevel="1">
      <c r="A82" s="154"/>
      <c r="B82" s="160"/>
      <c r="C82" s="160"/>
      <c r="D82" s="196" t="s">
        <v>187</v>
      </c>
      <c r="E82" s="165"/>
      <c r="F82" s="170">
        <v>-4</v>
      </c>
      <c r="G82" s="173"/>
      <c r="H82" s="173"/>
      <c r="I82" s="173"/>
      <c r="J82" s="173"/>
      <c r="K82" s="173"/>
      <c r="L82" s="173"/>
      <c r="M82" s="173"/>
      <c r="N82" s="173"/>
      <c r="O82" s="163"/>
      <c r="P82" s="163"/>
      <c r="Q82" s="163"/>
      <c r="R82" s="163"/>
      <c r="S82" s="163"/>
      <c r="T82" s="163"/>
      <c r="U82" s="164"/>
      <c r="V82" s="163"/>
      <c r="W82" s="153"/>
      <c r="X82" s="153"/>
      <c r="Y82" s="153"/>
      <c r="Z82" s="153"/>
      <c r="AA82" s="153"/>
      <c r="AB82" s="153"/>
      <c r="AC82" s="153"/>
      <c r="AD82" s="153"/>
      <c r="AE82" s="153"/>
      <c r="AF82" s="153" t="s">
        <v>106</v>
      </c>
      <c r="AG82" s="153">
        <v>0</v>
      </c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</row>
    <row r="83" spans="1:61" outlineLevel="1">
      <c r="A83" s="154">
        <v>27</v>
      </c>
      <c r="B83" s="160" t="s">
        <v>188</v>
      </c>
      <c r="C83" s="203" t="s">
        <v>412</v>
      </c>
      <c r="D83" s="195" t="s">
        <v>189</v>
      </c>
      <c r="E83" s="162" t="s">
        <v>154</v>
      </c>
      <c r="F83" s="169">
        <v>1</v>
      </c>
      <c r="G83" s="172"/>
      <c r="H83" s="173">
        <f t="shared" ref="H83:H88" si="0">ROUND(F83*G83,2)</f>
        <v>0</v>
      </c>
      <c r="I83" s="172"/>
      <c r="J83" s="173">
        <f t="shared" ref="J83:J88" si="1">ROUND(F83*I83,2)</f>
        <v>0</v>
      </c>
      <c r="K83" s="172"/>
      <c r="L83" s="173">
        <f t="shared" ref="L83:L88" si="2">ROUND(F83*K83,2)</f>
        <v>0</v>
      </c>
      <c r="M83" s="173">
        <v>21</v>
      </c>
      <c r="N83" s="173">
        <f t="shared" ref="N83:N88" si="3">H83*(1+M83/100)</f>
        <v>0</v>
      </c>
      <c r="O83" s="163">
        <v>3.9030000000000002E-2</v>
      </c>
      <c r="P83" s="163">
        <f t="shared" ref="P83:P88" si="4">ROUND(F83*O83,5)</f>
        <v>3.9030000000000002E-2</v>
      </c>
      <c r="Q83" s="163">
        <v>0</v>
      </c>
      <c r="R83" s="163">
        <f t="shared" ref="R83:R88" si="5">ROUND(F83*Q83,5)</f>
        <v>0</v>
      </c>
      <c r="S83" s="163"/>
      <c r="T83" s="163"/>
      <c r="U83" s="164">
        <v>0.81699999999999995</v>
      </c>
      <c r="V83" s="163">
        <f t="shared" ref="V83:V88" si="6">ROUND(F83*U83,2)</f>
        <v>0.82</v>
      </c>
      <c r="W83" s="153"/>
      <c r="X83" s="153"/>
      <c r="Y83" s="153"/>
      <c r="Z83" s="153"/>
      <c r="AA83" s="153"/>
      <c r="AB83" s="153"/>
      <c r="AC83" s="153"/>
      <c r="AD83" s="153"/>
      <c r="AE83" s="153"/>
      <c r="AF83" s="153" t="s">
        <v>104</v>
      </c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</row>
    <row r="84" spans="1:61" outlineLevel="1">
      <c r="A84" s="154">
        <v>28</v>
      </c>
      <c r="B84" s="160" t="s">
        <v>190</v>
      </c>
      <c r="C84" s="203" t="s">
        <v>412</v>
      </c>
      <c r="D84" s="195" t="s">
        <v>191</v>
      </c>
      <c r="E84" s="162" t="s">
        <v>154</v>
      </c>
      <c r="F84" s="169">
        <v>2</v>
      </c>
      <c r="G84" s="172"/>
      <c r="H84" s="173">
        <f t="shared" si="0"/>
        <v>0</v>
      </c>
      <c r="I84" s="172"/>
      <c r="J84" s="173">
        <f t="shared" si="1"/>
        <v>0</v>
      </c>
      <c r="K84" s="172"/>
      <c r="L84" s="173">
        <f t="shared" si="2"/>
        <v>0</v>
      </c>
      <c r="M84" s="173">
        <v>21</v>
      </c>
      <c r="N84" s="173">
        <f t="shared" si="3"/>
        <v>0</v>
      </c>
      <c r="O84" s="163">
        <v>9.8600000000000007E-3</v>
      </c>
      <c r="P84" s="163">
        <f t="shared" si="4"/>
        <v>1.9720000000000001E-2</v>
      </c>
      <c r="Q84" s="163">
        <v>0</v>
      </c>
      <c r="R84" s="163">
        <f t="shared" si="5"/>
        <v>0</v>
      </c>
      <c r="S84" s="163"/>
      <c r="T84" s="163"/>
      <c r="U84" s="164">
        <v>2.2480000000000002</v>
      </c>
      <c r="V84" s="163">
        <f t="shared" si="6"/>
        <v>4.5</v>
      </c>
      <c r="W84" s="153"/>
      <c r="X84" s="153"/>
      <c r="Y84" s="153"/>
      <c r="Z84" s="153"/>
      <c r="AA84" s="153"/>
      <c r="AB84" s="153"/>
      <c r="AC84" s="153"/>
      <c r="AD84" s="153"/>
      <c r="AE84" s="153"/>
      <c r="AF84" s="153" t="s">
        <v>104</v>
      </c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</row>
    <row r="85" spans="1:61" ht="20.399999999999999" outlineLevel="1">
      <c r="A85" s="154">
        <v>29</v>
      </c>
      <c r="B85" s="160" t="s">
        <v>192</v>
      </c>
      <c r="C85" s="203" t="s">
        <v>412</v>
      </c>
      <c r="D85" s="195" t="s">
        <v>193</v>
      </c>
      <c r="E85" s="162" t="s">
        <v>154</v>
      </c>
      <c r="F85" s="169">
        <v>1</v>
      </c>
      <c r="G85" s="172"/>
      <c r="H85" s="173">
        <f t="shared" si="0"/>
        <v>0</v>
      </c>
      <c r="I85" s="172"/>
      <c r="J85" s="173">
        <f t="shared" si="1"/>
        <v>0</v>
      </c>
      <c r="K85" s="172"/>
      <c r="L85" s="173">
        <f t="shared" si="2"/>
        <v>0</v>
      </c>
      <c r="M85" s="173">
        <v>21</v>
      </c>
      <c r="N85" s="173">
        <f t="shared" si="3"/>
        <v>0</v>
      </c>
      <c r="O85" s="163">
        <v>0.37</v>
      </c>
      <c r="P85" s="163">
        <f t="shared" si="4"/>
        <v>0.37</v>
      </c>
      <c r="Q85" s="163">
        <v>0</v>
      </c>
      <c r="R85" s="163">
        <f t="shared" si="5"/>
        <v>0</v>
      </c>
      <c r="S85" s="163"/>
      <c r="T85" s="163"/>
      <c r="U85" s="164">
        <v>0</v>
      </c>
      <c r="V85" s="163">
        <f t="shared" si="6"/>
        <v>0</v>
      </c>
      <c r="W85" s="153"/>
      <c r="X85" s="153"/>
      <c r="Y85" s="153"/>
      <c r="Z85" s="153"/>
      <c r="AA85" s="153"/>
      <c r="AB85" s="153"/>
      <c r="AC85" s="153"/>
      <c r="AD85" s="153"/>
      <c r="AE85" s="153"/>
      <c r="AF85" s="153" t="s">
        <v>155</v>
      </c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</row>
    <row r="86" spans="1:61" ht="20.399999999999999" outlineLevel="1">
      <c r="A86" s="154">
        <v>30</v>
      </c>
      <c r="B86" s="160" t="s">
        <v>194</v>
      </c>
      <c r="C86" s="203" t="s">
        <v>412</v>
      </c>
      <c r="D86" s="195" t="s">
        <v>195</v>
      </c>
      <c r="E86" s="162" t="s">
        <v>154</v>
      </c>
      <c r="F86" s="169">
        <v>1</v>
      </c>
      <c r="G86" s="172"/>
      <c r="H86" s="173">
        <f t="shared" si="0"/>
        <v>0</v>
      </c>
      <c r="I86" s="172"/>
      <c r="J86" s="173">
        <f t="shared" si="1"/>
        <v>0</v>
      </c>
      <c r="K86" s="172"/>
      <c r="L86" s="173">
        <f t="shared" si="2"/>
        <v>0</v>
      </c>
      <c r="M86" s="173">
        <v>21</v>
      </c>
      <c r="N86" s="173">
        <f t="shared" si="3"/>
        <v>0</v>
      </c>
      <c r="O86" s="163">
        <v>0.74</v>
      </c>
      <c r="P86" s="163">
        <f t="shared" si="4"/>
        <v>0.74</v>
      </c>
      <c r="Q86" s="163">
        <v>0</v>
      </c>
      <c r="R86" s="163">
        <f t="shared" si="5"/>
        <v>0</v>
      </c>
      <c r="S86" s="163"/>
      <c r="T86" s="163"/>
      <c r="U86" s="164">
        <v>0</v>
      </c>
      <c r="V86" s="163">
        <f t="shared" si="6"/>
        <v>0</v>
      </c>
      <c r="W86" s="153"/>
      <c r="X86" s="153"/>
      <c r="Y86" s="153"/>
      <c r="Z86" s="153"/>
      <c r="AA86" s="153"/>
      <c r="AB86" s="153"/>
      <c r="AC86" s="153"/>
      <c r="AD86" s="153"/>
      <c r="AE86" s="153"/>
      <c r="AF86" s="153" t="s">
        <v>155</v>
      </c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</row>
    <row r="87" spans="1:61" outlineLevel="1">
      <c r="A87" s="154">
        <v>31</v>
      </c>
      <c r="B87" s="160" t="s">
        <v>196</v>
      </c>
      <c r="C87" s="203" t="s">
        <v>412</v>
      </c>
      <c r="D87" s="195" t="s">
        <v>197</v>
      </c>
      <c r="E87" s="162" t="s">
        <v>154</v>
      </c>
      <c r="F87" s="169">
        <v>1</v>
      </c>
      <c r="G87" s="172"/>
      <c r="H87" s="173">
        <f t="shared" si="0"/>
        <v>0</v>
      </c>
      <c r="I87" s="172"/>
      <c r="J87" s="173">
        <f t="shared" si="1"/>
        <v>0</v>
      </c>
      <c r="K87" s="172"/>
      <c r="L87" s="173">
        <f t="shared" si="2"/>
        <v>0</v>
      </c>
      <c r="M87" s="173">
        <v>21</v>
      </c>
      <c r="N87" s="173">
        <f t="shared" si="3"/>
        <v>0</v>
      </c>
      <c r="O87" s="163">
        <v>2.8750000000000001E-2</v>
      </c>
      <c r="P87" s="163">
        <f t="shared" si="4"/>
        <v>2.8750000000000001E-2</v>
      </c>
      <c r="Q87" s="163">
        <v>0</v>
      </c>
      <c r="R87" s="163">
        <f t="shared" si="5"/>
        <v>0</v>
      </c>
      <c r="S87" s="163"/>
      <c r="T87" s="163"/>
      <c r="U87" s="164">
        <v>0</v>
      </c>
      <c r="V87" s="163">
        <f t="shared" si="6"/>
        <v>0</v>
      </c>
      <c r="W87" s="153"/>
      <c r="X87" s="153"/>
      <c r="Y87" s="153"/>
      <c r="Z87" s="153"/>
      <c r="AA87" s="153"/>
      <c r="AB87" s="153"/>
      <c r="AC87" s="153"/>
      <c r="AD87" s="153"/>
      <c r="AE87" s="153"/>
      <c r="AF87" s="153" t="s">
        <v>155</v>
      </c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  <c r="BI87" s="153"/>
    </row>
    <row r="88" spans="1:61" outlineLevel="1">
      <c r="A88" s="154">
        <v>32</v>
      </c>
      <c r="B88" s="160" t="s">
        <v>198</v>
      </c>
      <c r="C88" s="203" t="s">
        <v>412</v>
      </c>
      <c r="D88" s="195" t="s">
        <v>199</v>
      </c>
      <c r="E88" s="162" t="s">
        <v>103</v>
      </c>
      <c r="F88" s="169">
        <v>6</v>
      </c>
      <c r="G88" s="172"/>
      <c r="H88" s="173">
        <f t="shared" si="0"/>
        <v>0</v>
      </c>
      <c r="I88" s="172"/>
      <c r="J88" s="173">
        <f t="shared" si="1"/>
        <v>0</v>
      </c>
      <c r="K88" s="172"/>
      <c r="L88" s="173">
        <f t="shared" si="2"/>
        <v>0</v>
      </c>
      <c r="M88" s="173">
        <v>21</v>
      </c>
      <c r="N88" s="173">
        <f t="shared" si="3"/>
        <v>0</v>
      </c>
      <c r="O88" s="163">
        <v>1.63</v>
      </c>
      <c r="P88" s="163">
        <f t="shared" si="4"/>
        <v>9.7799999999999994</v>
      </c>
      <c r="Q88" s="163">
        <v>0</v>
      </c>
      <c r="R88" s="163">
        <f t="shared" si="5"/>
        <v>0</v>
      </c>
      <c r="S88" s="163"/>
      <c r="T88" s="163"/>
      <c r="U88" s="164">
        <v>0.92</v>
      </c>
      <c r="V88" s="163">
        <f t="shared" si="6"/>
        <v>5.52</v>
      </c>
      <c r="W88" s="153"/>
      <c r="X88" s="153"/>
      <c r="Y88" s="153"/>
      <c r="Z88" s="153"/>
      <c r="AA88" s="153"/>
      <c r="AB88" s="153"/>
      <c r="AC88" s="153"/>
      <c r="AD88" s="153"/>
      <c r="AE88" s="153"/>
      <c r="AF88" s="153" t="s">
        <v>104</v>
      </c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</row>
    <row r="89" spans="1:61" outlineLevel="1">
      <c r="A89" s="154"/>
      <c r="B89" s="160"/>
      <c r="C89" s="160"/>
      <c r="D89" s="196" t="s">
        <v>134</v>
      </c>
      <c r="E89" s="165"/>
      <c r="F89" s="170"/>
      <c r="G89" s="173"/>
      <c r="H89" s="173"/>
      <c r="I89" s="173"/>
      <c r="J89" s="173"/>
      <c r="K89" s="173"/>
      <c r="L89" s="173"/>
      <c r="M89" s="173"/>
      <c r="N89" s="173"/>
      <c r="O89" s="163"/>
      <c r="P89" s="163"/>
      <c r="Q89" s="163"/>
      <c r="R89" s="163"/>
      <c r="S89" s="163"/>
      <c r="T89" s="163"/>
      <c r="U89" s="164"/>
      <c r="V89" s="163"/>
      <c r="W89" s="153"/>
      <c r="X89" s="153"/>
      <c r="Y89" s="153"/>
      <c r="Z89" s="153"/>
      <c r="AA89" s="153"/>
      <c r="AB89" s="153"/>
      <c r="AC89" s="153"/>
      <c r="AD89" s="153"/>
      <c r="AE89" s="153"/>
      <c r="AF89" s="153" t="s">
        <v>106</v>
      </c>
      <c r="AG89" s="153">
        <v>0</v>
      </c>
      <c r="AH89" s="153"/>
      <c r="AI89" s="153"/>
      <c r="AJ89" s="153"/>
      <c r="AK89" s="153"/>
      <c r="AL89" s="153"/>
      <c r="AM89" s="153"/>
      <c r="AN89" s="153"/>
      <c r="AO89" s="153"/>
      <c r="AP89" s="153"/>
      <c r="AQ89" s="153"/>
      <c r="AR89" s="153"/>
      <c r="AS89" s="153"/>
      <c r="AT89" s="153"/>
      <c r="AU89" s="153"/>
      <c r="AV89" s="153"/>
      <c r="AW89" s="153"/>
      <c r="AX89" s="153"/>
      <c r="AY89" s="153"/>
      <c r="AZ89" s="153"/>
      <c r="BA89" s="153"/>
      <c r="BB89" s="153"/>
      <c r="BC89" s="153"/>
      <c r="BD89" s="153"/>
      <c r="BE89" s="153"/>
      <c r="BF89" s="153"/>
      <c r="BG89" s="153"/>
      <c r="BH89" s="153"/>
      <c r="BI89" s="153"/>
    </row>
    <row r="90" spans="1:61" outlineLevel="1">
      <c r="A90" s="154"/>
      <c r="B90" s="160"/>
      <c r="C90" s="160"/>
      <c r="D90" s="196" t="s">
        <v>135</v>
      </c>
      <c r="E90" s="165"/>
      <c r="F90" s="170">
        <v>8</v>
      </c>
      <c r="G90" s="173"/>
      <c r="H90" s="173"/>
      <c r="I90" s="173"/>
      <c r="J90" s="173"/>
      <c r="K90" s="173"/>
      <c r="L90" s="173"/>
      <c r="M90" s="173"/>
      <c r="N90" s="173"/>
      <c r="O90" s="163"/>
      <c r="P90" s="163"/>
      <c r="Q90" s="163"/>
      <c r="R90" s="163"/>
      <c r="S90" s="163"/>
      <c r="T90" s="163"/>
      <c r="U90" s="164"/>
      <c r="V90" s="163"/>
      <c r="W90" s="153"/>
      <c r="X90" s="153"/>
      <c r="Y90" s="153"/>
      <c r="Z90" s="153"/>
      <c r="AA90" s="153"/>
      <c r="AB90" s="153"/>
      <c r="AC90" s="153"/>
      <c r="AD90" s="153"/>
      <c r="AE90" s="153"/>
      <c r="AF90" s="153" t="s">
        <v>106</v>
      </c>
      <c r="AG90" s="153">
        <v>0</v>
      </c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3"/>
      <c r="BF90" s="153"/>
      <c r="BG90" s="153"/>
      <c r="BH90" s="153"/>
      <c r="BI90" s="153"/>
    </row>
    <row r="91" spans="1:61" outlineLevel="1">
      <c r="A91" s="154"/>
      <c r="B91" s="160"/>
      <c r="C91" s="160"/>
      <c r="D91" s="196" t="s">
        <v>200</v>
      </c>
      <c r="E91" s="165"/>
      <c r="F91" s="170">
        <v>-2</v>
      </c>
      <c r="G91" s="173"/>
      <c r="H91" s="173"/>
      <c r="I91" s="173"/>
      <c r="J91" s="173"/>
      <c r="K91" s="173"/>
      <c r="L91" s="173"/>
      <c r="M91" s="173"/>
      <c r="N91" s="173"/>
      <c r="O91" s="163"/>
      <c r="P91" s="163"/>
      <c r="Q91" s="163"/>
      <c r="R91" s="163"/>
      <c r="S91" s="163"/>
      <c r="T91" s="163"/>
      <c r="U91" s="164"/>
      <c r="V91" s="163"/>
      <c r="W91" s="153"/>
      <c r="X91" s="153"/>
      <c r="Y91" s="153"/>
      <c r="Z91" s="153"/>
      <c r="AA91" s="153"/>
      <c r="AB91" s="153"/>
      <c r="AC91" s="153"/>
      <c r="AD91" s="153"/>
      <c r="AE91" s="153"/>
      <c r="AF91" s="153" t="s">
        <v>106</v>
      </c>
      <c r="AG91" s="153">
        <v>0</v>
      </c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  <c r="BI91" s="153"/>
    </row>
    <row r="92" spans="1:61" outlineLevel="1">
      <c r="A92" s="154">
        <v>33</v>
      </c>
      <c r="B92" s="160" t="s">
        <v>164</v>
      </c>
      <c r="C92" s="203" t="s">
        <v>412</v>
      </c>
      <c r="D92" s="195" t="s">
        <v>165</v>
      </c>
      <c r="E92" s="162" t="s">
        <v>127</v>
      </c>
      <c r="F92" s="169">
        <v>24</v>
      </c>
      <c r="G92" s="172"/>
      <c r="H92" s="173">
        <f>ROUND(F92*G92,2)</f>
        <v>0</v>
      </c>
      <c r="I92" s="172"/>
      <c r="J92" s="173">
        <f>ROUND(F92*I92,2)</f>
        <v>0</v>
      </c>
      <c r="K92" s="172"/>
      <c r="L92" s="173">
        <f>ROUND(F92*K92,2)</f>
        <v>0</v>
      </c>
      <c r="M92" s="173">
        <v>21</v>
      </c>
      <c r="N92" s="173">
        <f>H92*(1+M92/100)</f>
        <v>0</v>
      </c>
      <c r="O92" s="163">
        <v>1.8000000000000001E-4</v>
      </c>
      <c r="P92" s="163">
        <f>ROUND(F92*O92,5)</f>
        <v>4.3200000000000001E-3</v>
      </c>
      <c r="Q92" s="163">
        <v>0</v>
      </c>
      <c r="R92" s="163">
        <f>ROUND(F92*Q92,5)</f>
        <v>0</v>
      </c>
      <c r="S92" s="163"/>
      <c r="T92" s="163"/>
      <c r="U92" s="164">
        <v>7.4999999999999997E-2</v>
      </c>
      <c r="V92" s="163">
        <f>ROUND(F92*U92,2)</f>
        <v>1.8</v>
      </c>
      <c r="W92" s="153"/>
      <c r="X92" s="153"/>
      <c r="Y92" s="153"/>
      <c r="Z92" s="153"/>
      <c r="AA92" s="153"/>
      <c r="AB92" s="153"/>
      <c r="AC92" s="153"/>
      <c r="AD92" s="153"/>
      <c r="AE92" s="153"/>
      <c r="AF92" s="153" t="s">
        <v>104</v>
      </c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  <c r="BF92" s="153"/>
      <c r="BG92" s="153"/>
      <c r="BH92" s="153"/>
      <c r="BI92" s="153"/>
    </row>
    <row r="93" spans="1:61" outlineLevel="1">
      <c r="A93" s="154"/>
      <c r="B93" s="160"/>
      <c r="C93" s="160"/>
      <c r="D93" s="196" t="s">
        <v>134</v>
      </c>
      <c r="E93" s="165"/>
      <c r="F93" s="170"/>
      <c r="G93" s="173"/>
      <c r="H93" s="173"/>
      <c r="I93" s="173"/>
      <c r="J93" s="173"/>
      <c r="K93" s="173"/>
      <c r="L93" s="173"/>
      <c r="M93" s="173"/>
      <c r="N93" s="173"/>
      <c r="O93" s="163"/>
      <c r="P93" s="163"/>
      <c r="Q93" s="163"/>
      <c r="R93" s="163"/>
      <c r="S93" s="163"/>
      <c r="T93" s="163"/>
      <c r="U93" s="164"/>
      <c r="V93" s="163"/>
      <c r="W93" s="153"/>
      <c r="X93" s="153"/>
      <c r="Y93" s="153"/>
      <c r="Z93" s="153"/>
      <c r="AA93" s="153"/>
      <c r="AB93" s="153"/>
      <c r="AC93" s="153"/>
      <c r="AD93" s="153"/>
      <c r="AE93" s="153"/>
      <c r="AF93" s="153" t="s">
        <v>106</v>
      </c>
      <c r="AG93" s="153">
        <v>0</v>
      </c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  <c r="BI93" s="153"/>
    </row>
    <row r="94" spans="1:61" outlineLevel="1">
      <c r="A94" s="154"/>
      <c r="B94" s="160"/>
      <c r="C94" s="160"/>
      <c r="D94" s="196" t="s">
        <v>201</v>
      </c>
      <c r="E94" s="165"/>
      <c r="F94" s="170">
        <v>24</v>
      </c>
      <c r="G94" s="173"/>
      <c r="H94" s="173"/>
      <c r="I94" s="173"/>
      <c r="J94" s="173"/>
      <c r="K94" s="173"/>
      <c r="L94" s="173"/>
      <c r="M94" s="173"/>
      <c r="N94" s="173"/>
      <c r="O94" s="163"/>
      <c r="P94" s="163"/>
      <c r="Q94" s="163"/>
      <c r="R94" s="163"/>
      <c r="S94" s="163"/>
      <c r="T94" s="163"/>
      <c r="U94" s="164"/>
      <c r="V94" s="163"/>
      <c r="W94" s="153"/>
      <c r="X94" s="153"/>
      <c r="Y94" s="153"/>
      <c r="Z94" s="153"/>
      <c r="AA94" s="153"/>
      <c r="AB94" s="153"/>
      <c r="AC94" s="153"/>
      <c r="AD94" s="153"/>
      <c r="AE94" s="153"/>
      <c r="AF94" s="153" t="s">
        <v>106</v>
      </c>
      <c r="AG94" s="153">
        <v>0</v>
      </c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  <c r="BF94" s="153"/>
      <c r="BG94" s="153"/>
      <c r="BH94" s="153"/>
      <c r="BI94" s="153"/>
    </row>
    <row r="95" spans="1:61" outlineLevel="1">
      <c r="A95" s="154">
        <v>34</v>
      </c>
      <c r="B95" s="160" t="s">
        <v>167</v>
      </c>
      <c r="C95" s="203" t="s">
        <v>412</v>
      </c>
      <c r="D95" s="195" t="s">
        <v>168</v>
      </c>
      <c r="E95" s="162" t="s">
        <v>127</v>
      </c>
      <c r="F95" s="169">
        <v>26.4</v>
      </c>
      <c r="G95" s="172"/>
      <c r="H95" s="173">
        <f>ROUND(F95*G95,2)</f>
        <v>0</v>
      </c>
      <c r="I95" s="172"/>
      <c r="J95" s="173">
        <f>ROUND(F95*I95,2)</f>
        <v>0</v>
      </c>
      <c r="K95" s="172"/>
      <c r="L95" s="173">
        <f>ROUND(F95*K95,2)</f>
        <v>0</v>
      </c>
      <c r="M95" s="173">
        <v>21</v>
      </c>
      <c r="N95" s="173">
        <f>H95*(1+M95/100)</f>
        <v>0</v>
      </c>
      <c r="O95" s="163">
        <v>2.9999999999999997E-4</v>
      </c>
      <c r="P95" s="163">
        <f>ROUND(F95*O95,5)</f>
        <v>7.92E-3</v>
      </c>
      <c r="Q95" s="163">
        <v>0</v>
      </c>
      <c r="R95" s="163">
        <f>ROUND(F95*Q95,5)</f>
        <v>0</v>
      </c>
      <c r="S95" s="163"/>
      <c r="T95" s="163"/>
      <c r="U95" s="164">
        <v>0</v>
      </c>
      <c r="V95" s="163">
        <f>ROUND(F95*U95,2)</f>
        <v>0</v>
      </c>
      <c r="W95" s="153"/>
      <c r="X95" s="153"/>
      <c r="Y95" s="153"/>
      <c r="Z95" s="153"/>
      <c r="AA95" s="153"/>
      <c r="AB95" s="153"/>
      <c r="AC95" s="153"/>
      <c r="AD95" s="153"/>
      <c r="AE95" s="153"/>
      <c r="AF95" s="153" t="s">
        <v>155</v>
      </c>
      <c r="AG95" s="153"/>
      <c r="AH95" s="153"/>
      <c r="AI95" s="153"/>
      <c r="AJ95" s="153"/>
      <c r="AK95" s="1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  <c r="BF95" s="153"/>
      <c r="BG95" s="153"/>
      <c r="BH95" s="153"/>
      <c r="BI95" s="153"/>
    </row>
    <row r="96" spans="1:61" outlineLevel="1">
      <c r="A96" s="154"/>
      <c r="B96" s="160"/>
      <c r="C96" s="160"/>
      <c r="D96" s="196" t="s">
        <v>202</v>
      </c>
      <c r="E96" s="165"/>
      <c r="F96" s="170">
        <v>26.4</v>
      </c>
      <c r="G96" s="173"/>
      <c r="H96" s="173"/>
      <c r="I96" s="173"/>
      <c r="J96" s="173"/>
      <c r="K96" s="173"/>
      <c r="L96" s="173"/>
      <c r="M96" s="173"/>
      <c r="N96" s="173"/>
      <c r="O96" s="163"/>
      <c r="P96" s="163"/>
      <c r="Q96" s="163"/>
      <c r="R96" s="163"/>
      <c r="S96" s="163"/>
      <c r="T96" s="163"/>
      <c r="U96" s="164"/>
      <c r="V96" s="163"/>
      <c r="W96" s="153"/>
      <c r="X96" s="153"/>
      <c r="Y96" s="153"/>
      <c r="Z96" s="153"/>
      <c r="AA96" s="153"/>
      <c r="AB96" s="153"/>
      <c r="AC96" s="153"/>
      <c r="AD96" s="153"/>
      <c r="AE96" s="153"/>
      <c r="AF96" s="153" t="s">
        <v>106</v>
      </c>
      <c r="AG96" s="153">
        <v>0</v>
      </c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53"/>
    </row>
    <row r="97" spans="1:61" outlineLevel="1">
      <c r="A97" s="154">
        <v>35</v>
      </c>
      <c r="B97" s="160" t="s">
        <v>203</v>
      </c>
      <c r="C97" s="203" t="s">
        <v>412</v>
      </c>
      <c r="D97" s="195" t="s">
        <v>204</v>
      </c>
      <c r="E97" s="162" t="s">
        <v>205</v>
      </c>
      <c r="F97" s="169">
        <v>60</v>
      </c>
      <c r="G97" s="172"/>
      <c r="H97" s="173">
        <f>ROUND(F97*G97,2)</f>
        <v>0</v>
      </c>
      <c r="I97" s="172"/>
      <c r="J97" s="173">
        <f>ROUND(F97*I97,2)</f>
        <v>0</v>
      </c>
      <c r="K97" s="172"/>
      <c r="L97" s="173">
        <f>ROUND(F97*K97,2)</f>
        <v>0</v>
      </c>
      <c r="M97" s="173">
        <v>21</v>
      </c>
      <c r="N97" s="173">
        <f>H97*(1+M97/100)</f>
        <v>0</v>
      </c>
      <c r="O97" s="163">
        <v>0</v>
      </c>
      <c r="P97" s="163">
        <f>ROUND(F97*O97,5)</f>
        <v>0</v>
      </c>
      <c r="Q97" s="163">
        <v>0</v>
      </c>
      <c r="R97" s="163">
        <f>ROUND(F97*Q97,5)</f>
        <v>0</v>
      </c>
      <c r="S97" s="163"/>
      <c r="T97" s="163"/>
      <c r="U97" s="164">
        <v>0.21149999999999999</v>
      </c>
      <c r="V97" s="163">
        <f>ROUND(F97*U97,2)</f>
        <v>12.69</v>
      </c>
      <c r="W97" s="153"/>
      <c r="X97" s="153"/>
      <c r="Y97" s="153"/>
      <c r="Z97" s="153"/>
      <c r="AA97" s="153"/>
      <c r="AB97" s="153"/>
      <c r="AC97" s="153"/>
      <c r="AD97" s="153"/>
      <c r="AE97" s="153"/>
      <c r="AF97" s="153" t="s">
        <v>104</v>
      </c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  <c r="BI97" s="153"/>
    </row>
    <row r="98" spans="1:61">
      <c r="A98" s="155" t="s">
        <v>99</v>
      </c>
      <c r="B98" s="161" t="s">
        <v>60</v>
      </c>
      <c r="C98" s="161"/>
      <c r="D98" s="197" t="s">
        <v>61</v>
      </c>
      <c r="E98" s="166"/>
      <c r="F98" s="171"/>
      <c r="G98" s="174"/>
      <c r="H98" s="174">
        <f>SUMIF(AF99:AF158,"&lt;&gt;NOR",H99:H158)</f>
        <v>0</v>
      </c>
      <c r="I98" s="174"/>
      <c r="J98" s="174">
        <f>SUM(J99:J158)</f>
        <v>0</v>
      </c>
      <c r="K98" s="174"/>
      <c r="L98" s="174">
        <f>SUM(L99:L158)</f>
        <v>0</v>
      </c>
      <c r="M98" s="174"/>
      <c r="N98" s="174">
        <f>SUM(N99:N158)</f>
        <v>0</v>
      </c>
      <c r="O98" s="167"/>
      <c r="P98" s="167">
        <f>SUM(P99:P158)</f>
        <v>49.97963</v>
      </c>
      <c r="Q98" s="167"/>
      <c r="R98" s="167">
        <f>SUM(R99:R158)</f>
        <v>0</v>
      </c>
      <c r="S98" s="167"/>
      <c r="T98" s="167"/>
      <c r="U98" s="168"/>
      <c r="V98" s="167">
        <f>SUM(V99:V158)</f>
        <v>343.14000000000004</v>
      </c>
      <c r="AF98" t="s">
        <v>100</v>
      </c>
    </row>
    <row r="99" spans="1:61" outlineLevel="1">
      <c r="A99" s="154">
        <v>36</v>
      </c>
      <c r="B99" s="160" t="s">
        <v>206</v>
      </c>
      <c r="C99" s="203" t="s">
        <v>412</v>
      </c>
      <c r="D99" s="195" t="s">
        <v>207</v>
      </c>
      <c r="E99" s="162" t="s">
        <v>103</v>
      </c>
      <c r="F99" s="169">
        <v>11.382</v>
      </c>
      <c r="G99" s="172"/>
      <c r="H99" s="173">
        <f>ROUND(F99*G99,2)</f>
        <v>0</v>
      </c>
      <c r="I99" s="172"/>
      <c r="J99" s="173">
        <f>ROUND(F99*I99,2)</f>
        <v>0</v>
      </c>
      <c r="K99" s="172"/>
      <c r="L99" s="173">
        <f>ROUND(F99*K99,2)</f>
        <v>0</v>
      </c>
      <c r="M99" s="173">
        <v>21</v>
      </c>
      <c r="N99" s="173">
        <f>H99*(1+M99/100)</f>
        <v>0</v>
      </c>
      <c r="O99" s="163">
        <v>0</v>
      </c>
      <c r="P99" s="163">
        <f>ROUND(F99*O99,5)</f>
        <v>0</v>
      </c>
      <c r="Q99" s="163">
        <v>0</v>
      </c>
      <c r="R99" s="163">
        <f>ROUND(F99*Q99,5)</f>
        <v>0</v>
      </c>
      <c r="S99" s="163"/>
      <c r="T99" s="163"/>
      <c r="U99" s="164">
        <v>3.1309999999999998</v>
      </c>
      <c r="V99" s="163">
        <f>ROUND(F99*U99,2)</f>
        <v>35.64</v>
      </c>
      <c r="W99" s="153"/>
      <c r="X99" s="153"/>
      <c r="Y99" s="153"/>
      <c r="Z99" s="153"/>
      <c r="AA99" s="153"/>
      <c r="AB99" s="153"/>
      <c r="AC99" s="153"/>
      <c r="AD99" s="153"/>
      <c r="AE99" s="153"/>
      <c r="AF99" s="153" t="s">
        <v>104</v>
      </c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  <c r="BF99" s="153"/>
      <c r="BG99" s="153"/>
      <c r="BH99" s="153"/>
      <c r="BI99" s="153"/>
    </row>
    <row r="100" spans="1:61" outlineLevel="1">
      <c r="A100" s="154"/>
      <c r="B100" s="160"/>
      <c r="C100" s="160"/>
      <c r="D100" s="196" t="s">
        <v>208</v>
      </c>
      <c r="E100" s="165"/>
      <c r="F100" s="170"/>
      <c r="G100" s="173"/>
      <c r="H100" s="173"/>
      <c r="I100" s="173"/>
      <c r="J100" s="173"/>
      <c r="K100" s="173"/>
      <c r="L100" s="173"/>
      <c r="M100" s="173"/>
      <c r="N100" s="173"/>
      <c r="O100" s="163"/>
      <c r="P100" s="163"/>
      <c r="Q100" s="163"/>
      <c r="R100" s="163"/>
      <c r="S100" s="163"/>
      <c r="T100" s="163"/>
      <c r="U100" s="164"/>
      <c r="V100" s="16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 t="s">
        <v>106</v>
      </c>
      <c r="AG100" s="153">
        <v>0</v>
      </c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  <c r="BI100" s="153"/>
    </row>
    <row r="101" spans="1:61" outlineLevel="1">
      <c r="A101" s="154"/>
      <c r="B101" s="160"/>
      <c r="C101" s="160"/>
      <c r="D101" s="196" t="s">
        <v>209</v>
      </c>
      <c r="E101" s="165"/>
      <c r="F101" s="170">
        <v>7.35</v>
      </c>
      <c r="G101" s="173"/>
      <c r="H101" s="173"/>
      <c r="I101" s="173"/>
      <c r="J101" s="173"/>
      <c r="K101" s="173"/>
      <c r="L101" s="173"/>
      <c r="M101" s="173"/>
      <c r="N101" s="173"/>
      <c r="O101" s="163"/>
      <c r="P101" s="163"/>
      <c r="Q101" s="163"/>
      <c r="R101" s="163"/>
      <c r="S101" s="163"/>
      <c r="T101" s="163"/>
      <c r="U101" s="164"/>
      <c r="V101" s="16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 t="s">
        <v>106</v>
      </c>
      <c r="AG101" s="153">
        <v>0</v>
      </c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</row>
    <row r="102" spans="1:61" outlineLevel="1">
      <c r="A102" s="154"/>
      <c r="B102" s="160"/>
      <c r="C102" s="160"/>
      <c r="D102" s="196" t="s">
        <v>210</v>
      </c>
      <c r="E102" s="165"/>
      <c r="F102" s="170"/>
      <c r="G102" s="173"/>
      <c r="H102" s="173"/>
      <c r="I102" s="173"/>
      <c r="J102" s="173"/>
      <c r="K102" s="173"/>
      <c r="L102" s="173"/>
      <c r="M102" s="173"/>
      <c r="N102" s="173"/>
      <c r="O102" s="163"/>
      <c r="P102" s="163"/>
      <c r="Q102" s="163"/>
      <c r="R102" s="163"/>
      <c r="S102" s="163"/>
      <c r="T102" s="163"/>
      <c r="U102" s="164"/>
      <c r="V102" s="16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 t="s">
        <v>106</v>
      </c>
      <c r="AG102" s="153">
        <v>0</v>
      </c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</row>
    <row r="103" spans="1:61" outlineLevel="1">
      <c r="A103" s="154"/>
      <c r="B103" s="160"/>
      <c r="C103" s="160"/>
      <c r="D103" s="196" t="s">
        <v>211</v>
      </c>
      <c r="E103" s="165"/>
      <c r="F103" s="170">
        <v>3.1680000000000001</v>
      </c>
      <c r="G103" s="173"/>
      <c r="H103" s="173"/>
      <c r="I103" s="173"/>
      <c r="J103" s="173"/>
      <c r="K103" s="173"/>
      <c r="L103" s="173"/>
      <c r="M103" s="173"/>
      <c r="N103" s="173"/>
      <c r="O103" s="163"/>
      <c r="P103" s="163"/>
      <c r="Q103" s="163"/>
      <c r="R103" s="163"/>
      <c r="S103" s="163"/>
      <c r="T103" s="163"/>
      <c r="U103" s="164"/>
      <c r="V103" s="16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 t="s">
        <v>106</v>
      </c>
      <c r="AG103" s="153">
        <v>0</v>
      </c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</row>
    <row r="104" spans="1:61" outlineLevel="1">
      <c r="A104" s="154"/>
      <c r="B104" s="160"/>
      <c r="C104" s="160"/>
      <c r="D104" s="196" t="s">
        <v>212</v>
      </c>
      <c r="E104" s="165"/>
      <c r="F104" s="170"/>
      <c r="G104" s="173"/>
      <c r="H104" s="173"/>
      <c r="I104" s="173"/>
      <c r="J104" s="173"/>
      <c r="K104" s="173"/>
      <c r="L104" s="173"/>
      <c r="M104" s="173"/>
      <c r="N104" s="173"/>
      <c r="O104" s="163"/>
      <c r="P104" s="163"/>
      <c r="Q104" s="163"/>
      <c r="R104" s="163"/>
      <c r="S104" s="163"/>
      <c r="T104" s="163"/>
      <c r="U104" s="164"/>
      <c r="V104" s="16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 t="s">
        <v>106</v>
      </c>
      <c r="AG104" s="153">
        <v>0</v>
      </c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</row>
    <row r="105" spans="1:61" outlineLevel="1">
      <c r="A105" s="154"/>
      <c r="B105" s="160"/>
      <c r="C105" s="160"/>
      <c r="D105" s="196" t="s">
        <v>213</v>
      </c>
      <c r="E105" s="165"/>
      <c r="F105" s="170">
        <v>0.432</v>
      </c>
      <c r="G105" s="173"/>
      <c r="H105" s="173"/>
      <c r="I105" s="173"/>
      <c r="J105" s="173"/>
      <c r="K105" s="173"/>
      <c r="L105" s="173"/>
      <c r="M105" s="173"/>
      <c r="N105" s="173"/>
      <c r="O105" s="163"/>
      <c r="P105" s="163"/>
      <c r="Q105" s="163"/>
      <c r="R105" s="163"/>
      <c r="S105" s="163"/>
      <c r="T105" s="163"/>
      <c r="U105" s="164"/>
      <c r="V105" s="16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 t="s">
        <v>106</v>
      </c>
      <c r="AG105" s="153">
        <v>0</v>
      </c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  <c r="BI105" s="153"/>
    </row>
    <row r="106" spans="1:61" outlineLevel="1">
      <c r="A106" s="154"/>
      <c r="B106" s="160"/>
      <c r="C106" s="160"/>
      <c r="D106" s="196" t="s">
        <v>214</v>
      </c>
      <c r="E106" s="165"/>
      <c r="F106" s="170"/>
      <c r="G106" s="173"/>
      <c r="H106" s="173"/>
      <c r="I106" s="173"/>
      <c r="J106" s="173"/>
      <c r="K106" s="173"/>
      <c r="L106" s="173"/>
      <c r="M106" s="173"/>
      <c r="N106" s="173"/>
      <c r="O106" s="163"/>
      <c r="P106" s="163"/>
      <c r="Q106" s="163"/>
      <c r="R106" s="163"/>
      <c r="S106" s="163"/>
      <c r="T106" s="163"/>
      <c r="U106" s="164"/>
      <c r="V106" s="16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 t="s">
        <v>106</v>
      </c>
      <c r="AG106" s="153">
        <v>0</v>
      </c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  <c r="BI106" s="153"/>
    </row>
    <row r="107" spans="1:61" outlineLevel="1">
      <c r="A107" s="154"/>
      <c r="B107" s="160"/>
      <c r="C107" s="160"/>
      <c r="D107" s="196" t="s">
        <v>213</v>
      </c>
      <c r="E107" s="165"/>
      <c r="F107" s="170">
        <v>0.432</v>
      </c>
      <c r="G107" s="173"/>
      <c r="H107" s="173"/>
      <c r="I107" s="173"/>
      <c r="J107" s="173"/>
      <c r="K107" s="173"/>
      <c r="L107" s="173"/>
      <c r="M107" s="173"/>
      <c r="N107" s="173"/>
      <c r="O107" s="163"/>
      <c r="P107" s="163"/>
      <c r="Q107" s="163"/>
      <c r="R107" s="163"/>
      <c r="S107" s="163"/>
      <c r="T107" s="163"/>
      <c r="U107" s="164"/>
      <c r="V107" s="16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 t="s">
        <v>106</v>
      </c>
      <c r="AG107" s="153">
        <v>0</v>
      </c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  <c r="BI107" s="153"/>
    </row>
    <row r="108" spans="1:61" outlineLevel="1">
      <c r="A108" s="154">
        <v>37</v>
      </c>
      <c r="B108" s="160" t="s">
        <v>215</v>
      </c>
      <c r="C108" s="203" t="s">
        <v>412</v>
      </c>
      <c r="D108" s="195" t="s">
        <v>216</v>
      </c>
      <c r="E108" s="162" t="s">
        <v>103</v>
      </c>
      <c r="F108" s="169">
        <v>5.6909999999999998</v>
      </c>
      <c r="G108" s="172"/>
      <c r="H108" s="173">
        <f>ROUND(F108*G108,2)</f>
        <v>0</v>
      </c>
      <c r="I108" s="172"/>
      <c r="J108" s="173">
        <f>ROUND(F108*I108,2)</f>
        <v>0</v>
      </c>
      <c r="K108" s="172"/>
      <c r="L108" s="173">
        <f>ROUND(F108*K108,2)</f>
        <v>0</v>
      </c>
      <c r="M108" s="173">
        <v>21</v>
      </c>
      <c r="N108" s="173">
        <f>H108*(1+M108/100)</f>
        <v>0</v>
      </c>
      <c r="O108" s="163">
        <v>0</v>
      </c>
      <c r="P108" s="163">
        <f>ROUND(F108*O108,5)</f>
        <v>0</v>
      </c>
      <c r="Q108" s="163">
        <v>0</v>
      </c>
      <c r="R108" s="163">
        <f>ROUND(F108*Q108,5)</f>
        <v>0</v>
      </c>
      <c r="S108" s="163"/>
      <c r="T108" s="163"/>
      <c r="U108" s="164">
        <v>0.47399999999999998</v>
      </c>
      <c r="V108" s="163">
        <f>ROUND(F108*U108,2)</f>
        <v>2.7</v>
      </c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 t="s">
        <v>104</v>
      </c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  <c r="BI108" s="153"/>
    </row>
    <row r="109" spans="1:61" outlineLevel="1">
      <c r="A109" s="154"/>
      <c r="B109" s="160"/>
      <c r="C109" s="160"/>
      <c r="D109" s="196" t="s">
        <v>116</v>
      </c>
      <c r="E109" s="165"/>
      <c r="F109" s="170"/>
      <c r="G109" s="173"/>
      <c r="H109" s="173"/>
      <c r="I109" s="173"/>
      <c r="J109" s="173"/>
      <c r="K109" s="173"/>
      <c r="L109" s="173"/>
      <c r="M109" s="173"/>
      <c r="N109" s="173"/>
      <c r="O109" s="163"/>
      <c r="P109" s="163"/>
      <c r="Q109" s="163"/>
      <c r="R109" s="163"/>
      <c r="S109" s="163"/>
      <c r="T109" s="163"/>
      <c r="U109" s="164"/>
      <c r="V109" s="16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 t="s">
        <v>106</v>
      </c>
      <c r="AG109" s="153">
        <v>0</v>
      </c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  <c r="BI109" s="153"/>
    </row>
    <row r="110" spans="1:61" outlineLevel="1">
      <c r="A110" s="154"/>
      <c r="B110" s="160"/>
      <c r="C110" s="160"/>
      <c r="D110" s="196" t="s">
        <v>217</v>
      </c>
      <c r="E110" s="165"/>
      <c r="F110" s="170">
        <v>5.6909999999999998</v>
      </c>
      <c r="G110" s="173"/>
      <c r="H110" s="173"/>
      <c r="I110" s="173"/>
      <c r="J110" s="173"/>
      <c r="K110" s="173"/>
      <c r="L110" s="173"/>
      <c r="M110" s="173"/>
      <c r="N110" s="173"/>
      <c r="O110" s="163"/>
      <c r="P110" s="163"/>
      <c r="Q110" s="163"/>
      <c r="R110" s="163"/>
      <c r="S110" s="163"/>
      <c r="T110" s="163"/>
      <c r="U110" s="164"/>
      <c r="V110" s="16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 t="s">
        <v>106</v>
      </c>
      <c r="AG110" s="153">
        <v>0</v>
      </c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  <c r="BI110" s="153"/>
    </row>
    <row r="111" spans="1:61" outlineLevel="1">
      <c r="A111" s="154">
        <v>38</v>
      </c>
      <c r="B111" s="160" t="s">
        <v>118</v>
      </c>
      <c r="C111" s="203" t="s">
        <v>412</v>
      </c>
      <c r="D111" s="195" t="s">
        <v>119</v>
      </c>
      <c r="E111" s="162" t="s">
        <v>103</v>
      </c>
      <c r="F111" s="169">
        <v>11.382</v>
      </c>
      <c r="G111" s="172"/>
      <c r="H111" s="173">
        <f>ROUND(F111*G111,2)</f>
        <v>0</v>
      </c>
      <c r="I111" s="172"/>
      <c r="J111" s="173">
        <f>ROUND(F111*I111,2)</f>
        <v>0</v>
      </c>
      <c r="K111" s="172"/>
      <c r="L111" s="173">
        <f>ROUND(F111*K111,2)</f>
        <v>0</v>
      </c>
      <c r="M111" s="173">
        <v>21</v>
      </c>
      <c r="N111" s="173">
        <f>H111*(1+M111/100)</f>
        <v>0</v>
      </c>
      <c r="O111" s="163">
        <v>0</v>
      </c>
      <c r="P111" s="163">
        <f>ROUND(F111*O111,5)</f>
        <v>0</v>
      </c>
      <c r="Q111" s="163">
        <v>0</v>
      </c>
      <c r="R111" s="163">
        <f>ROUND(F111*Q111,5)</f>
        <v>0</v>
      </c>
      <c r="S111" s="163"/>
      <c r="T111" s="163"/>
      <c r="U111" s="164">
        <v>7.3999999999999996E-2</v>
      </c>
      <c r="V111" s="163">
        <f>ROUND(F111*U111,2)</f>
        <v>0.84</v>
      </c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 t="s">
        <v>104</v>
      </c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  <c r="BI111" s="153"/>
    </row>
    <row r="112" spans="1:61" outlineLevel="1">
      <c r="A112" s="154">
        <v>39</v>
      </c>
      <c r="B112" s="160" t="s">
        <v>108</v>
      </c>
      <c r="C112" s="203" t="s">
        <v>412</v>
      </c>
      <c r="D112" s="195" t="s">
        <v>109</v>
      </c>
      <c r="E112" s="162" t="s">
        <v>103</v>
      </c>
      <c r="F112" s="169">
        <v>11.182</v>
      </c>
      <c r="G112" s="172"/>
      <c r="H112" s="173">
        <f>ROUND(F112*G112,2)</f>
        <v>0</v>
      </c>
      <c r="I112" s="172"/>
      <c r="J112" s="173">
        <f>ROUND(F112*I112,2)</f>
        <v>0</v>
      </c>
      <c r="K112" s="172"/>
      <c r="L112" s="173">
        <f>ROUND(F112*K112,2)</f>
        <v>0</v>
      </c>
      <c r="M112" s="173">
        <v>21</v>
      </c>
      <c r="N112" s="173">
        <f>H112*(1+M112/100)</f>
        <v>0</v>
      </c>
      <c r="O112" s="163">
        <v>0</v>
      </c>
      <c r="P112" s="163">
        <f>ROUND(F112*O112,5)</f>
        <v>0</v>
      </c>
      <c r="Q112" s="163">
        <v>0</v>
      </c>
      <c r="R112" s="163">
        <f>ROUND(F112*Q112,5)</f>
        <v>0</v>
      </c>
      <c r="S112" s="163"/>
      <c r="T112" s="163"/>
      <c r="U112" s="164">
        <v>4.4999999999999998E-2</v>
      </c>
      <c r="V112" s="163">
        <f>ROUND(F112*U112,2)</f>
        <v>0.5</v>
      </c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 t="s">
        <v>104</v>
      </c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  <c r="BI112" s="153"/>
    </row>
    <row r="113" spans="1:61" outlineLevel="1">
      <c r="A113" s="154">
        <v>40</v>
      </c>
      <c r="B113" s="160" t="s">
        <v>218</v>
      </c>
      <c r="C113" s="203" t="s">
        <v>412</v>
      </c>
      <c r="D113" s="195" t="s">
        <v>219</v>
      </c>
      <c r="E113" s="162" t="s">
        <v>103</v>
      </c>
      <c r="F113" s="169">
        <v>1.897</v>
      </c>
      <c r="G113" s="172"/>
      <c r="H113" s="173">
        <f>ROUND(F113*G113,2)</f>
        <v>0</v>
      </c>
      <c r="I113" s="172"/>
      <c r="J113" s="173">
        <f>ROUND(F113*I113,2)</f>
        <v>0</v>
      </c>
      <c r="K113" s="172"/>
      <c r="L113" s="173">
        <f>ROUND(F113*K113,2)</f>
        <v>0</v>
      </c>
      <c r="M113" s="173">
        <v>21</v>
      </c>
      <c r="N113" s="173">
        <f>H113*(1+M113/100)</f>
        <v>0</v>
      </c>
      <c r="O113" s="163">
        <v>1.7816399999999999</v>
      </c>
      <c r="P113" s="163">
        <f>ROUND(F113*O113,5)</f>
        <v>3.3797700000000002</v>
      </c>
      <c r="Q113" s="163">
        <v>0</v>
      </c>
      <c r="R113" s="163">
        <f>ROUND(F113*Q113,5)</f>
        <v>0</v>
      </c>
      <c r="S113" s="163"/>
      <c r="T113" s="163"/>
      <c r="U113" s="164">
        <v>1.085</v>
      </c>
      <c r="V113" s="163">
        <f>ROUND(F113*U113,2)</f>
        <v>2.06</v>
      </c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 t="s">
        <v>104</v>
      </c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BI113" s="153"/>
    </row>
    <row r="114" spans="1:61" outlineLevel="1">
      <c r="A114" s="154"/>
      <c r="B114" s="160"/>
      <c r="C114" s="160"/>
      <c r="D114" s="196" t="s">
        <v>208</v>
      </c>
      <c r="E114" s="165"/>
      <c r="F114" s="170"/>
      <c r="G114" s="173"/>
      <c r="H114" s="173"/>
      <c r="I114" s="173"/>
      <c r="J114" s="173"/>
      <c r="K114" s="173"/>
      <c r="L114" s="173"/>
      <c r="M114" s="173"/>
      <c r="N114" s="173"/>
      <c r="O114" s="163"/>
      <c r="P114" s="163"/>
      <c r="Q114" s="163"/>
      <c r="R114" s="163"/>
      <c r="S114" s="163"/>
      <c r="T114" s="163"/>
      <c r="U114" s="164"/>
      <c r="V114" s="16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 t="s">
        <v>106</v>
      </c>
      <c r="AG114" s="153">
        <v>0</v>
      </c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  <c r="BI114" s="153"/>
    </row>
    <row r="115" spans="1:61" outlineLevel="1">
      <c r="A115" s="154"/>
      <c r="B115" s="160"/>
      <c r="C115" s="160"/>
      <c r="D115" s="196" t="s">
        <v>220</v>
      </c>
      <c r="E115" s="165"/>
      <c r="F115" s="170">
        <v>1.2250000000000001</v>
      </c>
      <c r="G115" s="173"/>
      <c r="H115" s="173"/>
      <c r="I115" s="173"/>
      <c r="J115" s="173"/>
      <c r="K115" s="173"/>
      <c r="L115" s="173"/>
      <c r="M115" s="173"/>
      <c r="N115" s="173"/>
      <c r="O115" s="163"/>
      <c r="P115" s="163"/>
      <c r="Q115" s="163"/>
      <c r="R115" s="163"/>
      <c r="S115" s="163"/>
      <c r="T115" s="163"/>
      <c r="U115" s="164"/>
      <c r="V115" s="16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 t="s">
        <v>106</v>
      </c>
      <c r="AG115" s="153">
        <v>0</v>
      </c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</row>
    <row r="116" spans="1:61" outlineLevel="1">
      <c r="A116" s="154"/>
      <c r="B116" s="160"/>
      <c r="C116" s="160"/>
      <c r="D116" s="196" t="s">
        <v>210</v>
      </c>
      <c r="E116" s="165"/>
      <c r="F116" s="170"/>
      <c r="G116" s="173"/>
      <c r="H116" s="173"/>
      <c r="I116" s="173"/>
      <c r="J116" s="173"/>
      <c r="K116" s="173"/>
      <c r="L116" s="173"/>
      <c r="M116" s="173"/>
      <c r="N116" s="173"/>
      <c r="O116" s="163"/>
      <c r="P116" s="163"/>
      <c r="Q116" s="163"/>
      <c r="R116" s="163"/>
      <c r="S116" s="163"/>
      <c r="T116" s="163"/>
      <c r="U116" s="164"/>
      <c r="V116" s="16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 t="s">
        <v>106</v>
      </c>
      <c r="AG116" s="153">
        <v>0</v>
      </c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  <c r="BI116" s="153"/>
    </row>
    <row r="117" spans="1:61" outlineLevel="1">
      <c r="A117" s="154"/>
      <c r="B117" s="160"/>
      <c r="C117" s="160"/>
      <c r="D117" s="196" t="s">
        <v>221</v>
      </c>
      <c r="E117" s="165"/>
      <c r="F117" s="170">
        <v>0.52800000000000002</v>
      </c>
      <c r="G117" s="173"/>
      <c r="H117" s="173"/>
      <c r="I117" s="173"/>
      <c r="J117" s="173"/>
      <c r="K117" s="173"/>
      <c r="L117" s="173"/>
      <c r="M117" s="173"/>
      <c r="N117" s="173"/>
      <c r="O117" s="163"/>
      <c r="P117" s="163"/>
      <c r="Q117" s="163"/>
      <c r="R117" s="163"/>
      <c r="S117" s="163"/>
      <c r="T117" s="163"/>
      <c r="U117" s="164"/>
      <c r="V117" s="16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 t="s">
        <v>106</v>
      </c>
      <c r="AG117" s="153">
        <v>0</v>
      </c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  <c r="BI117" s="153"/>
    </row>
    <row r="118" spans="1:61" outlineLevel="1">
      <c r="A118" s="154"/>
      <c r="B118" s="160"/>
      <c r="C118" s="160"/>
      <c r="D118" s="196" t="s">
        <v>212</v>
      </c>
      <c r="E118" s="165"/>
      <c r="F118" s="170"/>
      <c r="G118" s="173"/>
      <c r="H118" s="173"/>
      <c r="I118" s="173"/>
      <c r="J118" s="173"/>
      <c r="K118" s="173"/>
      <c r="L118" s="173"/>
      <c r="M118" s="173"/>
      <c r="N118" s="173"/>
      <c r="O118" s="163"/>
      <c r="P118" s="163"/>
      <c r="Q118" s="163"/>
      <c r="R118" s="163"/>
      <c r="S118" s="163"/>
      <c r="T118" s="163"/>
      <c r="U118" s="164"/>
      <c r="V118" s="16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 t="s">
        <v>106</v>
      </c>
      <c r="AG118" s="153">
        <v>0</v>
      </c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  <c r="BI118" s="153"/>
    </row>
    <row r="119" spans="1:61" outlineLevel="1">
      <c r="A119" s="154"/>
      <c r="B119" s="160"/>
      <c r="C119" s="160"/>
      <c r="D119" s="196" t="s">
        <v>222</v>
      </c>
      <c r="E119" s="165"/>
      <c r="F119" s="170">
        <v>7.1999999999999995E-2</v>
      </c>
      <c r="G119" s="173"/>
      <c r="H119" s="173"/>
      <c r="I119" s="173"/>
      <c r="J119" s="173"/>
      <c r="K119" s="173"/>
      <c r="L119" s="173"/>
      <c r="M119" s="173"/>
      <c r="N119" s="173"/>
      <c r="O119" s="163"/>
      <c r="P119" s="163"/>
      <c r="Q119" s="163"/>
      <c r="R119" s="163"/>
      <c r="S119" s="163"/>
      <c r="T119" s="163"/>
      <c r="U119" s="164"/>
      <c r="V119" s="16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 t="s">
        <v>106</v>
      </c>
      <c r="AG119" s="153">
        <v>0</v>
      </c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  <c r="BI119" s="153"/>
    </row>
    <row r="120" spans="1:61" outlineLevel="1">
      <c r="A120" s="154"/>
      <c r="B120" s="160"/>
      <c r="C120" s="160"/>
      <c r="D120" s="196" t="s">
        <v>214</v>
      </c>
      <c r="E120" s="165"/>
      <c r="F120" s="170"/>
      <c r="G120" s="173"/>
      <c r="H120" s="173"/>
      <c r="I120" s="173"/>
      <c r="J120" s="173"/>
      <c r="K120" s="173"/>
      <c r="L120" s="173"/>
      <c r="M120" s="173"/>
      <c r="N120" s="173"/>
      <c r="O120" s="163"/>
      <c r="P120" s="163"/>
      <c r="Q120" s="163"/>
      <c r="R120" s="163"/>
      <c r="S120" s="163"/>
      <c r="T120" s="163"/>
      <c r="U120" s="164"/>
      <c r="V120" s="16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 t="s">
        <v>106</v>
      </c>
      <c r="AG120" s="153">
        <v>0</v>
      </c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  <c r="BI120" s="153"/>
    </row>
    <row r="121" spans="1:61" outlineLevel="1">
      <c r="A121" s="154"/>
      <c r="B121" s="160"/>
      <c r="C121" s="160"/>
      <c r="D121" s="196" t="s">
        <v>222</v>
      </c>
      <c r="E121" s="165"/>
      <c r="F121" s="170">
        <v>7.1999999999999995E-2</v>
      </c>
      <c r="G121" s="173"/>
      <c r="H121" s="173"/>
      <c r="I121" s="173"/>
      <c r="J121" s="173"/>
      <c r="K121" s="173"/>
      <c r="L121" s="173"/>
      <c r="M121" s="173"/>
      <c r="N121" s="173"/>
      <c r="O121" s="163"/>
      <c r="P121" s="163"/>
      <c r="Q121" s="163"/>
      <c r="R121" s="163"/>
      <c r="S121" s="163"/>
      <c r="T121" s="163"/>
      <c r="U121" s="164"/>
      <c r="V121" s="16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 t="s">
        <v>106</v>
      </c>
      <c r="AG121" s="153">
        <v>0</v>
      </c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  <c r="BI121" s="153"/>
    </row>
    <row r="122" spans="1:61" outlineLevel="1">
      <c r="A122" s="154">
        <v>41</v>
      </c>
      <c r="B122" s="160" t="s">
        <v>223</v>
      </c>
      <c r="C122" s="203" t="s">
        <v>412</v>
      </c>
      <c r="D122" s="195" t="s">
        <v>224</v>
      </c>
      <c r="E122" s="162" t="s">
        <v>103</v>
      </c>
      <c r="F122" s="169">
        <v>17.073</v>
      </c>
      <c r="G122" s="172"/>
      <c r="H122" s="173">
        <f>ROUND(F122*G122,2)</f>
        <v>0</v>
      </c>
      <c r="I122" s="172"/>
      <c r="J122" s="173">
        <f>ROUND(F122*I122,2)</f>
        <v>0</v>
      </c>
      <c r="K122" s="172"/>
      <c r="L122" s="173">
        <f>ROUND(F122*K122,2)</f>
        <v>0</v>
      </c>
      <c r="M122" s="173">
        <v>21</v>
      </c>
      <c r="N122" s="173">
        <f>H122*(1+M122/100)</f>
        <v>0</v>
      </c>
      <c r="O122" s="163">
        <v>2.5249999999999999</v>
      </c>
      <c r="P122" s="163">
        <f>ROUND(F122*O122,5)</f>
        <v>43.10933</v>
      </c>
      <c r="Q122" s="163">
        <v>0</v>
      </c>
      <c r="R122" s="163">
        <f>ROUND(F122*Q122,5)</f>
        <v>0</v>
      </c>
      <c r="S122" s="163"/>
      <c r="T122" s="163"/>
      <c r="U122" s="164">
        <v>0.47699999999999998</v>
      </c>
      <c r="V122" s="163">
        <f>ROUND(F122*U122,2)</f>
        <v>8.14</v>
      </c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 t="s">
        <v>104</v>
      </c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</row>
    <row r="123" spans="1:61" outlineLevel="1">
      <c r="A123" s="154"/>
      <c r="B123" s="160"/>
      <c r="C123" s="160"/>
      <c r="D123" s="196" t="s">
        <v>208</v>
      </c>
      <c r="E123" s="165"/>
      <c r="F123" s="170"/>
      <c r="G123" s="173"/>
      <c r="H123" s="173"/>
      <c r="I123" s="173"/>
      <c r="J123" s="173"/>
      <c r="K123" s="173"/>
      <c r="L123" s="173"/>
      <c r="M123" s="173"/>
      <c r="N123" s="173"/>
      <c r="O123" s="163"/>
      <c r="P123" s="163"/>
      <c r="Q123" s="163"/>
      <c r="R123" s="163"/>
      <c r="S123" s="163"/>
      <c r="T123" s="163"/>
      <c r="U123" s="164"/>
      <c r="V123" s="163"/>
      <c r="W123" s="153"/>
      <c r="X123" s="153"/>
      <c r="Y123" s="153"/>
      <c r="Z123" s="153"/>
      <c r="AA123" s="153"/>
      <c r="AB123" s="153"/>
      <c r="AC123" s="153"/>
      <c r="AD123" s="153"/>
      <c r="AE123" s="153"/>
      <c r="AF123" s="153" t="s">
        <v>106</v>
      </c>
      <c r="AG123" s="153">
        <v>0</v>
      </c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3"/>
      <c r="BB123" s="153"/>
      <c r="BC123" s="153"/>
      <c r="BD123" s="153"/>
      <c r="BE123" s="153"/>
      <c r="BF123" s="153"/>
      <c r="BG123" s="153"/>
      <c r="BH123" s="153"/>
      <c r="BI123" s="153"/>
    </row>
    <row r="124" spans="1:61" outlineLevel="1">
      <c r="A124" s="154"/>
      <c r="B124" s="160"/>
      <c r="C124" s="160"/>
      <c r="D124" s="196" t="s">
        <v>225</v>
      </c>
      <c r="E124" s="165"/>
      <c r="F124" s="170">
        <v>11.025</v>
      </c>
      <c r="G124" s="173"/>
      <c r="H124" s="173"/>
      <c r="I124" s="173"/>
      <c r="J124" s="173"/>
      <c r="K124" s="173"/>
      <c r="L124" s="173"/>
      <c r="M124" s="173"/>
      <c r="N124" s="173"/>
      <c r="O124" s="163"/>
      <c r="P124" s="163"/>
      <c r="Q124" s="163"/>
      <c r="R124" s="163"/>
      <c r="S124" s="163"/>
      <c r="T124" s="163"/>
      <c r="U124" s="164"/>
      <c r="V124" s="163"/>
      <c r="W124" s="153"/>
      <c r="X124" s="153"/>
      <c r="Y124" s="153"/>
      <c r="Z124" s="153"/>
      <c r="AA124" s="153"/>
      <c r="AB124" s="153"/>
      <c r="AC124" s="153"/>
      <c r="AD124" s="153"/>
      <c r="AE124" s="153"/>
      <c r="AF124" s="153" t="s">
        <v>106</v>
      </c>
      <c r="AG124" s="153">
        <v>0</v>
      </c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  <c r="BI124" s="153"/>
    </row>
    <row r="125" spans="1:61" outlineLevel="1">
      <c r="A125" s="154"/>
      <c r="B125" s="160"/>
      <c r="C125" s="160"/>
      <c r="D125" s="196" t="s">
        <v>210</v>
      </c>
      <c r="E125" s="165"/>
      <c r="F125" s="170"/>
      <c r="G125" s="173"/>
      <c r="H125" s="173"/>
      <c r="I125" s="173"/>
      <c r="J125" s="173"/>
      <c r="K125" s="173"/>
      <c r="L125" s="173"/>
      <c r="M125" s="173"/>
      <c r="N125" s="173"/>
      <c r="O125" s="163"/>
      <c r="P125" s="163"/>
      <c r="Q125" s="163"/>
      <c r="R125" s="163"/>
      <c r="S125" s="163"/>
      <c r="T125" s="163"/>
      <c r="U125" s="164"/>
      <c r="V125" s="163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 t="s">
        <v>106</v>
      </c>
      <c r="AG125" s="153">
        <v>0</v>
      </c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  <c r="AX125" s="153"/>
      <c r="AY125" s="153"/>
      <c r="AZ125" s="153"/>
      <c r="BA125" s="153"/>
      <c r="BB125" s="153"/>
      <c r="BC125" s="153"/>
      <c r="BD125" s="153"/>
      <c r="BE125" s="153"/>
      <c r="BF125" s="153"/>
      <c r="BG125" s="153"/>
      <c r="BH125" s="153"/>
      <c r="BI125" s="153"/>
    </row>
    <row r="126" spans="1:61" outlineLevel="1">
      <c r="A126" s="154"/>
      <c r="B126" s="160"/>
      <c r="C126" s="160"/>
      <c r="D126" s="196" t="s">
        <v>226</v>
      </c>
      <c r="E126" s="165"/>
      <c r="F126" s="170">
        <v>4.7519999999999998</v>
      </c>
      <c r="G126" s="173"/>
      <c r="H126" s="173"/>
      <c r="I126" s="173"/>
      <c r="J126" s="173"/>
      <c r="K126" s="173"/>
      <c r="L126" s="173"/>
      <c r="M126" s="173"/>
      <c r="N126" s="173"/>
      <c r="O126" s="163"/>
      <c r="P126" s="163"/>
      <c r="Q126" s="163"/>
      <c r="R126" s="163"/>
      <c r="S126" s="163"/>
      <c r="T126" s="163"/>
      <c r="U126" s="164"/>
      <c r="V126" s="163"/>
      <c r="W126" s="153"/>
      <c r="X126" s="153"/>
      <c r="Y126" s="153"/>
      <c r="Z126" s="153"/>
      <c r="AA126" s="153"/>
      <c r="AB126" s="153"/>
      <c r="AC126" s="153"/>
      <c r="AD126" s="153"/>
      <c r="AE126" s="153"/>
      <c r="AF126" s="153" t="s">
        <v>106</v>
      </c>
      <c r="AG126" s="153">
        <v>0</v>
      </c>
      <c r="AH126" s="153"/>
      <c r="AI126" s="153"/>
      <c r="AJ126" s="153"/>
      <c r="AK126" s="153"/>
      <c r="AL126" s="153"/>
      <c r="AM126" s="153"/>
      <c r="AN126" s="153"/>
      <c r="AO126" s="153"/>
      <c r="AP126" s="153"/>
      <c r="AQ126" s="153"/>
      <c r="AR126" s="153"/>
      <c r="AS126" s="153"/>
      <c r="AT126" s="153"/>
      <c r="AU126" s="153"/>
      <c r="AV126" s="153"/>
      <c r="AW126" s="153"/>
      <c r="AX126" s="153"/>
      <c r="AY126" s="153"/>
      <c r="AZ126" s="153"/>
      <c r="BA126" s="153"/>
      <c r="BB126" s="153"/>
      <c r="BC126" s="153"/>
      <c r="BD126" s="153"/>
      <c r="BE126" s="153"/>
      <c r="BF126" s="153"/>
      <c r="BG126" s="153"/>
      <c r="BH126" s="153"/>
      <c r="BI126" s="153"/>
    </row>
    <row r="127" spans="1:61" outlineLevel="1">
      <c r="A127" s="154"/>
      <c r="B127" s="160"/>
      <c r="C127" s="160"/>
      <c r="D127" s="196" t="s">
        <v>212</v>
      </c>
      <c r="E127" s="165"/>
      <c r="F127" s="170"/>
      <c r="G127" s="173"/>
      <c r="H127" s="173"/>
      <c r="I127" s="173"/>
      <c r="J127" s="173"/>
      <c r="K127" s="173"/>
      <c r="L127" s="173"/>
      <c r="M127" s="173"/>
      <c r="N127" s="173"/>
      <c r="O127" s="163"/>
      <c r="P127" s="163"/>
      <c r="Q127" s="163"/>
      <c r="R127" s="163"/>
      <c r="S127" s="163"/>
      <c r="T127" s="163"/>
      <c r="U127" s="164"/>
      <c r="V127" s="163"/>
      <c r="W127" s="153"/>
      <c r="X127" s="153"/>
      <c r="Y127" s="153"/>
      <c r="Z127" s="153"/>
      <c r="AA127" s="153"/>
      <c r="AB127" s="153"/>
      <c r="AC127" s="153"/>
      <c r="AD127" s="153"/>
      <c r="AE127" s="153"/>
      <c r="AF127" s="153" t="s">
        <v>106</v>
      </c>
      <c r="AG127" s="153">
        <v>0</v>
      </c>
      <c r="AH127" s="153"/>
      <c r="AI127" s="153"/>
      <c r="AJ127" s="153"/>
      <c r="AK127" s="153"/>
      <c r="AL127" s="153"/>
      <c r="AM127" s="153"/>
      <c r="AN127" s="153"/>
      <c r="AO127" s="153"/>
      <c r="AP127" s="153"/>
      <c r="AQ127" s="153"/>
      <c r="AR127" s="153"/>
      <c r="AS127" s="153"/>
      <c r="AT127" s="153"/>
      <c r="AU127" s="153"/>
      <c r="AV127" s="153"/>
      <c r="AW127" s="153"/>
      <c r="AX127" s="153"/>
      <c r="AY127" s="153"/>
      <c r="AZ127" s="153"/>
      <c r="BA127" s="153"/>
      <c r="BB127" s="153"/>
      <c r="BC127" s="153"/>
      <c r="BD127" s="153"/>
      <c r="BE127" s="153"/>
      <c r="BF127" s="153"/>
      <c r="BG127" s="153"/>
      <c r="BH127" s="153"/>
      <c r="BI127" s="153"/>
    </row>
    <row r="128" spans="1:61" outlineLevel="1">
      <c r="A128" s="154"/>
      <c r="B128" s="160"/>
      <c r="C128" s="160"/>
      <c r="D128" s="196" t="s">
        <v>227</v>
      </c>
      <c r="E128" s="165"/>
      <c r="F128" s="170">
        <v>0.64800000000000002</v>
      </c>
      <c r="G128" s="173"/>
      <c r="H128" s="173"/>
      <c r="I128" s="173"/>
      <c r="J128" s="173"/>
      <c r="K128" s="173"/>
      <c r="L128" s="173"/>
      <c r="M128" s="173"/>
      <c r="N128" s="173"/>
      <c r="O128" s="163"/>
      <c r="P128" s="163"/>
      <c r="Q128" s="163"/>
      <c r="R128" s="163"/>
      <c r="S128" s="163"/>
      <c r="T128" s="163"/>
      <c r="U128" s="164"/>
      <c r="V128" s="163"/>
      <c r="W128" s="153"/>
      <c r="X128" s="153"/>
      <c r="Y128" s="153"/>
      <c r="Z128" s="153"/>
      <c r="AA128" s="153"/>
      <c r="AB128" s="153"/>
      <c r="AC128" s="153"/>
      <c r="AD128" s="153"/>
      <c r="AE128" s="153"/>
      <c r="AF128" s="153" t="s">
        <v>106</v>
      </c>
      <c r="AG128" s="153">
        <v>0</v>
      </c>
      <c r="AH128" s="153"/>
      <c r="AI128" s="153"/>
      <c r="AJ128" s="153"/>
      <c r="AK128" s="153"/>
      <c r="AL128" s="153"/>
      <c r="AM128" s="153"/>
      <c r="AN128" s="153"/>
      <c r="AO128" s="153"/>
      <c r="AP128" s="153"/>
      <c r="AQ128" s="153"/>
      <c r="AR128" s="153"/>
      <c r="AS128" s="153"/>
      <c r="AT128" s="153"/>
      <c r="AU128" s="153"/>
      <c r="AV128" s="153"/>
      <c r="AW128" s="153"/>
      <c r="AX128" s="153"/>
      <c r="AY128" s="153"/>
      <c r="AZ128" s="153"/>
      <c r="BA128" s="153"/>
      <c r="BB128" s="153"/>
      <c r="BC128" s="153"/>
      <c r="BD128" s="153"/>
      <c r="BE128" s="153"/>
      <c r="BF128" s="153"/>
      <c r="BG128" s="153"/>
      <c r="BH128" s="153"/>
      <c r="BI128" s="153"/>
    </row>
    <row r="129" spans="1:61" outlineLevel="1">
      <c r="A129" s="154"/>
      <c r="B129" s="160"/>
      <c r="C129" s="160"/>
      <c r="D129" s="196" t="s">
        <v>214</v>
      </c>
      <c r="E129" s="165"/>
      <c r="F129" s="170"/>
      <c r="G129" s="173"/>
      <c r="H129" s="173"/>
      <c r="I129" s="173"/>
      <c r="J129" s="173"/>
      <c r="K129" s="173"/>
      <c r="L129" s="173"/>
      <c r="M129" s="173"/>
      <c r="N129" s="173"/>
      <c r="O129" s="163"/>
      <c r="P129" s="163"/>
      <c r="Q129" s="163"/>
      <c r="R129" s="163"/>
      <c r="S129" s="163"/>
      <c r="T129" s="163"/>
      <c r="U129" s="164"/>
      <c r="V129" s="163"/>
      <c r="W129" s="153"/>
      <c r="X129" s="153"/>
      <c r="Y129" s="153"/>
      <c r="Z129" s="153"/>
      <c r="AA129" s="153"/>
      <c r="AB129" s="153"/>
      <c r="AC129" s="153"/>
      <c r="AD129" s="153"/>
      <c r="AE129" s="153"/>
      <c r="AF129" s="153" t="s">
        <v>106</v>
      </c>
      <c r="AG129" s="153">
        <v>0</v>
      </c>
      <c r="AH129" s="153"/>
      <c r="AI129" s="153"/>
      <c r="AJ129" s="153"/>
      <c r="AK129" s="153"/>
      <c r="AL129" s="153"/>
      <c r="AM129" s="153"/>
      <c r="AN129" s="153"/>
      <c r="AO129" s="153"/>
      <c r="AP129" s="153"/>
      <c r="AQ129" s="153"/>
      <c r="AR129" s="153"/>
      <c r="AS129" s="153"/>
      <c r="AT129" s="153"/>
      <c r="AU129" s="153"/>
      <c r="AV129" s="153"/>
      <c r="AW129" s="153"/>
      <c r="AX129" s="153"/>
      <c r="AY129" s="153"/>
      <c r="AZ129" s="153"/>
      <c r="BA129" s="153"/>
      <c r="BB129" s="153"/>
      <c r="BC129" s="153"/>
      <c r="BD129" s="153"/>
      <c r="BE129" s="153"/>
      <c r="BF129" s="153"/>
      <c r="BG129" s="153"/>
      <c r="BH129" s="153"/>
      <c r="BI129" s="153"/>
    </row>
    <row r="130" spans="1:61" outlineLevel="1">
      <c r="A130" s="154"/>
      <c r="B130" s="160"/>
      <c r="C130" s="160"/>
      <c r="D130" s="196" t="s">
        <v>227</v>
      </c>
      <c r="E130" s="165"/>
      <c r="F130" s="170">
        <v>0.64800000000000002</v>
      </c>
      <c r="G130" s="173"/>
      <c r="H130" s="173"/>
      <c r="I130" s="173"/>
      <c r="J130" s="173"/>
      <c r="K130" s="173"/>
      <c r="L130" s="173"/>
      <c r="M130" s="173"/>
      <c r="N130" s="173"/>
      <c r="O130" s="163"/>
      <c r="P130" s="163"/>
      <c r="Q130" s="163"/>
      <c r="R130" s="163"/>
      <c r="S130" s="163"/>
      <c r="T130" s="163"/>
      <c r="U130" s="164"/>
      <c r="V130" s="163"/>
      <c r="W130" s="153"/>
      <c r="X130" s="153"/>
      <c r="Y130" s="153"/>
      <c r="Z130" s="153"/>
      <c r="AA130" s="153"/>
      <c r="AB130" s="153"/>
      <c r="AC130" s="153"/>
      <c r="AD130" s="153"/>
      <c r="AE130" s="153"/>
      <c r="AF130" s="153" t="s">
        <v>106</v>
      </c>
      <c r="AG130" s="153">
        <v>0</v>
      </c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  <c r="AU130" s="153"/>
      <c r="AV130" s="153"/>
      <c r="AW130" s="153"/>
      <c r="AX130" s="153"/>
      <c r="AY130" s="153"/>
      <c r="AZ130" s="153"/>
      <c r="BA130" s="153"/>
      <c r="BB130" s="153"/>
      <c r="BC130" s="153"/>
      <c r="BD130" s="153"/>
      <c r="BE130" s="153"/>
      <c r="BF130" s="153"/>
      <c r="BG130" s="153"/>
      <c r="BH130" s="153"/>
      <c r="BI130" s="153"/>
    </row>
    <row r="131" spans="1:61" outlineLevel="1">
      <c r="A131" s="154">
        <v>42</v>
      </c>
      <c r="B131" s="160" t="s">
        <v>228</v>
      </c>
      <c r="C131" s="203" t="s">
        <v>412</v>
      </c>
      <c r="D131" s="195" t="s">
        <v>229</v>
      </c>
      <c r="E131" s="162" t="s">
        <v>127</v>
      </c>
      <c r="F131" s="169">
        <v>58.56</v>
      </c>
      <c r="G131" s="172"/>
      <c r="H131" s="173">
        <f>ROUND(F131*G131,2)</f>
        <v>0</v>
      </c>
      <c r="I131" s="172"/>
      <c r="J131" s="173">
        <f>ROUND(F131*I131,2)</f>
        <v>0</v>
      </c>
      <c r="K131" s="172"/>
      <c r="L131" s="173">
        <f>ROUND(F131*K131,2)</f>
        <v>0</v>
      </c>
      <c r="M131" s="173">
        <v>21</v>
      </c>
      <c r="N131" s="173">
        <f>H131*(1+M131/100)</f>
        <v>0</v>
      </c>
      <c r="O131" s="163">
        <v>3.9199999999999999E-2</v>
      </c>
      <c r="P131" s="163">
        <f>ROUND(F131*O131,5)</f>
        <v>2.29555</v>
      </c>
      <c r="Q131" s="163">
        <v>0</v>
      </c>
      <c r="R131" s="163">
        <f>ROUND(F131*Q131,5)</f>
        <v>0</v>
      </c>
      <c r="S131" s="163"/>
      <c r="T131" s="163"/>
      <c r="U131" s="164">
        <v>1.05</v>
      </c>
      <c r="V131" s="163">
        <f>ROUND(F131*U131,2)</f>
        <v>61.49</v>
      </c>
      <c r="W131" s="153"/>
      <c r="X131" s="153"/>
      <c r="Y131" s="153"/>
      <c r="Z131" s="153"/>
      <c r="AA131" s="153"/>
      <c r="AB131" s="153"/>
      <c r="AC131" s="153"/>
      <c r="AD131" s="153"/>
      <c r="AE131" s="153"/>
      <c r="AF131" s="153" t="s">
        <v>104</v>
      </c>
      <c r="AG131" s="153"/>
      <c r="AH131" s="153"/>
      <c r="AI131" s="153"/>
      <c r="AJ131" s="153"/>
      <c r="AK131" s="153"/>
      <c r="AL131" s="153"/>
      <c r="AM131" s="153"/>
      <c r="AN131" s="153"/>
      <c r="AO131" s="153"/>
      <c r="AP131" s="153"/>
      <c r="AQ131" s="153"/>
      <c r="AR131" s="153"/>
      <c r="AS131" s="153"/>
      <c r="AT131" s="153"/>
      <c r="AU131" s="153"/>
      <c r="AV131" s="153"/>
      <c r="AW131" s="153"/>
      <c r="AX131" s="153"/>
      <c r="AY131" s="153"/>
      <c r="AZ131" s="153"/>
      <c r="BA131" s="153"/>
      <c r="BB131" s="153"/>
      <c r="BC131" s="153"/>
      <c r="BD131" s="153"/>
      <c r="BE131" s="153"/>
      <c r="BF131" s="153"/>
      <c r="BG131" s="153"/>
      <c r="BH131" s="153"/>
      <c r="BI131" s="153"/>
    </row>
    <row r="132" spans="1:61" outlineLevel="1">
      <c r="A132" s="154"/>
      <c r="B132" s="160"/>
      <c r="C132" s="160"/>
      <c r="D132" s="196" t="s">
        <v>208</v>
      </c>
      <c r="E132" s="165"/>
      <c r="F132" s="170"/>
      <c r="G132" s="173"/>
      <c r="H132" s="173"/>
      <c r="I132" s="173"/>
      <c r="J132" s="173"/>
      <c r="K132" s="173"/>
      <c r="L132" s="173"/>
      <c r="M132" s="173"/>
      <c r="N132" s="173"/>
      <c r="O132" s="163"/>
      <c r="P132" s="163"/>
      <c r="Q132" s="163"/>
      <c r="R132" s="163"/>
      <c r="S132" s="163"/>
      <c r="T132" s="163"/>
      <c r="U132" s="164"/>
      <c r="V132" s="16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 t="s">
        <v>106</v>
      </c>
      <c r="AG132" s="153">
        <v>0</v>
      </c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</row>
    <row r="133" spans="1:61" outlineLevel="1">
      <c r="A133" s="154"/>
      <c r="B133" s="160"/>
      <c r="C133" s="160"/>
      <c r="D133" s="196" t="s">
        <v>230</v>
      </c>
      <c r="E133" s="165"/>
      <c r="F133" s="170">
        <v>33.6</v>
      </c>
      <c r="G133" s="173"/>
      <c r="H133" s="173"/>
      <c r="I133" s="173"/>
      <c r="J133" s="173"/>
      <c r="K133" s="173"/>
      <c r="L133" s="173"/>
      <c r="M133" s="173"/>
      <c r="N133" s="173"/>
      <c r="O133" s="163"/>
      <c r="P133" s="163"/>
      <c r="Q133" s="163"/>
      <c r="R133" s="163"/>
      <c r="S133" s="163"/>
      <c r="T133" s="163"/>
      <c r="U133" s="164"/>
      <c r="V133" s="16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 t="s">
        <v>106</v>
      </c>
      <c r="AG133" s="153">
        <v>0</v>
      </c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</row>
    <row r="134" spans="1:61" outlineLevel="1">
      <c r="A134" s="154"/>
      <c r="B134" s="160"/>
      <c r="C134" s="160"/>
      <c r="D134" s="196" t="s">
        <v>210</v>
      </c>
      <c r="E134" s="165"/>
      <c r="F134" s="170"/>
      <c r="G134" s="173"/>
      <c r="H134" s="173"/>
      <c r="I134" s="173"/>
      <c r="J134" s="173"/>
      <c r="K134" s="173"/>
      <c r="L134" s="173"/>
      <c r="M134" s="173"/>
      <c r="N134" s="173"/>
      <c r="O134" s="163"/>
      <c r="P134" s="163"/>
      <c r="Q134" s="163"/>
      <c r="R134" s="163"/>
      <c r="S134" s="163"/>
      <c r="T134" s="163"/>
      <c r="U134" s="164"/>
      <c r="V134" s="16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 t="s">
        <v>106</v>
      </c>
      <c r="AG134" s="153">
        <v>0</v>
      </c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</row>
    <row r="135" spans="1:61" outlineLevel="1">
      <c r="A135" s="154"/>
      <c r="B135" s="160"/>
      <c r="C135" s="160"/>
      <c r="D135" s="196" t="s">
        <v>231</v>
      </c>
      <c r="E135" s="165"/>
      <c r="F135" s="170">
        <v>21.12</v>
      </c>
      <c r="G135" s="173"/>
      <c r="H135" s="173"/>
      <c r="I135" s="173"/>
      <c r="J135" s="173"/>
      <c r="K135" s="173"/>
      <c r="L135" s="173"/>
      <c r="M135" s="173"/>
      <c r="N135" s="173"/>
      <c r="O135" s="163"/>
      <c r="P135" s="163"/>
      <c r="Q135" s="163"/>
      <c r="R135" s="163"/>
      <c r="S135" s="163"/>
      <c r="T135" s="163"/>
      <c r="U135" s="164"/>
      <c r="V135" s="16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 t="s">
        <v>106</v>
      </c>
      <c r="AG135" s="153">
        <v>0</v>
      </c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</row>
    <row r="136" spans="1:61" outlineLevel="1">
      <c r="A136" s="154"/>
      <c r="B136" s="160"/>
      <c r="C136" s="160"/>
      <c r="D136" s="196" t="s">
        <v>212</v>
      </c>
      <c r="E136" s="165"/>
      <c r="F136" s="170"/>
      <c r="G136" s="173"/>
      <c r="H136" s="173"/>
      <c r="I136" s="173"/>
      <c r="J136" s="173"/>
      <c r="K136" s="173"/>
      <c r="L136" s="173"/>
      <c r="M136" s="173"/>
      <c r="N136" s="173"/>
      <c r="O136" s="163"/>
      <c r="P136" s="163"/>
      <c r="Q136" s="163"/>
      <c r="R136" s="163"/>
      <c r="S136" s="163"/>
      <c r="T136" s="163"/>
      <c r="U136" s="164"/>
      <c r="V136" s="16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 t="s">
        <v>106</v>
      </c>
      <c r="AG136" s="153">
        <v>0</v>
      </c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</row>
    <row r="137" spans="1:61" outlineLevel="1">
      <c r="A137" s="154"/>
      <c r="B137" s="160"/>
      <c r="C137" s="160"/>
      <c r="D137" s="196" t="s">
        <v>232</v>
      </c>
      <c r="E137" s="165"/>
      <c r="F137" s="170">
        <v>1.92</v>
      </c>
      <c r="G137" s="173"/>
      <c r="H137" s="173"/>
      <c r="I137" s="173"/>
      <c r="J137" s="173"/>
      <c r="K137" s="173"/>
      <c r="L137" s="173"/>
      <c r="M137" s="173"/>
      <c r="N137" s="173"/>
      <c r="O137" s="163"/>
      <c r="P137" s="163"/>
      <c r="Q137" s="163"/>
      <c r="R137" s="163"/>
      <c r="S137" s="163"/>
      <c r="T137" s="163"/>
      <c r="U137" s="164"/>
      <c r="V137" s="16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 t="s">
        <v>106</v>
      </c>
      <c r="AG137" s="153">
        <v>0</v>
      </c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</row>
    <row r="138" spans="1:61" outlineLevel="1">
      <c r="A138" s="154"/>
      <c r="B138" s="160"/>
      <c r="C138" s="160"/>
      <c r="D138" s="196" t="s">
        <v>214</v>
      </c>
      <c r="E138" s="165"/>
      <c r="F138" s="170"/>
      <c r="G138" s="173"/>
      <c r="H138" s="173"/>
      <c r="I138" s="173"/>
      <c r="J138" s="173"/>
      <c r="K138" s="173"/>
      <c r="L138" s="173"/>
      <c r="M138" s="173"/>
      <c r="N138" s="173"/>
      <c r="O138" s="163"/>
      <c r="P138" s="163"/>
      <c r="Q138" s="163"/>
      <c r="R138" s="163"/>
      <c r="S138" s="163"/>
      <c r="T138" s="163"/>
      <c r="U138" s="164"/>
      <c r="V138" s="16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 t="s">
        <v>106</v>
      </c>
      <c r="AG138" s="153">
        <v>0</v>
      </c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</row>
    <row r="139" spans="1:61" outlineLevel="1">
      <c r="A139" s="154"/>
      <c r="B139" s="160"/>
      <c r="C139" s="160"/>
      <c r="D139" s="196" t="s">
        <v>232</v>
      </c>
      <c r="E139" s="165"/>
      <c r="F139" s="170">
        <v>1.92</v>
      </c>
      <c r="G139" s="173"/>
      <c r="H139" s="173"/>
      <c r="I139" s="173"/>
      <c r="J139" s="173"/>
      <c r="K139" s="173"/>
      <c r="L139" s="173"/>
      <c r="M139" s="173"/>
      <c r="N139" s="173"/>
      <c r="O139" s="163"/>
      <c r="P139" s="163"/>
      <c r="Q139" s="163"/>
      <c r="R139" s="163"/>
      <c r="S139" s="163"/>
      <c r="T139" s="163"/>
      <c r="U139" s="164"/>
      <c r="V139" s="16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 t="s">
        <v>106</v>
      </c>
      <c r="AG139" s="153">
        <v>0</v>
      </c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</row>
    <row r="140" spans="1:61" outlineLevel="1">
      <c r="A140" s="154">
        <v>43</v>
      </c>
      <c r="B140" s="160" t="s">
        <v>233</v>
      </c>
      <c r="C140" s="203" t="s">
        <v>412</v>
      </c>
      <c r="D140" s="195" t="s">
        <v>234</v>
      </c>
      <c r="E140" s="162" t="s">
        <v>127</v>
      </c>
      <c r="F140" s="169">
        <v>58.56</v>
      </c>
      <c r="G140" s="172"/>
      <c r="H140" s="173">
        <f>ROUND(F140*G140,2)</f>
        <v>0</v>
      </c>
      <c r="I140" s="172"/>
      <c r="J140" s="173">
        <f>ROUND(F140*I140,2)</f>
        <v>0</v>
      </c>
      <c r="K140" s="172"/>
      <c r="L140" s="173">
        <f>ROUND(F140*K140,2)</f>
        <v>0</v>
      </c>
      <c r="M140" s="173">
        <v>21</v>
      </c>
      <c r="N140" s="173">
        <f>H140*(1+M140/100)</f>
        <v>0</v>
      </c>
      <c r="O140" s="163">
        <v>0</v>
      </c>
      <c r="P140" s="163">
        <f>ROUND(F140*O140,5)</f>
        <v>0</v>
      </c>
      <c r="Q140" s="163">
        <v>0</v>
      </c>
      <c r="R140" s="163">
        <f>ROUND(F140*Q140,5)</f>
        <v>0</v>
      </c>
      <c r="S140" s="163"/>
      <c r="T140" s="163"/>
      <c r="U140" s="164">
        <v>0.32</v>
      </c>
      <c r="V140" s="163">
        <f>ROUND(F140*U140,2)</f>
        <v>18.739999999999998</v>
      </c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 t="s">
        <v>104</v>
      </c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</row>
    <row r="141" spans="1:61" outlineLevel="1">
      <c r="A141" s="154">
        <v>44</v>
      </c>
      <c r="B141" s="160" t="s">
        <v>235</v>
      </c>
      <c r="C141" s="203" t="s">
        <v>412</v>
      </c>
      <c r="D141" s="195" t="s">
        <v>236</v>
      </c>
      <c r="E141" s="162" t="s">
        <v>154</v>
      </c>
      <c r="F141" s="169">
        <v>37</v>
      </c>
      <c r="G141" s="172"/>
      <c r="H141" s="173">
        <f>ROUND(F141*G141,2)</f>
        <v>0</v>
      </c>
      <c r="I141" s="172"/>
      <c r="J141" s="173">
        <f>ROUND(F141*I141,2)</f>
        <v>0</v>
      </c>
      <c r="K141" s="172"/>
      <c r="L141" s="173">
        <f>ROUND(F141*K141,2)</f>
        <v>0</v>
      </c>
      <c r="M141" s="173">
        <v>21</v>
      </c>
      <c r="N141" s="173">
        <f>H141*(1+M141/100)</f>
        <v>0</v>
      </c>
      <c r="O141" s="163">
        <v>2.5000000000000001E-4</v>
      </c>
      <c r="P141" s="163">
        <f>ROUND(F141*O141,5)</f>
        <v>9.2499999999999995E-3</v>
      </c>
      <c r="Q141" s="163">
        <v>0</v>
      </c>
      <c r="R141" s="163">
        <f>ROUND(F141*Q141,5)</f>
        <v>0</v>
      </c>
      <c r="S141" s="163"/>
      <c r="T141" s="163"/>
      <c r="U141" s="164">
        <v>0.5</v>
      </c>
      <c r="V141" s="163">
        <f>ROUND(F141*U141,2)</f>
        <v>18.5</v>
      </c>
      <c r="W141" s="153"/>
      <c r="X141" s="153"/>
      <c r="Y141" s="153"/>
      <c r="Z141" s="153"/>
      <c r="AA141" s="153"/>
      <c r="AB141" s="153"/>
      <c r="AC141" s="153"/>
      <c r="AD141" s="153"/>
      <c r="AE141" s="153"/>
      <c r="AF141" s="153" t="s">
        <v>104</v>
      </c>
      <c r="AG141" s="153"/>
      <c r="AH141" s="153"/>
      <c r="AI141" s="153"/>
      <c r="AJ141" s="153"/>
      <c r="AK141" s="153"/>
      <c r="AL141" s="153"/>
      <c r="AM141" s="153"/>
      <c r="AN141" s="153"/>
      <c r="AO141" s="153"/>
      <c r="AP141" s="153"/>
      <c r="AQ141" s="153"/>
      <c r="AR141" s="153"/>
      <c r="AS141" s="153"/>
      <c r="AT141" s="153"/>
      <c r="AU141" s="153"/>
      <c r="AV141" s="153"/>
      <c r="AW141" s="153"/>
      <c r="AX141" s="153"/>
      <c r="AY141" s="153"/>
      <c r="AZ141" s="153"/>
      <c r="BA141" s="153"/>
      <c r="BB141" s="153"/>
      <c r="BC141" s="153"/>
      <c r="BD141" s="153"/>
      <c r="BE141" s="153"/>
      <c r="BF141" s="153"/>
      <c r="BG141" s="153"/>
      <c r="BH141" s="153"/>
      <c r="BI141" s="153"/>
    </row>
    <row r="142" spans="1:61" outlineLevel="1">
      <c r="A142" s="154"/>
      <c r="B142" s="160"/>
      <c r="C142" s="160"/>
      <c r="D142" s="196" t="s">
        <v>210</v>
      </c>
      <c r="E142" s="165"/>
      <c r="F142" s="170"/>
      <c r="G142" s="173"/>
      <c r="H142" s="173"/>
      <c r="I142" s="173"/>
      <c r="J142" s="173"/>
      <c r="K142" s="173"/>
      <c r="L142" s="173"/>
      <c r="M142" s="173"/>
      <c r="N142" s="173"/>
      <c r="O142" s="163"/>
      <c r="P142" s="163"/>
      <c r="Q142" s="163"/>
      <c r="R142" s="163"/>
      <c r="S142" s="163"/>
      <c r="T142" s="163"/>
      <c r="U142" s="164"/>
      <c r="V142" s="163"/>
      <c r="W142" s="153"/>
      <c r="X142" s="153"/>
      <c r="Y142" s="153"/>
      <c r="Z142" s="153"/>
      <c r="AA142" s="153"/>
      <c r="AB142" s="153"/>
      <c r="AC142" s="153"/>
      <c r="AD142" s="153"/>
      <c r="AE142" s="153"/>
      <c r="AF142" s="153" t="s">
        <v>106</v>
      </c>
      <c r="AG142" s="153">
        <v>0</v>
      </c>
      <c r="AH142" s="153"/>
      <c r="AI142" s="153"/>
      <c r="AJ142" s="153"/>
      <c r="AK142" s="153"/>
      <c r="AL142" s="153"/>
      <c r="AM142" s="153"/>
      <c r="AN142" s="153"/>
      <c r="AO142" s="153"/>
      <c r="AP142" s="153"/>
      <c r="AQ142" s="153"/>
      <c r="AR142" s="153"/>
      <c r="AS142" s="153"/>
      <c r="AT142" s="153"/>
      <c r="AU142" s="153"/>
      <c r="AV142" s="153"/>
      <c r="AW142" s="153"/>
      <c r="AX142" s="153"/>
      <c r="AY142" s="153"/>
      <c r="AZ142" s="153"/>
      <c r="BA142" s="153"/>
      <c r="BB142" s="153"/>
      <c r="BC142" s="153"/>
      <c r="BD142" s="153"/>
      <c r="BE142" s="153"/>
      <c r="BF142" s="153"/>
      <c r="BG142" s="153"/>
      <c r="BH142" s="153"/>
      <c r="BI142" s="153"/>
    </row>
    <row r="143" spans="1:61" outlineLevel="1">
      <c r="A143" s="154"/>
      <c r="B143" s="160"/>
      <c r="C143" s="160"/>
      <c r="D143" s="196" t="s">
        <v>237</v>
      </c>
      <c r="E143" s="165"/>
      <c r="F143" s="170">
        <v>33</v>
      </c>
      <c r="G143" s="173"/>
      <c r="H143" s="173"/>
      <c r="I143" s="173"/>
      <c r="J143" s="173"/>
      <c r="K143" s="173"/>
      <c r="L143" s="173"/>
      <c r="M143" s="173"/>
      <c r="N143" s="173"/>
      <c r="O143" s="163"/>
      <c r="P143" s="163"/>
      <c r="Q143" s="163"/>
      <c r="R143" s="163"/>
      <c r="S143" s="163"/>
      <c r="T143" s="163"/>
      <c r="U143" s="164"/>
      <c r="V143" s="163"/>
      <c r="W143" s="153"/>
      <c r="X143" s="153"/>
      <c r="Y143" s="153"/>
      <c r="Z143" s="153"/>
      <c r="AA143" s="153"/>
      <c r="AB143" s="153"/>
      <c r="AC143" s="153"/>
      <c r="AD143" s="153"/>
      <c r="AE143" s="153"/>
      <c r="AF143" s="153" t="s">
        <v>106</v>
      </c>
      <c r="AG143" s="153">
        <v>0</v>
      </c>
      <c r="AH143" s="153"/>
      <c r="AI143" s="153"/>
      <c r="AJ143" s="153"/>
      <c r="AK143" s="153"/>
      <c r="AL143" s="153"/>
      <c r="AM143" s="153"/>
      <c r="AN143" s="153"/>
      <c r="AO143" s="153"/>
      <c r="AP143" s="153"/>
      <c r="AQ143" s="153"/>
      <c r="AR143" s="153"/>
      <c r="AS143" s="153"/>
      <c r="AT143" s="153"/>
      <c r="AU143" s="153"/>
      <c r="AV143" s="153"/>
      <c r="AW143" s="153"/>
      <c r="AX143" s="153"/>
      <c r="AY143" s="153"/>
      <c r="AZ143" s="153"/>
      <c r="BA143" s="153"/>
      <c r="BB143" s="153"/>
      <c r="BC143" s="153"/>
      <c r="BD143" s="153"/>
      <c r="BE143" s="153"/>
      <c r="BF143" s="153"/>
      <c r="BG143" s="153"/>
      <c r="BH143" s="153"/>
      <c r="BI143" s="153"/>
    </row>
    <row r="144" spans="1:61" outlineLevel="1">
      <c r="A144" s="154"/>
      <c r="B144" s="160"/>
      <c r="C144" s="160"/>
      <c r="D144" s="196" t="s">
        <v>212</v>
      </c>
      <c r="E144" s="165"/>
      <c r="F144" s="170"/>
      <c r="G144" s="173"/>
      <c r="H144" s="173"/>
      <c r="I144" s="173"/>
      <c r="J144" s="173"/>
      <c r="K144" s="173"/>
      <c r="L144" s="173"/>
      <c r="M144" s="173"/>
      <c r="N144" s="173"/>
      <c r="O144" s="163"/>
      <c r="P144" s="163"/>
      <c r="Q144" s="163"/>
      <c r="R144" s="163"/>
      <c r="S144" s="163"/>
      <c r="T144" s="163"/>
      <c r="U144" s="164"/>
      <c r="V144" s="163"/>
      <c r="W144" s="153"/>
      <c r="X144" s="153"/>
      <c r="Y144" s="153"/>
      <c r="Z144" s="153"/>
      <c r="AA144" s="153"/>
      <c r="AB144" s="153"/>
      <c r="AC144" s="153"/>
      <c r="AD144" s="153"/>
      <c r="AE144" s="153"/>
      <c r="AF144" s="153" t="s">
        <v>106</v>
      </c>
      <c r="AG144" s="153">
        <v>0</v>
      </c>
      <c r="AH144" s="153"/>
      <c r="AI144" s="153"/>
      <c r="AJ144" s="153"/>
      <c r="AK144" s="153"/>
      <c r="AL144" s="153"/>
      <c r="AM144" s="153"/>
      <c r="AN144" s="153"/>
      <c r="AO144" s="153"/>
      <c r="AP144" s="153"/>
      <c r="AQ144" s="153"/>
      <c r="AR144" s="153"/>
      <c r="AS144" s="153"/>
      <c r="AT144" s="153"/>
      <c r="AU144" s="153"/>
      <c r="AV144" s="153"/>
      <c r="AW144" s="153"/>
      <c r="AX144" s="153"/>
      <c r="AY144" s="153"/>
      <c r="AZ144" s="153"/>
      <c r="BA144" s="153"/>
      <c r="BB144" s="153"/>
      <c r="BC144" s="153"/>
      <c r="BD144" s="153"/>
      <c r="BE144" s="153"/>
      <c r="BF144" s="153"/>
      <c r="BG144" s="153"/>
      <c r="BH144" s="153"/>
      <c r="BI144" s="153"/>
    </row>
    <row r="145" spans="1:61" outlineLevel="1">
      <c r="A145" s="154"/>
      <c r="B145" s="160"/>
      <c r="C145" s="160"/>
      <c r="D145" s="196" t="s">
        <v>238</v>
      </c>
      <c r="E145" s="165"/>
      <c r="F145" s="170">
        <v>2</v>
      </c>
      <c r="G145" s="173"/>
      <c r="H145" s="173"/>
      <c r="I145" s="173"/>
      <c r="J145" s="173"/>
      <c r="K145" s="173"/>
      <c r="L145" s="173"/>
      <c r="M145" s="173"/>
      <c r="N145" s="173"/>
      <c r="O145" s="163"/>
      <c r="P145" s="163"/>
      <c r="Q145" s="163"/>
      <c r="R145" s="163"/>
      <c r="S145" s="163"/>
      <c r="T145" s="163"/>
      <c r="U145" s="164"/>
      <c r="V145" s="163"/>
      <c r="W145" s="153"/>
      <c r="X145" s="153"/>
      <c r="Y145" s="153"/>
      <c r="Z145" s="153"/>
      <c r="AA145" s="153"/>
      <c r="AB145" s="153"/>
      <c r="AC145" s="153"/>
      <c r="AD145" s="153"/>
      <c r="AE145" s="153"/>
      <c r="AF145" s="153" t="s">
        <v>106</v>
      </c>
      <c r="AG145" s="153">
        <v>0</v>
      </c>
      <c r="AH145" s="153"/>
      <c r="AI145" s="153"/>
      <c r="AJ145" s="153"/>
      <c r="AK145" s="153"/>
      <c r="AL145" s="153"/>
      <c r="AM145" s="153"/>
      <c r="AN145" s="153"/>
      <c r="AO145" s="153"/>
      <c r="AP145" s="153"/>
      <c r="AQ145" s="153"/>
      <c r="AR145" s="153"/>
      <c r="AS145" s="153"/>
      <c r="AT145" s="153"/>
      <c r="AU145" s="153"/>
      <c r="AV145" s="153"/>
      <c r="AW145" s="153"/>
      <c r="AX145" s="153"/>
      <c r="AY145" s="153"/>
      <c r="AZ145" s="153"/>
      <c r="BA145" s="153"/>
      <c r="BB145" s="153"/>
      <c r="BC145" s="153"/>
      <c r="BD145" s="153"/>
      <c r="BE145" s="153"/>
      <c r="BF145" s="153"/>
      <c r="BG145" s="153"/>
      <c r="BH145" s="153"/>
      <c r="BI145" s="153"/>
    </row>
    <row r="146" spans="1:61" outlineLevel="1">
      <c r="A146" s="154"/>
      <c r="B146" s="160"/>
      <c r="C146" s="160"/>
      <c r="D146" s="196" t="s">
        <v>214</v>
      </c>
      <c r="E146" s="165"/>
      <c r="F146" s="170"/>
      <c r="G146" s="173"/>
      <c r="H146" s="173"/>
      <c r="I146" s="173"/>
      <c r="J146" s="173"/>
      <c r="K146" s="173"/>
      <c r="L146" s="173"/>
      <c r="M146" s="173"/>
      <c r="N146" s="173"/>
      <c r="O146" s="163"/>
      <c r="P146" s="163"/>
      <c r="Q146" s="163"/>
      <c r="R146" s="163"/>
      <c r="S146" s="163"/>
      <c r="T146" s="163"/>
      <c r="U146" s="164"/>
      <c r="V146" s="163"/>
      <c r="W146" s="153"/>
      <c r="X146" s="153"/>
      <c r="Y146" s="153"/>
      <c r="Z146" s="153"/>
      <c r="AA146" s="153"/>
      <c r="AB146" s="153"/>
      <c r="AC146" s="153"/>
      <c r="AD146" s="153"/>
      <c r="AE146" s="153"/>
      <c r="AF146" s="153" t="s">
        <v>106</v>
      </c>
      <c r="AG146" s="153">
        <v>0</v>
      </c>
      <c r="AH146" s="153"/>
      <c r="AI146" s="153"/>
      <c r="AJ146" s="153"/>
      <c r="AK146" s="153"/>
      <c r="AL146" s="153"/>
      <c r="AM146" s="153"/>
      <c r="AN146" s="153"/>
      <c r="AO146" s="153"/>
      <c r="AP146" s="153"/>
      <c r="AQ146" s="153"/>
      <c r="AR146" s="153"/>
      <c r="AS146" s="153"/>
      <c r="AT146" s="153"/>
      <c r="AU146" s="153"/>
      <c r="AV146" s="153"/>
      <c r="AW146" s="153"/>
      <c r="AX146" s="153"/>
      <c r="AY146" s="153"/>
      <c r="AZ146" s="153"/>
      <c r="BA146" s="153"/>
      <c r="BB146" s="153"/>
      <c r="BC146" s="153"/>
      <c r="BD146" s="153"/>
      <c r="BE146" s="153"/>
      <c r="BF146" s="153"/>
      <c r="BG146" s="153"/>
      <c r="BH146" s="153"/>
      <c r="BI146" s="153"/>
    </row>
    <row r="147" spans="1:61" outlineLevel="1">
      <c r="A147" s="154"/>
      <c r="B147" s="160"/>
      <c r="C147" s="160"/>
      <c r="D147" s="196" t="s">
        <v>238</v>
      </c>
      <c r="E147" s="165"/>
      <c r="F147" s="170">
        <v>2</v>
      </c>
      <c r="G147" s="173"/>
      <c r="H147" s="173"/>
      <c r="I147" s="173"/>
      <c r="J147" s="173"/>
      <c r="K147" s="173"/>
      <c r="L147" s="173"/>
      <c r="M147" s="173"/>
      <c r="N147" s="173"/>
      <c r="O147" s="163"/>
      <c r="P147" s="163"/>
      <c r="Q147" s="163"/>
      <c r="R147" s="163"/>
      <c r="S147" s="163"/>
      <c r="T147" s="163"/>
      <c r="U147" s="164"/>
      <c r="V147" s="163"/>
      <c r="W147" s="153"/>
      <c r="X147" s="153"/>
      <c r="Y147" s="153"/>
      <c r="Z147" s="153"/>
      <c r="AA147" s="153"/>
      <c r="AB147" s="153"/>
      <c r="AC147" s="153"/>
      <c r="AD147" s="153"/>
      <c r="AE147" s="153"/>
      <c r="AF147" s="153" t="s">
        <v>106</v>
      </c>
      <c r="AG147" s="153">
        <v>0</v>
      </c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3"/>
      <c r="AS147" s="153"/>
      <c r="AT147" s="153"/>
      <c r="AU147" s="153"/>
      <c r="AV147" s="153"/>
      <c r="AW147" s="153"/>
      <c r="AX147" s="153"/>
      <c r="AY147" s="153"/>
      <c r="AZ147" s="153"/>
      <c r="BA147" s="153"/>
      <c r="BB147" s="153"/>
      <c r="BC147" s="153"/>
      <c r="BD147" s="153"/>
      <c r="BE147" s="153"/>
      <c r="BF147" s="153"/>
      <c r="BG147" s="153"/>
      <c r="BH147" s="153"/>
      <c r="BI147" s="153"/>
    </row>
    <row r="148" spans="1:61" outlineLevel="1">
      <c r="A148" s="154">
        <v>45</v>
      </c>
      <c r="B148" s="160" t="s">
        <v>239</v>
      </c>
      <c r="C148" s="203" t="s">
        <v>412</v>
      </c>
      <c r="D148" s="195" t="s">
        <v>240</v>
      </c>
      <c r="E148" s="162" t="s">
        <v>154</v>
      </c>
      <c r="F148" s="169">
        <v>35</v>
      </c>
      <c r="G148" s="172"/>
      <c r="H148" s="173">
        <f>ROUND(F148*G148,2)</f>
        <v>0</v>
      </c>
      <c r="I148" s="172"/>
      <c r="J148" s="173">
        <f>ROUND(F148*I148,2)</f>
        <v>0</v>
      </c>
      <c r="K148" s="172"/>
      <c r="L148" s="173">
        <f>ROUND(F148*K148,2)</f>
        <v>0</v>
      </c>
      <c r="M148" s="173">
        <v>21</v>
      </c>
      <c r="N148" s="173">
        <f>H148*(1+M148/100)</f>
        <v>0</v>
      </c>
      <c r="O148" s="163">
        <v>4.4000000000000002E-4</v>
      </c>
      <c r="P148" s="163">
        <f>ROUND(F148*O148,5)</f>
        <v>1.54E-2</v>
      </c>
      <c r="Q148" s="163">
        <v>0</v>
      </c>
      <c r="R148" s="163">
        <f>ROUND(F148*Q148,5)</f>
        <v>0</v>
      </c>
      <c r="S148" s="163"/>
      <c r="T148" s="163"/>
      <c r="U148" s="164">
        <v>1.08</v>
      </c>
      <c r="V148" s="163">
        <f>ROUND(F148*U148,2)</f>
        <v>37.799999999999997</v>
      </c>
      <c r="W148" s="153"/>
      <c r="X148" s="153"/>
      <c r="Y148" s="153"/>
      <c r="Z148" s="153"/>
      <c r="AA148" s="153"/>
      <c r="AB148" s="153"/>
      <c r="AC148" s="153"/>
      <c r="AD148" s="153"/>
      <c r="AE148" s="153"/>
      <c r="AF148" s="153" t="s">
        <v>104</v>
      </c>
      <c r="AG148" s="153"/>
      <c r="AH148" s="153"/>
      <c r="AI148" s="153"/>
      <c r="AJ148" s="153"/>
      <c r="AK148" s="153"/>
      <c r="AL148" s="153"/>
      <c r="AM148" s="153"/>
      <c r="AN148" s="153"/>
      <c r="AO148" s="153"/>
      <c r="AP148" s="153"/>
      <c r="AQ148" s="153"/>
      <c r="AR148" s="153"/>
      <c r="AS148" s="153"/>
      <c r="AT148" s="153"/>
      <c r="AU148" s="153"/>
      <c r="AV148" s="153"/>
      <c r="AW148" s="153"/>
      <c r="AX148" s="153"/>
      <c r="AY148" s="153"/>
      <c r="AZ148" s="153"/>
      <c r="BA148" s="153"/>
      <c r="BB148" s="153"/>
      <c r="BC148" s="153"/>
      <c r="BD148" s="153"/>
      <c r="BE148" s="153"/>
      <c r="BF148" s="153"/>
      <c r="BG148" s="153"/>
      <c r="BH148" s="153"/>
      <c r="BI148" s="153"/>
    </row>
    <row r="149" spans="1:61" outlineLevel="1">
      <c r="A149" s="154"/>
      <c r="B149" s="160"/>
      <c r="C149" s="160"/>
      <c r="D149" s="196" t="s">
        <v>208</v>
      </c>
      <c r="E149" s="165"/>
      <c r="F149" s="170"/>
      <c r="G149" s="173"/>
      <c r="H149" s="173"/>
      <c r="I149" s="173"/>
      <c r="J149" s="173"/>
      <c r="K149" s="173"/>
      <c r="L149" s="173"/>
      <c r="M149" s="173"/>
      <c r="N149" s="173"/>
      <c r="O149" s="163"/>
      <c r="P149" s="163"/>
      <c r="Q149" s="163"/>
      <c r="R149" s="163"/>
      <c r="S149" s="163"/>
      <c r="T149" s="163"/>
      <c r="U149" s="164"/>
      <c r="V149" s="163"/>
      <c r="W149" s="153"/>
      <c r="X149" s="153"/>
      <c r="Y149" s="153"/>
      <c r="Z149" s="153"/>
      <c r="AA149" s="153"/>
      <c r="AB149" s="153"/>
      <c r="AC149" s="153"/>
      <c r="AD149" s="153"/>
      <c r="AE149" s="153"/>
      <c r="AF149" s="153" t="s">
        <v>106</v>
      </c>
      <c r="AG149" s="153">
        <v>0</v>
      </c>
      <c r="AH149" s="153"/>
      <c r="AI149" s="153"/>
      <c r="AJ149" s="153"/>
      <c r="AK149" s="153"/>
      <c r="AL149" s="153"/>
      <c r="AM149" s="153"/>
      <c r="AN149" s="153"/>
      <c r="AO149" s="153"/>
      <c r="AP149" s="153"/>
      <c r="AQ149" s="153"/>
      <c r="AR149" s="153"/>
      <c r="AS149" s="153"/>
      <c r="AT149" s="153"/>
      <c r="AU149" s="153"/>
      <c r="AV149" s="153"/>
      <c r="AW149" s="153"/>
      <c r="AX149" s="153"/>
      <c r="AY149" s="153"/>
      <c r="AZ149" s="153"/>
      <c r="BA149" s="153"/>
      <c r="BB149" s="153"/>
      <c r="BC149" s="153"/>
      <c r="BD149" s="153"/>
      <c r="BE149" s="153"/>
      <c r="BF149" s="153"/>
      <c r="BG149" s="153"/>
      <c r="BH149" s="153"/>
      <c r="BI149" s="153"/>
    </row>
    <row r="150" spans="1:61" outlineLevel="1">
      <c r="A150" s="154"/>
      <c r="B150" s="160"/>
      <c r="C150" s="160"/>
      <c r="D150" s="196" t="s">
        <v>241</v>
      </c>
      <c r="E150" s="165"/>
      <c r="F150" s="170">
        <v>35</v>
      </c>
      <c r="G150" s="173"/>
      <c r="H150" s="173"/>
      <c r="I150" s="173"/>
      <c r="J150" s="173"/>
      <c r="K150" s="173"/>
      <c r="L150" s="173"/>
      <c r="M150" s="173"/>
      <c r="N150" s="173"/>
      <c r="O150" s="163"/>
      <c r="P150" s="163"/>
      <c r="Q150" s="163"/>
      <c r="R150" s="163"/>
      <c r="S150" s="163"/>
      <c r="T150" s="163"/>
      <c r="U150" s="164"/>
      <c r="V150" s="163"/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 t="s">
        <v>106</v>
      </c>
      <c r="AG150" s="153">
        <v>0</v>
      </c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  <c r="AV150" s="153"/>
      <c r="AW150" s="153"/>
      <c r="AX150" s="153"/>
      <c r="AY150" s="153"/>
      <c r="AZ150" s="153"/>
      <c r="BA150" s="153"/>
      <c r="BB150" s="153"/>
      <c r="BC150" s="153"/>
      <c r="BD150" s="153"/>
      <c r="BE150" s="153"/>
      <c r="BF150" s="153"/>
      <c r="BG150" s="153"/>
      <c r="BH150" s="153"/>
      <c r="BI150" s="153"/>
    </row>
    <row r="151" spans="1:61" outlineLevel="1">
      <c r="A151" s="154">
        <v>46</v>
      </c>
      <c r="B151" s="160" t="s">
        <v>242</v>
      </c>
      <c r="C151" s="203" t="s">
        <v>412</v>
      </c>
      <c r="D151" s="195" t="s">
        <v>243</v>
      </c>
      <c r="E151" s="162" t="s">
        <v>244</v>
      </c>
      <c r="F151" s="169">
        <v>1114.599696</v>
      </c>
      <c r="G151" s="172"/>
      <c r="H151" s="173">
        <f>ROUND(F151*G151,2)</f>
        <v>0</v>
      </c>
      <c r="I151" s="172"/>
      <c r="J151" s="173">
        <f>ROUND(F151*I151,2)</f>
        <v>0</v>
      </c>
      <c r="K151" s="172"/>
      <c r="L151" s="173">
        <f>ROUND(F151*K151,2)</f>
        <v>0</v>
      </c>
      <c r="M151" s="173">
        <v>21</v>
      </c>
      <c r="N151" s="173">
        <f>H151*(1+M151/100)</f>
        <v>0</v>
      </c>
      <c r="O151" s="163">
        <v>1.0499999999999999E-3</v>
      </c>
      <c r="P151" s="163">
        <f>ROUND(F151*O151,5)</f>
        <v>1.1703300000000001</v>
      </c>
      <c r="Q151" s="163">
        <v>0</v>
      </c>
      <c r="R151" s="163">
        <f>ROUND(F151*Q151,5)</f>
        <v>0</v>
      </c>
      <c r="S151" s="163"/>
      <c r="T151" s="163"/>
      <c r="U151" s="164">
        <v>0.10316</v>
      </c>
      <c r="V151" s="163">
        <f>ROUND(F151*U151,2)</f>
        <v>114.98</v>
      </c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 t="s">
        <v>245</v>
      </c>
      <c r="AG151" s="15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3"/>
      <c r="AY151" s="153"/>
      <c r="AZ151" s="153"/>
      <c r="BA151" s="153"/>
      <c r="BB151" s="153"/>
      <c r="BC151" s="153"/>
      <c r="BD151" s="153"/>
      <c r="BE151" s="153"/>
      <c r="BF151" s="153"/>
      <c r="BG151" s="153"/>
      <c r="BH151" s="153"/>
      <c r="BI151" s="153"/>
    </row>
    <row r="152" spans="1:61" ht="20.399999999999999" outlineLevel="1">
      <c r="A152" s="154"/>
      <c r="B152" s="160"/>
      <c r="C152" s="160"/>
      <c r="D152" s="196" t="s">
        <v>246</v>
      </c>
      <c r="E152" s="165"/>
      <c r="F152" s="170"/>
      <c r="G152" s="173"/>
      <c r="H152" s="173"/>
      <c r="I152" s="173"/>
      <c r="J152" s="173"/>
      <c r="K152" s="173"/>
      <c r="L152" s="173"/>
      <c r="M152" s="173"/>
      <c r="N152" s="173"/>
      <c r="O152" s="163"/>
      <c r="P152" s="163"/>
      <c r="Q152" s="163"/>
      <c r="R152" s="163"/>
      <c r="S152" s="163"/>
      <c r="T152" s="163"/>
      <c r="U152" s="164"/>
      <c r="V152" s="163"/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 t="s">
        <v>106</v>
      </c>
      <c r="AG152" s="153">
        <v>0</v>
      </c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  <c r="AX152" s="153"/>
      <c r="AY152" s="153"/>
      <c r="AZ152" s="153"/>
      <c r="BA152" s="153"/>
      <c r="BB152" s="153"/>
      <c r="BC152" s="153"/>
      <c r="BD152" s="153"/>
      <c r="BE152" s="153"/>
      <c r="BF152" s="153"/>
      <c r="BG152" s="153"/>
      <c r="BH152" s="153"/>
      <c r="BI152" s="153"/>
    </row>
    <row r="153" spans="1:61" outlineLevel="1">
      <c r="A153" s="154"/>
      <c r="B153" s="160"/>
      <c r="C153" s="160"/>
      <c r="D153" s="196" t="s">
        <v>247</v>
      </c>
      <c r="E153" s="165"/>
      <c r="F153" s="170">
        <v>973.839696</v>
      </c>
      <c r="G153" s="173"/>
      <c r="H153" s="173"/>
      <c r="I153" s="173"/>
      <c r="J153" s="173"/>
      <c r="K153" s="173"/>
      <c r="L153" s="173"/>
      <c r="M153" s="173"/>
      <c r="N153" s="173"/>
      <c r="O153" s="163"/>
      <c r="P153" s="163"/>
      <c r="Q153" s="163"/>
      <c r="R153" s="163"/>
      <c r="S153" s="163"/>
      <c r="T153" s="163"/>
      <c r="U153" s="164"/>
      <c r="V153" s="16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 t="s">
        <v>106</v>
      </c>
      <c r="AG153" s="153">
        <v>0</v>
      </c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  <c r="BI153" s="153"/>
    </row>
    <row r="154" spans="1:61" outlineLevel="1">
      <c r="A154" s="154"/>
      <c r="B154" s="160"/>
      <c r="C154" s="160"/>
      <c r="D154" s="196" t="s">
        <v>248</v>
      </c>
      <c r="E154" s="165"/>
      <c r="F154" s="170"/>
      <c r="G154" s="173"/>
      <c r="H154" s="173"/>
      <c r="I154" s="173"/>
      <c r="J154" s="173"/>
      <c r="K154" s="173"/>
      <c r="L154" s="173"/>
      <c r="M154" s="173"/>
      <c r="N154" s="173"/>
      <c r="O154" s="163"/>
      <c r="P154" s="163"/>
      <c r="Q154" s="163"/>
      <c r="R154" s="163"/>
      <c r="S154" s="163"/>
      <c r="T154" s="163"/>
      <c r="U154" s="164"/>
      <c r="V154" s="16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 t="s">
        <v>106</v>
      </c>
      <c r="AG154" s="153">
        <v>0</v>
      </c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  <c r="BI154" s="153"/>
    </row>
    <row r="155" spans="1:61" outlineLevel="1">
      <c r="A155" s="154"/>
      <c r="B155" s="160"/>
      <c r="C155" s="160"/>
      <c r="D155" s="196" t="s">
        <v>249</v>
      </c>
      <c r="E155" s="165"/>
      <c r="F155" s="170">
        <v>140.76</v>
      </c>
      <c r="G155" s="173"/>
      <c r="H155" s="173"/>
      <c r="I155" s="173"/>
      <c r="J155" s="173"/>
      <c r="K155" s="173"/>
      <c r="L155" s="173"/>
      <c r="M155" s="173"/>
      <c r="N155" s="173"/>
      <c r="O155" s="163"/>
      <c r="P155" s="163"/>
      <c r="Q155" s="163"/>
      <c r="R155" s="163"/>
      <c r="S155" s="163"/>
      <c r="T155" s="163"/>
      <c r="U155" s="164"/>
      <c r="V155" s="163"/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 t="s">
        <v>106</v>
      </c>
      <c r="AG155" s="153">
        <v>0</v>
      </c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  <c r="BI155" s="153"/>
    </row>
    <row r="156" spans="1:61" outlineLevel="1">
      <c r="A156" s="154">
        <v>47</v>
      </c>
      <c r="B156" s="160" t="s">
        <v>250</v>
      </c>
      <c r="C156" s="204" t="s">
        <v>413</v>
      </c>
      <c r="D156" s="195" t="s">
        <v>251</v>
      </c>
      <c r="E156" s="162" t="s">
        <v>244</v>
      </c>
      <c r="F156" s="169">
        <v>1114.5997</v>
      </c>
      <c r="G156" s="172"/>
      <c r="H156" s="173">
        <f>ROUND(F156*G156,2)</f>
        <v>0</v>
      </c>
      <c r="I156" s="172"/>
      <c r="J156" s="173">
        <f>ROUND(F156*I156,2)</f>
        <v>0</v>
      </c>
      <c r="K156" s="172"/>
      <c r="L156" s="173">
        <f>ROUND(F156*K156,2)</f>
        <v>0</v>
      </c>
      <c r="M156" s="173">
        <v>21</v>
      </c>
      <c r="N156" s="173">
        <f>H156*(1+M156/100)</f>
        <v>0</v>
      </c>
      <c r="O156" s="163">
        <v>0</v>
      </c>
      <c r="P156" s="163">
        <f>ROUND(F156*O156,5)</f>
        <v>0</v>
      </c>
      <c r="Q156" s="163">
        <v>0</v>
      </c>
      <c r="R156" s="163">
        <f>ROUND(F156*Q156,5)</f>
        <v>0</v>
      </c>
      <c r="S156" s="163"/>
      <c r="T156" s="163"/>
      <c r="U156" s="164">
        <v>0</v>
      </c>
      <c r="V156" s="163">
        <f>ROUND(F156*U156,2)</f>
        <v>0</v>
      </c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 t="s">
        <v>104</v>
      </c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  <c r="BI156" s="153"/>
    </row>
    <row r="157" spans="1:61" ht="20.399999999999999" outlineLevel="1">
      <c r="A157" s="154">
        <v>48</v>
      </c>
      <c r="B157" s="160" t="s">
        <v>250</v>
      </c>
      <c r="C157" s="204" t="s">
        <v>413</v>
      </c>
      <c r="D157" s="195" t="s">
        <v>252</v>
      </c>
      <c r="E157" s="162" t="s">
        <v>154</v>
      </c>
      <c r="F157" s="169">
        <v>1</v>
      </c>
      <c r="G157" s="172"/>
      <c r="H157" s="173">
        <f>ROUND(F157*G157,2)</f>
        <v>0</v>
      </c>
      <c r="I157" s="172"/>
      <c r="J157" s="173">
        <f>ROUND(F157*I157,2)</f>
        <v>0</v>
      </c>
      <c r="K157" s="172"/>
      <c r="L157" s="173">
        <f>ROUND(F157*K157,2)</f>
        <v>0</v>
      </c>
      <c r="M157" s="173">
        <v>21</v>
      </c>
      <c r="N157" s="173">
        <f>H157*(1+M157/100)</f>
        <v>0</v>
      </c>
      <c r="O157" s="163">
        <v>0</v>
      </c>
      <c r="P157" s="163">
        <f>ROUND(F157*O157,5)</f>
        <v>0</v>
      </c>
      <c r="Q157" s="163">
        <v>0</v>
      </c>
      <c r="R157" s="163">
        <f>ROUND(F157*Q157,5)</f>
        <v>0</v>
      </c>
      <c r="S157" s="163"/>
      <c r="T157" s="163"/>
      <c r="U157" s="164">
        <v>0</v>
      </c>
      <c r="V157" s="163">
        <f>ROUND(F157*U157,2)</f>
        <v>0</v>
      </c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 t="s">
        <v>104</v>
      </c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</row>
    <row r="158" spans="1:61" outlineLevel="1">
      <c r="A158" s="154">
        <v>49</v>
      </c>
      <c r="B158" s="160" t="s">
        <v>253</v>
      </c>
      <c r="C158" s="203" t="s">
        <v>412</v>
      </c>
      <c r="D158" s="195" t="s">
        <v>254</v>
      </c>
      <c r="E158" s="162" t="s">
        <v>205</v>
      </c>
      <c r="F158" s="169">
        <v>49</v>
      </c>
      <c r="G158" s="172"/>
      <c r="H158" s="173">
        <f>ROUND(F158*G158,2)</f>
        <v>0</v>
      </c>
      <c r="I158" s="172"/>
      <c r="J158" s="173">
        <f>ROUND(F158*I158,2)</f>
        <v>0</v>
      </c>
      <c r="K158" s="172"/>
      <c r="L158" s="173">
        <f>ROUND(F158*K158,2)</f>
        <v>0</v>
      </c>
      <c r="M158" s="173">
        <v>21</v>
      </c>
      <c r="N158" s="173">
        <f>H158*(1+M158/100)</f>
        <v>0</v>
      </c>
      <c r="O158" s="163">
        <v>0</v>
      </c>
      <c r="P158" s="163">
        <f>ROUND(F158*O158,5)</f>
        <v>0</v>
      </c>
      <c r="Q158" s="163">
        <v>0</v>
      </c>
      <c r="R158" s="163">
        <f>ROUND(F158*Q158,5)</f>
        <v>0</v>
      </c>
      <c r="S158" s="163"/>
      <c r="T158" s="163"/>
      <c r="U158" s="164">
        <v>0.85199999999999998</v>
      </c>
      <c r="V158" s="163">
        <f>ROUND(F158*U158,2)</f>
        <v>41.75</v>
      </c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 t="s">
        <v>104</v>
      </c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</row>
    <row r="159" spans="1:61">
      <c r="A159" s="155" t="s">
        <v>99</v>
      </c>
      <c r="B159" s="161" t="s">
        <v>62</v>
      </c>
      <c r="C159" s="161"/>
      <c r="D159" s="197" t="s">
        <v>63</v>
      </c>
      <c r="E159" s="166"/>
      <c r="F159" s="171"/>
      <c r="G159" s="174"/>
      <c r="H159" s="174">
        <f>SUMIF(AF160:AF175,"&lt;&gt;NOR",H160:H175)</f>
        <v>0</v>
      </c>
      <c r="I159" s="174"/>
      <c r="J159" s="174">
        <f>SUM(J160:J175)</f>
        <v>0</v>
      </c>
      <c r="K159" s="174"/>
      <c r="L159" s="174">
        <f>SUM(L160:L175)</f>
        <v>0</v>
      </c>
      <c r="M159" s="174"/>
      <c r="N159" s="174">
        <f>SUM(N160:N175)</f>
        <v>0</v>
      </c>
      <c r="O159" s="167"/>
      <c r="P159" s="167">
        <f>SUM(P160:P175)</f>
        <v>347.9846</v>
      </c>
      <c r="Q159" s="167"/>
      <c r="R159" s="167">
        <f>SUM(R160:R175)</f>
        <v>0</v>
      </c>
      <c r="S159" s="167"/>
      <c r="T159" s="167"/>
      <c r="U159" s="168"/>
      <c r="V159" s="167">
        <f>SUM(V160:V175)</f>
        <v>84.22999999999999</v>
      </c>
      <c r="AF159" t="s">
        <v>100</v>
      </c>
    </row>
    <row r="160" spans="1:61" outlineLevel="1">
      <c r="A160" s="154">
        <v>50</v>
      </c>
      <c r="B160" s="160" t="s">
        <v>255</v>
      </c>
      <c r="C160" s="203" t="s">
        <v>412</v>
      </c>
      <c r="D160" s="195" t="s">
        <v>256</v>
      </c>
      <c r="E160" s="162" t="s">
        <v>127</v>
      </c>
      <c r="F160" s="169">
        <v>548.64</v>
      </c>
      <c r="G160" s="172"/>
      <c r="H160" s="173">
        <f>ROUND(F160*G160,2)</f>
        <v>0</v>
      </c>
      <c r="I160" s="172"/>
      <c r="J160" s="173">
        <f>ROUND(F160*I160,2)</f>
        <v>0</v>
      </c>
      <c r="K160" s="172"/>
      <c r="L160" s="173">
        <f>ROUND(F160*K160,2)</f>
        <v>0</v>
      </c>
      <c r="M160" s="173">
        <v>21</v>
      </c>
      <c r="N160" s="173">
        <f>H160*(1+M160/100)</f>
        <v>0</v>
      </c>
      <c r="O160" s="163">
        <v>0</v>
      </c>
      <c r="P160" s="163">
        <f>ROUND(F160*O160,5)</f>
        <v>0</v>
      </c>
      <c r="Q160" s="163">
        <v>0</v>
      </c>
      <c r="R160" s="163">
        <f>ROUND(F160*Q160,5)</f>
        <v>0</v>
      </c>
      <c r="S160" s="163"/>
      <c r="T160" s="163"/>
      <c r="U160" s="164">
        <v>9.0999999999999998E-2</v>
      </c>
      <c r="V160" s="163">
        <f>ROUND(F160*U160,2)</f>
        <v>49.93</v>
      </c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 t="s">
        <v>104</v>
      </c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  <c r="AU160" s="153"/>
      <c r="AV160" s="153"/>
      <c r="AW160" s="153"/>
      <c r="AX160" s="153"/>
      <c r="AY160" s="153"/>
      <c r="AZ160" s="153"/>
      <c r="BA160" s="153"/>
      <c r="BB160" s="153"/>
      <c r="BC160" s="153"/>
      <c r="BD160" s="153"/>
      <c r="BE160" s="153"/>
      <c r="BF160" s="153"/>
      <c r="BG160" s="153"/>
      <c r="BH160" s="153"/>
      <c r="BI160" s="153"/>
    </row>
    <row r="161" spans="1:61" ht="20.399999999999999" outlineLevel="1">
      <c r="A161" s="154"/>
      <c r="B161" s="160"/>
      <c r="C161" s="160"/>
      <c r="D161" s="196" t="s">
        <v>257</v>
      </c>
      <c r="E161" s="165"/>
      <c r="F161" s="170"/>
      <c r="G161" s="173"/>
      <c r="H161" s="173"/>
      <c r="I161" s="173"/>
      <c r="J161" s="173"/>
      <c r="K161" s="173"/>
      <c r="L161" s="173"/>
      <c r="M161" s="173"/>
      <c r="N161" s="173"/>
      <c r="O161" s="163"/>
      <c r="P161" s="163"/>
      <c r="Q161" s="163"/>
      <c r="R161" s="163"/>
      <c r="S161" s="163"/>
      <c r="T161" s="163"/>
      <c r="U161" s="164"/>
      <c r="V161" s="163"/>
      <c r="W161" s="153"/>
      <c r="X161" s="153"/>
      <c r="Y161" s="153"/>
      <c r="Z161" s="153"/>
      <c r="AA161" s="153"/>
      <c r="AB161" s="153"/>
      <c r="AC161" s="153"/>
      <c r="AD161" s="153"/>
      <c r="AE161" s="153"/>
      <c r="AF161" s="153" t="s">
        <v>106</v>
      </c>
      <c r="AG161" s="153">
        <v>0</v>
      </c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  <c r="AX161" s="153"/>
      <c r="AY161" s="153"/>
      <c r="AZ161" s="153"/>
      <c r="BA161" s="153"/>
      <c r="BB161" s="153"/>
      <c r="BC161" s="153"/>
      <c r="BD161" s="153"/>
      <c r="BE161" s="153"/>
      <c r="BF161" s="153"/>
      <c r="BG161" s="153"/>
      <c r="BH161" s="153"/>
      <c r="BI161" s="153"/>
    </row>
    <row r="162" spans="1:61" outlineLevel="1">
      <c r="A162" s="154"/>
      <c r="B162" s="160"/>
      <c r="C162" s="160"/>
      <c r="D162" s="196" t="s">
        <v>258</v>
      </c>
      <c r="E162" s="165"/>
      <c r="F162" s="170"/>
      <c r="G162" s="173"/>
      <c r="H162" s="173"/>
      <c r="I162" s="173"/>
      <c r="J162" s="173"/>
      <c r="K162" s="173"/>
      <c r="L162" s="173"/>
      <c r="M162" s="173"/>
      <c r="N162" s="173"/>
      <c r="O162" s="163"/>
      <c r="P162" s="163"/>
      <c r="Q162" s="163"/>
      <c r="R162" s="163"/>
      <c r="S162" s="163"/>
      <c r="T162" s="163"/>
      <c r="U162" s="164"/>
      <c r="V162" s="163"/>
      <c r="W162" s="153"/>
      <c r="X162" s="153"/>
      <c r="Y162" s="153"/>
      <c r="Z162" s="153"/>
      <c r="AA162" s="153"/>
      <c r="AB162" s="153"/>
      <c r="AC162" s="153"/>
      <c r="AD162" s="153"/>
      <c r="AE162" s="153"/>
      <c r="AF162" s="153" t="s">
        <v>106</v>
      </c>
      <c r="AG162" s="153">
        <v>0</v>
      </c>
      <c r="AH162" s="153"/>
      <c r="AI162" s="153"/>
      <c r="AJ162" s="153"/>
      <c r="AK162" s="153"/>
      <c r="AL162" s="153"/>
      <c r="AM162" s="153"/>
      <c r="AN162" s="153"/>
      <c r="AO162" s="153"/>
      <c r="AP162" s="153"/>
      <c r="AQ162" s="153"/>
      <c r="AR162" s="153"/>
      <c r="AS162" s="153"/>
      <c r="AT162" s="153"/>
      <c r="AU162" s="153"/>
      <c r="AV162" s="153"/>
      <c r="AW162" s="153"/>
      <c r="AX162" s="153"/>
      <c r="AY162" s="153"/>
      <c r="AZ162" s="153"/>
      <c r="BA162" s="153"/>
      <c r="BB162" s="153"/>
      <c r="BC162" s="153"/>
      <c r="BD162" s="153"/>
      <c r="BE162" s="153"/>
      <c r="BF162" s="153"/>
      <c r="BG162" s="153"/>
      <c r="BH162" s="153"/>
      <c r="BI162" s="153"/>
    </row>
    <row r="163" spans="1:61" outlineLevel="1">
      <c r="A163" s="154"/>
      <c r="B163" s="160"/>
      <c r="C163" s="160"/>
      <c r="D163" s="196" t="s">
        <v>259</v>
      </c>
      <c r="E163" s="165"/>
      <c r="F163" s="170">
        <v>548.64</v>
      </c>
      <c r="G163" s="173"/>
      <c r="H163" s="173"/>
      <c r="I163" s="173"/>
      <c r="J163" s="173"/>
      <c r="K163" s="173"/>
      <c r="L163" s="173"/>
      <c r="M163" s="173"/>
      <c r="N163" s="173"/>
      <c r="O163" s="163"/>
      <c r="P163" s="163"/>
      <c r="Q163" s="163"/>
      <c r="R163" s="163"/>
      <c r="S163" s="163"/>
      <c r="T163" s="163"/>
      <c r="U163" s="164"/>
      <c r="V163" s="163"/>
      <c r="W163" s="153"/>
      <c r="X163" s="153"/>
      <c r="Y163" s="153"/>
      <c r="Z163" s="153"/>
      <c r="AA163" s="153"/>
      <c r="AB163" s="153"/>
      <c r="AC163" s="153"/>
      <c r="AD163" s="153"/>
      <c r="AE163" s="153"/>
      <c r="AF163" s="153" t="s">
        <v>106</v>
      </c>
      <c r="AG163" s="153">
        <v>0</v>
      </c>
      <c r="AH163" s="153"/>
      <c r="AI163" s="153"/>
      <c r="AJ163" s="153"/>
      <c r="AK163" s="153"/>
      <c r="AL163" s="153"/>
      <c r="AM163" s="153"/>
      <c r="AN163" s="153"/>
      <c r="AO163" s="153"/>
      <c r="AP163" s="153"/>
      <c r="AQ163" s="153"/>
      <c r="AR163" s="153"/>
      <c r="AS163" s="153"/>
      <c r="AT163" s="153"/>
      <c r="AU163" s="153"/>
      <c r="AV163" s="153"/>
      <c r="AW163" s="153"/>
      <c r="AX163" s="153"/>
      <c r="AY163" s="153"/>
      <c r="AZ163" s="153"/>
      <c r="BA163" s="153"/>
      <c r="BB163" s="153"/>
      <c r="BC163" s="153"/>
      <c r="BD163" s="153"/>
      <c r="BE163" s="153"/>
      <c r="BF163" s="153"/>
      <c r="BG163" s="153"/>
      <c r="BH163" s="153"/>
      <c r="BI163" s="153"/>
    </row>
    <row r="164" spans="1:61" outlineLevel="1">
      <c r="A164" s="154">
        <v>51</v>
      </c>
      <c r="B164" s="160" t="s">
        <v>167</v>
      </c>
      <c r="C164" s="203" t="s">
        <v>412</v>
      </c>
      <c r="D164" s="195" t="s">
        <v>168</v>
      </c>
      <c r="E164" s="162" t="s">
        <v>127</v>
      </c>
      <c r="F164" s="169">
        <v>603.72400000000005</v>
      </c>
      <c r="G164" s="172"/>
      <c r="H164" s="173">
        <f>ROUND(F164*G164,2)</f>
        <v>0</v>
      </c>
      <c r="I164" s="172"/>
      <c r="J164" s="173">
        <f>ROUND(F164*I164,2)</f>
        <v>0</v>
      </c>
      <c r="K164" s="172"/>
      <c r="L164" s="173">
        <f>ROUND(F164*K164,2)</f>
        <v>0</v>
      </c>
      <c r="M164" s="173">
        <v>21</v>
      </c>
      <c r="N164" s="173">
        <f>H164*(1+M164/100)</f>
        <v>0</v>
      </c>
      <c r="O164" s="163">
        <v>2.9999999999999997E-4</v>
      </c>
      <c r="P164" s="163">
        <f>ROUND(F164*O164,5)</f>
        <v>0.18112</v>
      </c>
      <c r="Q164" s="163">
        <v>0</v>
      </c>
      <c r="R164" s="163">
        <f>ROUND(F164*Q164,5)</f>
        <v>0</v>
      </c>
      <c r="S164" s="163"/>
      <c r="T164" s="163"/>
      <c r="U164" s="164">
        <v>0</v>
      </c>
      <c r="V164" s="163">
        <f>ROUND(F164*U164,2)</f>
        <v>0</v>
      </c>
      <c r="W164" s="153"/>
      <c r="X164" s="153"/>
      <c r="Y164" s="153"/>
      <c r="Z164" s="153"/>
      <c r="AA164" s="153"/>
      <c r="AB164" s="153"/>
      <c r="AC164" s="153"/>
      <c r="AD164" s="153"/>
      <c r="AE164" s="153"/>
      <c r="AF164" s="153" t="s">
        <v>155</v>
      </c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  <c r="BI164" s="153"/>
    </row>
    <row r="165" spans="1:61" outlineLevel="1">
      <c r="A165" s="154"/>
      <c r="B165" s="160"/>
      <c r="C165" s="160"/>
      <c r="D165" s="196" t="s">
        <v>260</v>
      </c>
      <c r="E165" s="165"/>
      <c r="F165" s="170">
        <v>603.72400000000005</v>
      </c>
      <c r="G165" s="173"/>
      <c r="H165" s="173"/>
      <c r="I165" s="173"/>
      <c r="J165" s="173"/>
      <c r="K165" s="173"/>
      <c r="L165" s="173"/>
      <c r="M165" s="173"/>
      <c r="N165" s="173"/>
      <c r="O165" s="163"/>
      <c r="P165" s="163"/>
      <c r="Q165" s="163"/>
      <c r="R165" s="163"/>
      <c r="S165" s="163"/>
      <c r="T165" s="163"/>
      <c r="U165" s="164"/>
      <c r="V165" s="163"/>
      <c r="W165" s="153"/>
      <c r="X165" s="153"/>
      <c r="Y165" s="153"/>
      <c r="Z165" s="153"/>
      <c r="AA165" s="153"/>
      <c r="AB165" s="153"/>
      <c r="AC165" s="153"/>
      <c r="AD165" s="153"/>
      <c r="AE165" s="153"/>
      <c r="AF165" s="153" t="s">
        <v>106</v>
      </c>
      <c r="AG165" s="153">
        <v>0</v>
      </c>
      <c r="AH165" s="153"/>
      <c r="AI165" s="153"/>
      <c r="AJ165" s="153"/>
      <c r="AK165" s="153"/>
      <c r="AL165" s="153"/>
      <c r="AM165" s="153"/>
      <c r="AN165" s="153"/>
      <c r="AO165" s="153"/>
      <c r="AP165" s="153"/>
      <c r="AQ165" s="153"/>
      <c r="AR165" s="153"/>
      <c r="AS165" s="153"/>
      <c r="AT165" s="153"/>
      <c r="AU165" s="153"/>
      <c r="AV165" s="153"/>
      <c r="AW165" s="153"/>
      <c r="AX165" s="153"/>
      <c r="AY165" s="153"/>
      <c r="AZ165" s="153"/>
      <c r="BA165" s="153"/>
      <c r="BB165" s="153"/>
      <c r="BC165" s="153"/>
      <c r="BD165" s="153"/>
      <c r="BE165" s="153"/>
      <c r="BF165" s="153"/>
      <c r="BG165" s="153"/>
      <c r="BH165" s="153"/>
      <c r="BI165" s="153"/>
    </row>
    <row r="166" spans="1:61" outlineLevel="1">
      <c r="A166" s="154">
        <v>52</v>
      </c>
      <c r="B166" s="160" t="s">
        <v>261</v>
      </c>
      <c r="C166" s="203" t="s">
        <v>412</v>
      </c>
      <c r="D166" s="195" t="s">
        <v>262</v>
      </c>
      <c r="E166" s="162" t="s">
        <v>127</v>
      </c>
      <c r="F166" s="169">
        <v>525.78</v>
      </c>
      <c r="G166" s="172"/>
      <c r="H166" s="173">
        <f>ROUND(F166*G166,2)</f>
        <v>0</v>
      </c>
      <c r="I166" s="172"/>
      <c r="J166" s="173">
        <f>ROUND(F166*I166,2)</f>
        <v>0</v>
      </c>
      <c r="K166" s="172"/>
      <c r="L166" s="173">
        <f>ROUND(F166*K166,2)</f>
        <v>0</v>
      </c>
      <c r="M166" s="173">
        <v>21</v>
      </c>
      <c r="N166" s="173">
        <f>H166*(1+M166/100)</f>
        <v>0</v>
      </c>
      <c r="O166" s="163">
        <v>0.33074999999999999</v>
      </c>
      <c r="P166" s="163">
        <f>ROUND(F166*O166,5)</f>
        <v>173.90173999999999</v>
      </c>
      <c r="Q166" s="163">
        <v>0</v>
      </c>
      <c r="R166" s="163">
        <f>ROUND(F166*Q166,5)</f>
        <v>0</v>
      </c>
      <c r="S166" s="163"/>
      <c r="T166" s="163"/>
      <c r="U166" s="164">
        <v>2.5999999999999999E-2</v>
      </c>
      <c r="V166" s="163">
        <f>ROUND(F166*U166,2)</f>
        <v>13.67</v>
      </c>
      <c r="W166" s="153"/>
      <c r="X166" s="153"/>
      <c r="Y166" s="153"/>
      <c r="Z166" s="153"/>
      <c r="AA166" s="153"/>
      <c r="AB166" s="153"/>
      <c r="AC166" s="153"/>
      <c r="AD166" s="153"/>
      <c r="AE166" s="153"/>
      <c r="AF166" s="153" t="s">
        <v>104</v>
      </c>
      <c r="AG166" s="153"/>
      <c r="AH166" s="153"/>
      <c r="AI166" s="153"/>
      <c r="AJ166" s="153"/>
      <c r="AK166" s="153"/>
      <c r="AL166" s="153"/>
      <c r="AM166" s="153"/>
      <c r="AN166" s="153"/>
      <c r="AO166" s="153"/>
      <c r="AP166" s="153"/>
      <c r="AQ166" s="153"/>
      <c r="AR166" s="153"/>
      <c r="AS166" s="153"/>
      <c r="AT166" s="153"/>
      <c r="AU166" s="153"/>
      <c r="AV166" s="153"/>
      <c r="AW166" s="153"/>
      <c r="AX166" s="153"/>
      <c r="AY166" s="153"/>
      <c r="AZ166" s="153"/>
      <c r="BA166" s="153"/>
      <c r="BB166" s="153"/>
      <c r="BC166" s="153"/>
      <c r="BD166" s="153"/>
      <c r="BE166" s="153"/>
      <c r="BF166" s="153"/>
      <c r="BG166" s="153"/>
      <c r="BH166" s="153"/>
      <c r="BI166" s="153"/>
    </row>
    <row r="167" spans="1:61" outlineLevel="1">
      <c r="A167" s="154"/>
      <c r="B167" s="160"/>
      <c r="C167" s="160"/>
      <c r="D167" s="196" t="s">
        <v>263</v>
      </c>
      <c r="E167" s="165"/>
      <c r="F167" s="170"/>
      <c r="G167" s="173"/>
      <c r="H167" s="173"/>
      <c r="I167" s="173"/>
      <c r="J167" s="173"/>
      <c r="K167" s="173"/>
      <c r="L167" s="173"/>
      <c r="M167" s="173"/>
      <c r="N167" s="173"/>
      <c r="O167" s="163"/>
      <c r="P167" s="163"/>
      <c r="Q167" s="163"/>
      <c r="R167" s="163"/>
      <c r="S167" s="163"/>
      <c r="T167" s="163"/>
      <c r="U167" s="164"/>
      <c r="V167" s="163"/>
      <c r="W167" s="153"/>
      <c r="X167" s="153"/>
      <c r="Y167" s="153"/>
      <c r="Z167" s="153"/>
      <c r="AA167" s="153"/>
      <c r="AB167" s="153"/>
      <c r="AC167" s="153"/>
      <c r="AD167" s="153"/>
      <c r="AE167" s="153"/>
      <c r="AF167" s="153" t="s">
        <v>106</v>
      </c>
      <c r="AG167" s="153">
        <v>0</v>
      </c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53"/>
      <c r="AW167" s="153"/>
      <c r="AX167" s="153"/>
      <c r="AY167" s="153"/>
      <c r="AZ167" s="153"/>
      <c r="BA167" s="153"/>
      <c r="BB167" s="153"/>
      <c r="BC167" s="153"/>
      <c r="BD167" s="153"/>
      <c r="BE167" s="153"/>
      <c r="BF167" s="153"/>
      <c r="BG167" s="153"/>
      <c r="BH167" s="153"/>
      <c r="BI167" s="153"/>
    </row>
    <row r="168" spans="1:61" outlineLevel="1">
      <c r="A168" s="154"/>
      <c r="B168" s="160"/>
      <c r="C168" s="160"/>
      <c r="D168" s="196" t="s">
        <v>264</v>
      </c>
      <c r="E168" s="165"/>
      <c r="F168" s="170">
        <v>525.78</v>
      </c>
      <c r="G168" s="173"/>
      <c r="H168" s="173"/>
      <c r="I168" s="173"/>
      <c r="J168" s="173"/>
      <c r="K168" s="173"/>
      <c r="L168" s="173"/>
      <c r="M168" s="173"/>
      <c r="N168" s="173"/>
      <c r="O168" s="163"/>
      <c r="P168" s="163"/>
      <c r="Q168" s="163"/>
      <c r="R168" s="163"/>
      <c r="S168" s="163"/>
      <c r="T168" s="163"/>
      <c r="U168" s="164"/>
      <c r="V168" s="163"/>
      <c r="W168" s="153"/>
      <c r="X168" s="153"/>
      <c r="Y168" s="153"/>
      <c r="Z168" s="153"/>
      <c r="AA168" s="153"/>
      <c r="AB168" s="153"/>
      <c r="AC168" s="153"/>
      <c r="AD168" s="153"/>
      <c r="AE168" s="153"/>
      <c r="AF168" s="153" t="s">
        <v>106</v>
      </c>
      <c r="AG168" s="153">
        <v>0</v>
      </c>
      <c r="AH168" s="153"/>
      <c r="AI168" s="153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  <c r="AU168" s="153"/>
      <c r="AV168" s="153"/>
      <c r="AW168" s="153"/>
      <c r="AX168" s="153"/>
      <c r="AY168" s="153"/>
      <c r="AZ168" s="153"/>
      <c r="BA168" s="153"/>
      <c r="BB168" s="153"/>
      <c r="BC168" s="153"/>
      <c r="BD168" s="153"/>
      <c r="BE168" s="153"/>
      <c r="BF168" s="153"/>
      <c r="BG168" s="153"/>
      <c r="BH168" s="153"/>
      <c r="BI168" s="153"/>
    </row>
    <row r="169" spans="1:61" outlineLevel="1">
      <c r="A169" s="154">
        <v>53</v>
      </c>
      <c r="B169" s="160" t="s">
        <v>261</v>
      </c>
      <c r="C169" s="203" t="s">
        <v>412</v>
      </c>
      <c r="D169" s="195" t="s">
        <v>262</v>
      </c>
      <c r="E169" s="162" t="s">
        <v>127</v>
      </c>
      <c r="F169" s="169">
        <v>525.78</v>
      </c>
      <c r="G169" s="172"/>
      <c r="H169" s="173">
        <f>ROUND(F169*G169,2)</f>
        <v>0</v>
      </c>
      <c r="I169" s="172"/>
      <c r="J169" s="173">
        <f>ROUND(F169*I169,2)</f>
        <v>0</v>
      </c>
      <c r="K169" s="172"/>
      <c r="L169" s="173">
        <f>ROUND(F169*K169,2)</f>
        <v>0</v>
      </c>
      <c r="M169" s="173">
        <v>21</v>
      </c>
      <c r="N169" s="173">
        <f>H169*(1+M169/100)</f>
        <v>0</v>
      </c>
      <c r="O169" s="163">
        <v>0.33074999999999999</v>
      </c>
      <c r="P169" s="163">
        <f>ROUND(F169*O169,5)</f>
        <v>173.90173999999999</v>
      </c>
      <c r="Q169" s="163">
        <v>0</v>
      </c>
      <c r="R169" s="163">
        <f>ROUND(F169*Q169,5)</f>
        <v>0</v>
      </c>
      <c r="S169" s="163"/>
      <c r="T169" s="163"/>
      <c r="U169" s="164">
        <v>2.5999999999999999E-2</v>
      </c>
      <c r="V169" s="163">
        <f>ROUND(F169*U169,2)</f>
        <v>13.67</v>
      </c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 t="s">
        <v>104</v>
      </c>
      <c r="AG169" s="153"/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  <c r="AS169" s="153"/>
      <c r="AT169" s="153"/>
      <c r="AU169" s="153"/>
      <c r="AV169" s="153"/>
      <c r="AW169" s="153"/>
      <c r="AX169" s="153"/>
      <c r="AY169" s="153"/>
      <c r="AZ169" s="153"/>
      <c r="BA169" s="153"/>
      <c r="BB169" s="153"/>
      <c r="BC169" s="153"/>
      <c r="BD169" s="153"/>
      <c r="BE169" s="153"/>
      <c r="BF169" s="153"/>
      <c r="BG169" s="153"/>
      <c r="BH169" s="153"/>
      <c r="BI169" s="153"/>
    </row>
    <row r="170" spans="1:61" outlineLevel="1">
      <c r="A170" s="154"/>
      <c r="B170" s="160"/>
      <c r="C170" s="160"/>
      <c r="D170" s="196" t="s">
        <v>263</v>
      </c>
      <c r="E170" s="165"/>
      <c r="F170" s="170"/>
      <c r="G170" s="173"/>
      <c r="H170" s="173"/>
      <c r="I170" s="173"/>
      <c r="J170" s="173"/>
      <c r="K170" s="173"/>
      <c r="L170" s="173"/>
      <c r="M170" s="173"/>
      <c r="N170" s="173"/>
      <c r="O170" s="163"/>
      <c r="P170" s="163"/>
      <c r="Q170" s="163"/>
      <c r="R170" s="163"/>
      <c r="S170" s="163"/>
      <c r="T170" s="163"/>
      <c r="U170" s="164"/>
      <c r="V170" s="16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 t="s">
        <v>106</v>
      </c>
      <c r="AG170" s="153">
        <v>0</v>
      </c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3"/>
    </row>
    <row r="171" spans="1:61" outlineLevel="1">
      <c r="A171" s="154"/>
      <c r="B171" s="160"/>
      <c r="C171" s="160"/>
      <c r="D171" s="196" t="s">
        <v>264</v>
      </c>
      <c r="E171" s="165"/>
      <c r="F171" s="170">
        <v>525.78</v>
      </c>
      <c r="G171" s="173"/>
      <c r="H171" s="173"/>
      <c r="I171" s="173"/>
      <c r="J171" s="173"/>
      <c r="K171" s="173"/>
      <c r="L171" s="173"/>
      <c r="M171" s="173"/>
      <c r="N171" s="173"/>
      <c r="O171" s="163"/>
      <c r="P171" s="163"/>
      <c r="Q171" s="163"/>
      <c r="R171" s="163"/>
      <c r="S171" s="163"/>
      <c r="T171" s="163"/>
      <c r="U171" s="164"/>
      <c r="V171" s="16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 t="s">
        <v>106</v>
      </c>
      <c r="AG171" s="153">
        <v>0</v>
      </c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53"/>
      <c r="AW171" s="153"/>
      <c r="AX171" s="153"/>
      <c r="AY171" s="153"/>
      <c r="AZ171" s="153"/>
      <c r="BA171" s="153"/>
      <c r="BB171" s="153"/>
      <c r="BC171" s="153"/>
      <c r="BD171" s="153"/>
      <c r="BE171" s="153"/>
      <c r="BF171" s="153"/>
      <c r="BG171" s="153"/>
      <c r="BH171" s="153"/>
      <c r="BI171" s="153"/>
    </row>
    <row r="172" spans="1:61" outlineLevel="1">
      <c r="A172" s="154">
        <v>54</v>
      </c>
      <c r="B172" s="160" t="s">
        <v>265</v>
      </c>
      <c r="C172" s="203" t="s">
        <v>412</v>
      </c>
      <c r="D172" s="195" t="s">
        <v>266</v>
      </c>
      <c r="E172" s="162" t="s">
        <v>205</v>
      </c>
      <c r="F172" s="169">
        <v>348</v>
      </c>
      <c r="G172" s="172"/>
      <c r="H172" s="173">
        <f>ROUND(F172*G172,2)</f>
        <v>0</v>
      </c>
      <c r="I172" s="172"/>
      <c r="J172" s="173">
        <f>ROUND(F172*I172,2)</f>
        <v>0</v>
      </c>
      <c r="K172" s="172"/>
      <c r="L172" s="173">
        <f>ROUND(F172*K172,2)</f>
        <v>0</v>
      </c>
      <c r="M172" s="173">
        <v>21</v>
      </c>
      <c r="N172" s="173">
        <f>H172*(1+M172/100)</f>
        <v>0</v>
      </c>
      <c r="O172" s="163">
        <v>0</v>
      </c>
      <c r="P172" s="163">
        <f>ROUND(F172*O172,5)</f>
        <v>0</v>
      </c>
      <c r="Q172" s="163">
        <v>0</v>
      </c>
      <c r="R172" s="163">
        <f>ROUND(F172*Q172,5)</f>
        <v>0</v>
      </c>
      <c r="S172" s="163"/>
      <c r="T172" s="163"/>
      <c r="U172" s="164">
        <v>0.02</v>
      </c>
      <c r="V172" s="163">
        <f>ROUND(F172*U172,2)</f>
        <v>6.96</v>
      </c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 t="s">
        <v>104</v>
      </c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  <c r="AX172" s="153"/>
      <c r="AY172" s="153"/>
      <c r="AZ172" s="153"/>
      <c r="BA172" s="153"/>
      <c r="BB172" s="153"/>
      <c r="BC172" s="153"/>
      <c r="BD172" s="153"/>
      <c r="BE172" s="153"/>
      <c r="BF172" s="153"/>
      <c r="BG172" s="153"/>
      <c r="BH172" s="153"/>
      <c r="BI172" s="153"/>
    </row>
    <row r="173" spans="1:61" outlineLevel="1">
      <c r="A173" s="154">
        <v>55</v>
      </c>
      <c r="B173" s="160" t="s">
        <v>250</v>
      </c>
      <c r="C173" s="204" t="s">
        <v>413</v>
      </c>
      <c r="D173" s="195" t="s">
        <v>267</v>
      </c>
      <c r="E173" s="162" t="s">
        <v>268</v>
      </c>
      <c r="F173" s="169">
        <v>2</v>
      </c>
      <c r="G173" s="172"/>
      <c r="H173" s="173">
        <f>ROUND(F173*G173,2)</f>
        <v>0</v>
      </c>
      <c r="I173" s="172"/>
      <c r="J173" s="173">
        <f>ROUND(F173*I173,2)</f>
        <v>0</v>
      </c>
      <c r="K173" s="172"/>
      <c r="L173" s="173">
        <f>ROUND(F173*K173,2)</f>
        <v>0</v>
      </c>
      <c r="M173" s="173">
        <v>21</v>
      </c>
      <c r="N173" s="173">
        <f>H173*(1+M173/100)</f>
        <v>0</v>
      </c>
      <c r="O173" s="163">
        <v>0</v>
      </c>
      <c r="P173" s="163">
        <f>ROUND(F173*O173,5)</f>
        <v>0</v>
      </c>
      <c r="Q173" s="163">
        <v>0</v>
      </c>
      <c r="R173" s="163">
        <f>ROUND(F173*Q173,5)</f>
        <v>0</v>
      </c>
      <c r="S173" s="163"/>
      <c r="T173" s="163"/>
      <c r="U173" s="164">
        <v>0</v>
      </c>
      <c r="V173" s="163">
        <f>ROUND(F173*U173,2)</f>
        <v>0</v>
      </c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 t="s">
        <v>104</v>
      </c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53"/>
      <c r="AW173" s="153"/>
      <c r="AX173" s="153"/>
      <c r="AY173" s="153"/>
      <c r="AZ173" s="153"/>
      <c r="BA173" s="153"/>
      <c r="BB173" s="153"/>
      <c r="BC173" s="153"/>
      <c r="BD173" s="153"/>
      <c r="BE173" s="153"/>
      <c r="BF173" s="153"/>
      <c r="BG173" s="153"/>
      <c r="BH173" s="153"/>
      <c r="BI173" s="153"/>
    </row>
    <row r="174" spans="1:61" outlineLevel="1">
      <c r="A174" s="154"/>
      <c r="B174" s="160"/>
      <c r="C174" s="160"/>
      <c r="D174" s="196" t="s">
        <v>269</v>
      </c>
      <c r="E174" s="165"/>
      <c r="F174" s="170"/>
      <c r="G174" s="173"/>
      <c r="H174" s="173"/>
      <c r="I174" s="173"/>
      <c r="J174" s="173"/>
      <c r="K174" s="173"/>
      <c r="L174" s="173"/>
      <c r="M174" s="173"/>
      <c r="N174" s="173"/>
      <c r="O174" s="163"/>
      <c r="P174" s="163"/>
      <c r="Q174" s="163"/>
      <c r="R174" s="163"/>
      <c r="S174" s="163"/>
      <c r="T174" s="163"/>
      <c r="U174" s="164"/>
      <c r="V174" s="163"/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 t="s">
        <v>106</v>
      </c>
      <c r="AG174" s="153">
        <v>0</v>
      </c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3"/>
      <c r="AY174" s="153"/>
      <c r="AZ174" s="153"/>
      <c r="BA174" s="153"/>
      <c r="BB174" s="153"/>
      <c r="BC174" s="153"/>
      <c r="BD174" s="153"/>
      <c r="BE174" s="153"/>
      <c r="BF174" s="153"/>
      <c r="BG174" s="153"/>
      <c r="BH174" s="153"/>
      <c r="BI174" s="153"/>
    </row>
    <row r="175" spans="1:61" outlineLevel="1">
      <c r="A175" s="154"/>
      <c r="B175" s="160"/>
      <c r="C175" s="160"/>
      <c r="D175" s="196" t="s">
        <v>238</v>
      </c>
      <c r="E175" s="165"/>
      <c r="F175" s="170">
        <v>2</v>
      </c>
      <c r="G175" s="173"/>
      <c r="H175" s="173"/>
      <c r="I175" s="173"/>
      <c r="J175" s="173"/>
      <c r="K175" s="173"/>
      <c r="L175" s="173"/>
      <c r="M175" s="173"/>
      <c r="N175" s="173"/>
      <c r="O175" s="163"/>
      <c r="P175" s="163"/>
      <c r="Q175" s="163"/>
      <c r="R175" s="163"/>
      <c r="S175" s="163"/>
      <c r="T175" s="163"/>
      <c r="U175" s="164"/>
      <c r="V175" s="16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 t="s">
        <v>106</v>
      </c>
      <c r="AG175" s="153">
        <v>0</v>
      </c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153"/>
      <c r="BD175" s="153"/>
      <c r="BE175" s="153"/>
      <c r="BF175" s="153"/>
      <c r="BG175" s="153"/>
      <c r="BH175" s="153"/>
      <c r="BI175" s="153"/>
    </row>
    <row r="176" spans="1:61">
      <c r="A176" s="155" t="s">
        <v>99</v>
      </c>
      <c r="B176" s="161" t="s">
        <v>64</v>
      </c>
      <c r="C176" s="161"/>
      <c r="D176" s="197" t="s">
        <v>65</v>
      </c>
      <c r="E176" s="166"/>
      <c r="F176" s="171"/>
      <c r="G176" s="174"/>
      <c r="H176" s="174">
        <f>SUMIF(AF177:AF200,"&lt;&gt;NOR",H177:H200)</f>
        <v>0</v>
      </c>
      <c r="I176" s="174"/>
      <c r="J176" s="174">
        <f>SUM(J177:J200)</f>
        <v>0</v>
      </c>
      <c r="K176" s="174"/>
      <c r="L176" s="174">
        <f>SUM(L177:L200)</f>
        <v>0</v>
      </c>
      <c r="M176" s="174"/>
      <c r="N176" s="174">
        <f>SUM(N177:N200)</f>
        <v>0</v>
      </c>
      <c r="O176" s="167"/>
      <c r="P176" s="167">
        <f>SUM(P177:P200)</f>
        <v>1.7755899999999998</v>
      </c>
      <c r="Q176" s="167"/>
      <c r="R176" s="167">
        <f>SUM(R177:R200)</f>
        <v>0</v>
      </c>
      <c r="S176" s="167"/>
      <c r="T176" s="167"/>
      <c r="U176" s="168"/>
      <c r="V176" s="167">
        <f>SUM(V177:V200)</f>
        <v>8.7799999999999994</v>
      </c>
      <c r="AF176" t="s">
        <v>100</v>
      </c>
    </row>
    <row r="177" spans="1:61" outlineLevel="1">
      <c r="A177" s="154">
        <v>56</v>
      </c>
      <c r="B177" s="160" t="s">
        <v>250</v>
      </c>
      <c r="C177" s="204" t="s">
        <v>413</v>
      </c>
      <c r="D177" s="195" t="s">
        <v>270</v>
      </c>
      <c r="E177" s="162" t="s">
        <v>271</v>
      </c>
      <c r="F177" s="169">
        <v>1</v>
      </c>
      <c r="G177" s="172"/>
      <c r="H177" s="173">
        <f t="shared" ref="H177:H182" si="7">ROUND(F177*G177,2)</f>
        <v>0</v>
      </c>
      <c r="I177" s="172"/>
      <c r="J177" s="173">
        <f t="shared" ref="J177:J182" si="8">ROUND(F177*I177,2)</f>
        <v>0</v>
      </c>
      <c r="K177" s="172"/>
      <c r="L177" s="173">
        <f t="shared" ref="L177:L182" si="9">ROUND(F177*K177,2)</f>
        <v>0</v>
      </c>
      <c r="M177" s="173">
        <v>21</v>
      </c>
      <c r="N177" s="173">
        <f t="shared" ref="N177:N182" si="10">H177*(1+M177/100)</f>
        <v>0</v>
      </c>
      <c r="O177" s="163">
        <v>0.15729000000000001</v>
      </c>
      <c r="P177" s="163">
        <f t="shared" ref="P177:P182" si="11">ROUND(F177*O177,5)</f>
        <v>0.15729000000000001</v>
      </c>
      <c r="Q177" s="163">
        <v>0</v>
      </c>
      <c r="R177" s="163">
        <f t="shared" ref="R177:R182" si="12">ROUND(F177*Q177,5)</f>
        <v>0</v>
      </c>
      <c r="S177" s="163"/>
      <c r="T177" s="163"/>
      <c r="U177" s="164">
        <v>0.79649999999999999</v>
      </c>
      <c r="V177" s="163">
        <f t="shared" ref="V177:V182" si="13">ROUND(F177*U177,2)</f>
        <v>0.8</v>
      </c>
      <c r="W177" s="153"/>
      <c r="X177" s="153"/>
      <c r="Y177" s="153"/>
      <c r="Z177" s="153"/>
      <c r="AA177" s="153"/>
      <c r="AB177" s="153"/>
      <c r="AC177" s="153"/>
      <c r="AD177" s="153"/>
      <c r="AE177" s="153"/>
      <c r="AF177" s="153" t="s">
        <v>104</v>
      </c>
      <c r="AG177" s="153"/>
      <c r="AH177" s="153"/>
      <c r="AI177" s="153"/>
      <c r="AJ177" s="153"/>
      <c r="AK177" s="153"/>
      <c r="AL177" s="153"/>
      <c r="AM177" s="153"/>
      <c r="AN177" s="153"/>
      <c r="AO177" s="153"/>
      <c r="AP177" s="153"/>
      <c r="AQ177" s="153"/>
      <c r="AR177" s="153"/>
      <c r="AS177" s="153"/>
      <c r="AT177" s="153"/>
      <c r="AU177" s="153"/>
      <c r="AV177" s="153"/>
      <c r="AW177" s="153"/>
      <c r="AX177" s="153"/>
      <c r="AY177" s="153"/>
      <c r="AZ177" s="153"/>
      <c r="BA177" s="153"/>
      <c r="BB177" s="153"/>
      <c r="BC177" s="153"/>
      <c r="BD177" s="153"/>
      <c r="BE177" s="153"/>
      <c r="BF177" s="153"/>
      <c r="BG177" s="153"/>
      <c r="BH177" s="153"/>
      <c r="BI177" s="153"/>
    </row>
    <row r="178" spans="1:61" ht="20.399999999999999" outlineLevel="1">
      <c r="A178" s="154">
        <v>57</v>
      </c>
      <c r="B178" s="160" t="s">
        <v>272</v>
      </c>
      <c r="C178" s="203" t="s">
        <v>412</v>
      </c>
      <c r="D178" s="195" t="s">
        <v>273</v>
      </c>
      <c r="E178" s="162" t="s">
        <v>154</v>
      </c>
      <c r="F178" s="169">
        <v>1</v>
      </c>
      <c r="G178" s="172"/>
      <c r="H178" s="173">
        <f t="shared" si="7"/>
        <v>0</v>
      </c>
      <c r="I178" s="172"/>
      <c r="J178" s="173">
        <f t="shared" si="8"/>
        <v>0</v>
      </c>
      <c r="K178" s="172"/>
      <c r="L178" s="173">
        <f t="shared" si="9"/>
        <v>0</v>
      </c>
      <c r="M178" s="173">
        <v>21</v>
      </c>
      <c r="N178" s="173">
        <f t="shared" si="10"/>
        <v>0</v>
      </c>
      <c r="O178" s="163">
        <v>4.5400000000000003E-2</v>
      </c>
      <c r="P178" s="163">
        <f t="shared" si="11"/>
        <v>4.5400000000000003E-2</v>
      </c>
      <c r="Q178" s="163">
        <v>0</v>
      </c>
      <c r="R178" s="163">
        <f t="shared" si="12"/>
        <v>0</v>
      </c>
      <c r="S178" s="163"/>
      <c r="T178" s="163"/>
      <c r="U178" s="164">
        <v>0</v>
      </c>
      <c r="V178" s="163">
        <f t="shared" si="13"/>
        <v>0</v>
      </c>
      <c r="W178" s="153"/>
      <c r="X178" s="153"/>
      <c r="Y178" s="153"/>
      <c r="Z178" s="153"/>
      <c r="AA178" s="153"/>
      <c r="AB178" s="153"/>
      <c r="AC178" s="153"/>
      <c r="AD178" s="153"/>
      <c r="AE178" s="153"/>
      <c r="AF178" s="153" t="s">
        <v>155</v>
      </c>
      <c r="AG178" s="153"/>
      <c r="AH178" s="153"/>
      <c r="AI178" s="153"/>
      <c r="AJ178" s="153"/>
      <c r="AK178" s="153"/>
      <c r="AL178" s="153"/>
      <c r="AM178" s="153"/>
      <c r="AN178" s="153"/>
      <c r="AO178" s="153"/>
      <c r="AP178" s="153"/>
      <c r="AQ178" s="153"/>
      <c r="AR178" s="153"/>
      <c r="AS178" s="153"/>
      <c r="AT178" s="153"/>
      <c r="AU178" s="153"/>
      <c r="AV178" s="153"/>
      <c r="AW178" s="153"/>
      <c r="AX178" s="153"/>
      <c r="AY178" s="153"/>
      <c r="AZ178" s="153"/>
      <c r="BA178" s="153"/>
      <c r="BB178" s="153"/>
      <c r="BC178" s="153"/>
      <c r="BD178" s="153"/>
      <c r="BE178" s="153"/>
      <c r="BF178" s="153"/>
      <c r="BG178" s="153"/>
      <c r="BH178" s="153"/>
      <c r="BI178" s="153"/>
    </row>
    <row r="179" spans="1:61" ht="20.399999999999999" outlineLevel="1">
      <c r="A179" s="154">
        <v>58</v>
      </c>
      <c r="B179" s="160" t="s">
        <v>250</v>
      </c>
      <c r="C179" s="204" t="s">
        <v>413</v>
      </c>
      <c r="D179" s="195" t="s">
        <v>274</v>
      </c>
      <c r="E179" s="162" t="s">
        <v>271</v>
      </c>
      <c r="F179" s="169">
        <v>1</v>
      </c>
      <c r="G179" s="172"/>
      <c r="H179" s="173">
        <f t="shared" si="7"/>
        <v>0</v>
      </c>
      <c r="I179" s="172"/>
      <c r="J179" s="173">
        <f t="shared" si="8"/>
        <v>0</v>
      </c>
      <c r="K179" s="172"/>
      <c r="L179" s="173">
        <f t="shared" si="9"/>
        <v>0</v>
      </c>
      <c r="M179" s="173">
        <v>21</v>
      </c>
      <c r="N179" s="173">
        <f t="shared" si="10"/>
        <v>0</v>
      </c>
      <c r="O179" s="163">
        <v>0.15729000000000001</v>
      </c>
      <c r="P179" s="163">
        <f t="shared" si="11"/>
        <v>0.15729000000000001</v>
      </c>
      <c r="Q179" s="163">
        <v>0</v>
      </c>
      <c r="R179" s="163">
        <f t="shared" si="12"/>
        <v>0</v>
      </c>
      <c r="S179" s="163"/>
      <c r="T179" s="163"/>
      <c r="U179" s="164">
        <v>0.79649999999999999</v>
      </c>
      <c r="V179" s="163">
        <f t="shared" si="13"/>
        <v>0.8</v>
      </c>
      <c r="W179" s="153"/>
      <c r="X179" s="153"/>
      <c r="Y179" s="153"/>
      <c r="Z179" s="153"/>
      <c r="AA179" s="153"/>
      <c r="AB179" s="153"/>
      <c r="AC179" s="153"/>
      <c r="AD179" s="153"/>
      <c r="AE179" s="153"/>
      <c r="AF179" s="153" t="s">
        <v>104</v>
      </c>
      <c r="AG179" s="153"/>
      <c r="AH179" s="153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53"/>
      <c r="AW179" s="153"/>
      <c r="AX179" s="153"/>
      <c r="AY179" s="153"/>
      <c r="AZ179" s="153"/>
      <c r="BA179" s="153"/>
      <c r="BB179" s="153"/>
      <c r="BC179" s="153"/>
      <c r="BD179" s="153"/>
      <c r="BE179" s="153"/>
      <c r="BF179" s="153"/>
      <c r="BG179" s="153"/>
      <c r="BH179" s="153"/>
      <c r="BI179" s="153"/>
    </row>
    <row r="180" spans="1:61" ht="20.399999999999999" outlineLevel="1">
      <c r="A180" s="154">
        <v>59</v>
      </c>
      <c r="B180" s="160" t="s">
        <v>250</v>
      </c>
      <c r="C180" s="204" t="s">
        <v>413</v>
      </c>
      <c r="D180" s="195" t="s">
        <v>275</v>
      </c>
      <c r="E180" s="162" t="s">
        <v>271</v>
      </c>
      <c r="F180" s="169">
        <v>1</v>
      </c>
      <c r="G180" s="172"/>
      <c r="H180" s="173">
        <f t="shared" si="7"/>
        <v>0</v>
      </c>
      <c r="I180" s="172"/>
      <c r="J180" s="173">
        <f t="shared" si="8"/>
        <v>0</v>
      </c>
      <c r="K180" s="172"/>
      <c r="L180" s="173">
        <f t="shared" si="9"/>
        <v>0</v>
      </c>
      <c r="M180" s="173">
        <v>21</v>
      </c>
      <c r="N180" s="173">
        <f t="shared" si="10"/>
        <v>0</v>
      </c>
      <c r="O180" s="163">
        <v>0.15729000000000001</v>
      </c>
      <c r="P180" s="163">
        <f t="shared" si="11"/>
        <v>0.15729000000000001</v>
      </c>
      <c r="Q180" s="163">
        <v>0</v>
      </c>
      <c r="R180" s="163">
        <f t="shared" si="12"/>
        <v>0</v>
      </c>
      <c r="S180" s="163"/>
      <c r="T180" s="163"/>
      <c r="U180" s="164">
        <v>0.79649999999999999</v>
      </c>
      <c r="V180" s="163">
        <f t="shared" si="13"/>
        <v>0.8</v>
      </c>
      <c r="W180" s="153"/>
      <c r="X180" s="153"/>
      <c r="Y180" s="153"/>
      <c r="Z180" s="153"/>
      <c r="AA180" s="153"/>
      <c r="AB180" s="153"/>
      <c r="AC180" s="153"/>
      <c r="AD180" s="153"/>
      <c r="AE180" s="153"/>
      <c r="AF180" s="153" t="s">
        <v>104</v>
      </c>
      <c r="AG180" s="153"/>
      <c r="AH180" s="153"/>
      <c r="AI180" s="153"/>
      <c r="AJ180" s="153"/>
      <c r="AK180" s="153"/>
      <c r="AL180" s="153"/>
      <c r="AM180" s="153"/>
      <c r="AN180" s="153"/>
      <c r="AO180" s="153"/>
      <c r="AP180" s="153"/>
      <c r="AQ180" s="153"/>
      <c r="AR180" s="153"/>
      <c r="AS180" s="153"/>
      <c r="AT180" s="153"/>
      <c r="AU180" s="153"/>
      <c r="AV180" s="153"/>
      <c r="AW180" s="153"/>
      <c r="AX180" s="153"/>
      <c r="AY180" s="153"/>
      <c r="AZ180" s="153"/>
      <c r="BA180" s="153"/>
      <c r="BB180" s="153"/>
      <c r="BC180" s="153"/>
      <c r="BD180" s="153"/>
      <c r="BE180" s="153"/>
      <c r="BF180" s="153"/>
      <c r="BG180" s="153"/>
      <c r="BH180" s="153"/>
      <c r="BI180" s="153"/>
    </row>
    <row r="181" spans="1:61" outlineLevel="1">
      <c r="A181" s="154">
        <v>60</v>
      </c>
      <c r="B181" s="160" t="s">
        <v>250</v>
      </c>
      <c r="C181" s="204" t="s">
        <v>413</v>
      </c>
      <c r="D181" s="195" t="s">
        <v>276</v>
      </c>
      <c r="E181" s="162" t="s">
        <v>271</v>
      </c>
      <c r="F181" s="169">
        <v>2</v>
      </c>
      <c r="G181" s="172"/>
      <c r="H181" s="173">
        <f t="shared" si="7"/>
        <v>0</v>
      </c>
      <c r="I181" s="172"/>
      <c r="J181" s="173">
        <f t="shared" si="8"/>
        <v>0</v>
      </c>
      <c r="K181" s="172"/>
      <c r="L181" s="173">
        <f t="shared" si="9"/>
        <v>0</v>
      </c>
      <c r="M181" s="173">
        <v>21</v>
      </c>
      <c r="N181" s="173">
        <f t="shared" si="10"/>
        <v>0</v>
      </c>
      <c r="O181" s="163">
        <v>0.15729000000000001</v>
      </c>
      <c r="P181" s="163">
        <f t="shared" si="11"/>
        <v>0.31458000000000003</v>
      </c>
      <c r="Q181" s="163">
        <v>0</v>
      </c>
      <c r="R181" s="163">
        <f t="shared" si="12"/>
        <v>0</v>
      </c>
      <c r="S181" s="163"/>
      <c r="T181" s="163"/>
      <c r="U181" s="164">
        <v>0.79649999999999999</v>
      </c>
      <c r="V181" s="163">
        <f t="shared" si="13"/>
        <v>1.59</v>
      </c>
      <c r="W181" s="153"/>
      <c r="X181" s="153"/>
      <c r="Y181" s="153"/>
      <c r="Z181" s="153"/>
      <c r="AA181" s="153"/>
      <c r="AB181" s="153"/>
      <c r="AC181" s="153"/>
      <c r="AD181" s="153"/>
      <c r="AE181" s="153"/>
      <c r="AF181" s="153" t="s">
        <v>104</v>
      </c>
      <c r="AG181" s="153"/>
      <c r="AH181" s="153"/>
      <c r="AI181" s="153"/>
      <c r="AJ181" s="153"/>
      <c r="AK181" s="153"/>
      <c r="AL181" s="153"/>
      <c r="AM181" s="153"/>
      <c r="AN181" s="153"/>
      <c r="AO181" s="153"/>
      <c r="AP181" s="153"/>
      <c r="AQ181" s="153"/>
      <c r="AR181" s="153"/>
      <c r="AS181" s="153"/>
      <c r="AT181" s="153"/>
      <c r="AU181" s="153"/>
      <c r="AV181" s="153"/>
      <c r="AW181" s="153"/>
      <c r="AX181" s="153"/>
      <c r="AY181" s="153"/>
      <c r="AZ181" s="153"/>
      <c r="BA181" s="153"/>
      <c r="BB181" s="153"/>
      <c r="BC181" s="153"/>
      <c r="BD181" s="153"/>
      <c r="BE181" s="153"/>
      <c r="BF181" s="153"/>
      <c r="BG181" s="153"/>
      <c r="BH181" s="153"/>
      <c r="BI181" s="153"/>
    </row>
    <row r="182" spans="1:61" outlineLevel="1">
      <c r="A182" s="154">
        <v>61</v>
      </c>
      <c r="B182" s="160" t="s">
        <v>250</v>
      </c>
      <c r="C182" s="204" t="s">
        <v>413</v>
      </c>
      <c r="D182" s="195" t="s">
        <v>277</v>
      </c>
      <c r="E182" s="162" t="s">
        <v>271</v>
      </c>
      <c r="F182" s="169">
        <v>2</v>
      </c>
      <c r="G182" s="172"/>
      <c r="H182" s="173">
        <f t="shared" si="7"/>
        <v>0</v>
      </c>
      <c r="I182" s="172"/>
      <c r="J182" s="173">
        <f t="shared" si="8"/>
        <v>0</v>
      </c>
      <c r="K182" s="172"/>
      <c r="L182" s="173">
        <f t="shared" si="9"/>
        <v>0</v>
      </c>
      <c r="M182" s="173">
        <v>21</v>
      </c>
      <c r="N182" s="173">
        <f t="shared" si="10"/>
        <v>0</v>
      </c>
      <c r="O182" s="163">
        <v>0.15729000000000001</v>
      </c>
      <c r="P182" s="163">
        <f t="shared" si="11"/>
        <v>0.31458000000000003</v>
      </c>
      <c r="Q182" s="163">
        <v>0</v>
      </c>
      <c r="R182" s="163">
        <f t="shared" si="12"/>
        <v>0</v>
      </c>
      <c r="S182" s="163"/>
      <c r="T182" s="163"/>
      <c r="U182" s="164">
        <v>0.79649999999999999</v>
      </c>
      <c r="V182" s="163">
        <f t="shared" si="13"/>
        <v>1.59</v>
      </c>
      <c r="W182" s="153"/>
      <c r="X182" s="153"/>
      <c r="Y182" s="153"/>
      <c r="Z182" s="153"/>
      <c r="AA182" s="153"/>
      <c r="AB182" s="153"/>
      <c r="AC182" s="153"/>
      <c r="AD182" s="153"/>
      <c r="AE182" s="153"/>
      <c r="AF182" s="153" t="s">
        <v>104</v>
      </c>
      <c r="AG182" s="153"/>
      <c r="AH182" s="153"/>
      <c r="AI182" s="153"/>
      <c r="AJ182" s="153"/>
      <c r="AK182" s="153"/>
      <c r="AL182" s="153"/>
      <c r="AM182" s="153"/>
      <c r="AN182" s="153"/>
      <c r="AO182" s="153"/>
      <c r="AP182" s="153"/>
      <c r="AQ182" s="153"/>
      <c r="AR182" s="153"/>
      <c r="AS182" s="153"/>
      <c r="AT182" s="153"/>
      <c r="AU182" s="153"/>
      <c r="AV182" s="153"/>
      <c r="AW182" s="153"/>
      <c r="AX182" s="153"/>
      <c r="AY182" s="153"/>
      <c r="AZ182" s="153"/>
      <c r="BA182" s="153"/>
      <c r="BB182" s="153"/>
      <c r="BC182" s="153"/>
      <c r="BD182" s="153"/>
      <c r="BE182" s="153"/>
      <c r="BF182" s="153"/>
      <c r="BG182" s="153"/>
      <c r="BH182" s="153"/>
      <c r="BI182" s="153"/>
    </row>
    <row r="183" spans="1:61" ht="40.799999999999997" outlineLevel="1">
      <c r="A183" s="154"/>
      <c r="B183" s="160"/>
      <c r="C183" s="160"/>
      <c r="D183" s="196" t="s">
        <v>278</v>
      </c>
      <c r="E183" s="165"/>
      <c r="F183" s="170"/>
      <c r="G183" s="173"/>
      <c r="H183" s="173"/>
      <c r="I183" s="173"/>
      <c r="J183" s="173"/>
      <c r="K183" s="173"/>
      <c r="L183" s="173"/>
      <c r="M183" s="173"/>
      <c r="N183" s="173"/>
      <c r="O183" s="163"/>
      <c r="P183" s="163"/>
      <c r="Q183" s="163"/>
      <c r="R183" s="163"/>
      <c r="S183" s="163"/>
      <c r="T183" s="163"/>
      <c r="U183" s="164"/>
      <c r="V183" s="163"/>
      <c r="W183" s="153"/>
      <c r="X183" s="153"/>
      <c r="Y183" s="153"/>
      <c r="Z183" s="153"/>
      <c r="AA183" s="153"/>
      <c r="AB183" s="153"/>
      <c r="AC183" s="153"/>
      <c r="AD183" s="153"/>
      <c r="AE183" s="153"/>
      <c r="AF183" s="153" t="s">
        <v>106</v>
      </c>
      <c r="AG183" s="153">
        <v>0</v>
      </c>
      <c r="AH183" s="153"/>
      <c r="AI183" s="153"/>
      <c r="AJ183" s="153"/>
      <c r="AK183" s="153"/>
      <c r="AL183" s="153"/>
      <c r="AM183" s="153"/>
      <c r="AN183" s="153"/>
      <c r="AO183" s="153"/>
      <c r="AP183" s="153"/>
      <c r="AQ183" s="153"/>
      <c r="AR183" s="153"/>
      <c r="AS183" s="153"/>
      <c r="AT183" s="153"/>
      <c r="AU183" s="153"/>
      <c r="AV183" s="153"/>
      <c r="AW183" s="153"/>
      <c r="AX183" s="153"/>
      <c r="AY183" s="153"/>
      <c r="AZ183" s="153"/>
      <c r="BA183" s="153"/>
      <c r="BB183" s="153"/>
      <c r="BC183" s="153"/>
      <c r="BD183" s="153"/>
      <c r="BE183" s="153"/>
      <c r="BF183" s="153"/>
      <c r="BG183" s="153"/>
      <c r="BH183" s="153"/>
      <c r="BI183" s="153"/>
    </row>
    <row r="184" spans="1:61" ht="20.399999999999999" outlineLevel="1">
      <c r="A184" s="154"/>
      <c r="B184" s="160"/>
      <c r="C184" s="160"/>
      <c r="D184" s="196" t="s">
        <v>279</v>
      </c>
      <c r="E184" s="165"/>
      <c r="F184" s="170"/>
      <c r="G184" s="173"/>
      <c r="H184" s="173"/>
      <c r="I184" s="173"/>
      <c r="J184" s="173"/>
      <c r="K184" s="173"/>
      <c r="L184" s="173"/>
      <c r="M184" s="173"/>
      <c r="N184" s="173"/>
      <c r="O184" s="163"/>
      <c r="P184" s="163"/>
      <c r="Q184" s="163"/>
      <c r="R184" s="163"/>
      <c r="S184" s="163"/>
      <c r="T184" s="163"/>
      <c r="U184" s="164"/>
      <c r="V184" s="163"/>
      <c r="W184" s="153"/>
      <c r="X184" s="153"/>
      <c r="Y184" s="153"/>
      <c r="Z184" s="153"/>
      <c r="AA184" s="153"/>
      <c r="AB184" s="153"/>
      <c r="AC184" s="153"/>
      <c r="AD184" s="153"/>
      <c r="AE184" s="153"/>
      <c r="AF184" s="153" t="s">
        <v>106</v>
      </c>
      <c r="AG184" s="153">
        <v>0</v>
      </c>
      <c r="AH184" s="153"/>
      <c r="AI184" s="153"/>
      <c r="AJ184" s="153"/>
      <c r="AK184" s="153"/>
      <c r="AL184" s="153"/>
      <c r="AM184" s="153"/>
      <c r="AN184" s="153"/>
      <c r="AO184" s="153"/>
      <c r="AP184" s="153"/>
      <c r="AQ184" s="153"/>
      <c r="AR184" s="153"/>
      <c r="AS184" s="153"/>
      <c r="AT184" s="153"/>
      <c r="AU184" s="153"/>
      <c r="AV184" s="153"/>
      <c r="AW184" s="153"/>
      <c r="AX184" s="153"/>
      <c r="AY184" s="153"/>
      <c r="AZ184" s="153"/>
      <c r="BA184" s="153"/>
      <c r="BB184" s="153"/>
      <c r="BC184" s="153"/>
      <c r="BD184" s="153"/>
      <c r="BE184" s="153"/>
      <c r="BF184" s="153"/>
      <c r="BG184" s="153"/>
      <c r="BH184" s="153"/>
      <c r="BI184" s="153"/>
    </row>
    <row r="185" spans="1:61" outlineLevel="1">
      <c r="A185" s="154"/>
      <c r="B185" s="160"/>
      <c r="C185" s="160"/>
      <c r="D185" s="196" t="s">
        <v>238</v>
      </c>
      <c r="E185" s="165"/>
      <c r="F185" s="170">
        <v>2</v>
      </c>
      <c r="G185" s="173"/>
      <c r="H185" s="173"/>
      <c r="I185" s="173"/>
      <c r="J185" s="173"/>
      <c r="K185" s="173"/>
      <c r="L185" s="173"/>
      <c r="M185" s="173"/>
      <c r="N185" s="173"/>
      <c r="O185" s="163"/>
      <c r="P185" s="163"/>
      <c r="Q185" s="163"/>
      <c r="R185" s="163"/>
      <c r="S185" s="163"/>
      <c r="T185" s="163"/>
      <c r="U185" s="164"/>
      <c r="V185" s="163"/>
      <c r="W185" s="153"/>
      <c r="X185" s="153"/>
      <c r="Y185" s="153"/>
      <c r="Z185" s="153"/>
      <c r="AA185" s="153"/>
      <c r="AB185" s="153"/>
      <c r="AC185" s="153"/>
      <c r="AD185" s="153"/>
      <c r="AE185" s="153"/>
      <c r="AF185" s="153" t="s">
        <v>106</v>
      </c>
      <c r="AG185" s="153">
        <v>0</v>
      </c>
      <c r="AH185" s="153"/>
      <c r="AI185" s="153"/>
      <c r="AJ185" s="153"/>
      <c r="AK185" s="153"/>
      <c r="AL185" s="153"/>
      <c r="AM185" s="153"/>
      <c r="AN185" s="153"/>
      <c r="AO185" s="153"/>
      <c r="AP185" s="153"/>
      <c r="AQ185" s="153"/>
      <c r="AR185" s="153"/>
      <c r="AS185" s="153"/>
      <c r="AT185" s="153"/>
      <c r="AU185" s="153"/>
      <c r="AV185" s="153"/>
      <c r="AW185" s="153"/>
      <c r="AX185" s="153"/>
      <c r="AY185" s="153"/>
      <c r="AZ185" s="153"/>
      <c r="BA185" s="153"/>
      <c r="BB185" s="153"/>
      <c r="BC185" s="153"/>
      <c r="BD185" s="153"/>
      <c r="BE185" s="153"/>
      <c r="BF185" s="153"/>
      <c r="BG185" s="153"/>
      <c r="BH185" s="153"/>
      <c r="BI185" s="153"/>
    </row>
    <row r="186" spans="1:61" outlineLevel="1">
      <c r="A186" s="154">
        <v>62</v>
      </c>
      <c r="B186" s="160" t="s">
        <v>250</v>
      </c>
      <c r="C186" s="204" t="s">
        <v>413</v>
      </c>
      <c r="D186" s="195" t="s">
        <v>280</v>
      </c>
      <c r="E186" s="162" t="s">
        <v>271</v>
      </c>
      <c r="F186" s="169">
        <v>1</v>
      </c>
      <c r="G186" s="172"/>
      <c r="H186" s="173">
        <f>ROUND(F186*G186,2)</f>
        <v>0</v>
      </c>
      <c r="I186" s="172"/>
      <c r="J186" s="173">
        <f>ROUND(F186*I186,2)</f>
        <v>0</v>
      </c>
      <c r="K186" s="172"/>
      <c r="L186" s="173">
        <f>ROUND(F186*K186,2)</f>
        <v>0</v>
      </c>
      <c r="M186" s="173">
        <v>21</v>
      </c>
      <c r="N186" s="173">
        <f>H186*(1+M186/100)</f>
        <v>0</v>
      </c>
      <c r="O186" s="163">
        <v>0.15729000000000001</v>
      </c>
      <c r="P186" s="163">
        <f>ROUND(F186*O186,5)</f>
        <v>0.15729000000000001</v>
      </c>
      <c r="Q186" s="163">
        <v>0</v>
      </c>
      <c r="R186" s="163">
        <f>ROUND(F186*Q186,5)</f>
        <v>0</v>
      </c>
      <c r="S186" s="163"/>
      <c r="T186" s="163"/>
      <c r="U186" s="164">
        <v>0.79649999999999999</v>
      </c>
      <c r="V186" s="163">
        <f>ROUND(F186*U186,2)</f>
        <v>0.8</v>
      </c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 t="s">
        <v>104</v>
      </c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  <c r="BI186" s="153"/>
    </row>
    <row r="187" spans="1:61" ht="40.799999999999997" outlineLevel="1">
      <c r="A187" s="154"/>
      <c r="B187" s="160"/>
      <c r="C187" s="160"/>
      <c r="D187" s="196" t="s">
        <v>281</v>
      </c>
      <c r="E187" s="165"/>
      <c r="F187" s="170"/>
      <c r="G187" s="173"/>
      <c r="H187" s="173"/>
      <c r="I187" s="173"/>
      <c r="J187" s="173"/>
      <c r="K187" s="173"/>
      <c r="L187" s="173"/>
      <c r="M187" s="173"/>
      <c r="N187" s="173"/>
      <c r="O187" s="163"/>
      <c r="P187" s="163"/>
      <c r="Q187" s="163"/>
      <c r="R187" s="163"/>
      <c r="S187" s="163"/>
      <c r="T187" s="163"/>
      <c r="U187" s="164"/>
      <c r="V187" s="16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 t="s">
        <v>106</v>
      </c>
      <c r="AG187" s="153">
        <v>0</v>
      </c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  <c r="BI187" s="153"/>
    </row>
    <row r="188" spans="1:61" ht="40.799999999999997" outlineLevel="1">
      <c r="A188" s="154"/>
      <c r="B188" s="160"/>
      <c r="C188" s="160"/>
      <c r="D188" s="196" t="s">
        <v>282</v>
      </c>
      <c r="E188" s="165"/>
      <c r="F188" s="170"/>
      <c r="G188" s="173"/>
      <c r="H188" s="173"/>
      <c r="I188" s="173"/>
      <c r="J188" s="173"/>
      <c r="K188" s="173"/>
      <c r="L188" s="173"/>
      <c r="M188" s="173"/>
      <c r="N188" s="173"/>
      <c r="O188" s="163"/>
      <c r="P188" s="163"/>
      <c r="Q188" s="163"/>
      <c r="R188" s="163"/>
      <c r="S188" s="163"/>
      <c r="T188" s="163"/>
      <c r="U188" s="164"/>
      <c r="V188" s="16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 t="s">
        <v>106</v>
      </c>
      <c r="AG188" s="153">
        <v>0</v>
      </c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</row>
    <row r="189" spans="1:61" ht="30.6" outlineLevel="1">
      <c r="A189" s="154"/>
      <c r="B189" s="160"/>
      <c r="C189" s="160"/>
      <c r="D189" s="196" t="s">
        <v>283</v>
      </c>
      <c r="E189" s="165"/>
      <c r="F189" s="170"/>
      <c r="G189" s="173"/>
      <c r="H189" s="173"/>
      <c r="I189" s="173"/>
      <c r="J189" s="173"/>
      <c r="K189" s="173"/>
      <c r="L189" s="173"/>
      <c r="M189" s="173"/>
      <c r="N189" s="173"/>
      <c r="O189" s="163"/>
      <c r="P189" s="163"/>
      <c r="Q189" s="163"/>
      <c r="R189" s="163"/>
      <c r="S189" s="163"/>
      <c r="T189" s="163"/>
      <c r="U189" s="164"/>
      <c r="V189" s="16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 t="s">
        <v>106</v>
      </c>
      <c r="AG189" s="153">
        <v>0</v>
      </c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</row>
    <row r="190" spans="1:61" outlineLevel="1">
      <c r="A190" s="154"/>
      <c r="B190" s="160"/>
      <c r="C190" s="160"/>
      <c r="D190" s="196" t="s">
        <v>284</v>
      </c>
      <c r="E190" s="165"/>
      <c r="F190" s="170">
        <v>1</v>
      </c>
      <c r="G190" s="173"/>
      <c r="H190" s="173"/>
      <c r="I190" s="173"/>
      <c r="J190" s="173"/>
      <c r="K190" s="173"/>
      <c r="L190" s="173"/>
      <c r="M190" s="173"/>
      <c r="N190" s="173"/>
      <c r="O190" s="163"/>
      <c r="P190" s="163"/>
      <c r="Q190" s="163"/>
      <c r="R190" s="163"/>
      <c r="S190" s="163"/>
      <c r="T190" s="163"/>
      <c r="U190" s="164"/>
      <c r="V190" s="16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 t="s">
        <v>106</v>
      </c>
      <c r="AG190" s="153">
        <v>0</v>
      </c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</row>
    <row r="191" spans="1:61" outlineLevel="1">
      <c r="A191" s="154">
        <v>63</v>
      </c>
      <c r="B191" s="160" t="s">
        <v>250</v>
      </c>
      <c r="C191" s="204" t="s">
        <v>413</v>
      </c>
      <c r="D191" s="195" t="s">
        <v>285</v>
      </c>
      <c r="E191" s="162" t="s">
        <v>271</v>
      </c>
      <c r="F191" s="169">
        <v>1</v>
      </c>
      <c r="G191" s="172"/>
      <c r="H191" s="173">
        <f>ROUND(F191*G191,2)</f>
        <v>0</v>
      </c>
      <c r="I191" s="172"/>
      <c r="J191" s="173">
        <f>ROUND(F191*I191,2)</f>
        <v>0</v>
      </c>
      <c r="K191" s="172"/>
      <c r="L191" s="173">
        <f>ROUND(F191*K191,2)</f>
        <v>0</v>
      </c>
      <c r="M191" s="173">
        <v>21</v>
      </c>
      <c r="N191" s="173">
        <f>H191*(1+M191/100)</f>
        <v>0</v>
      </c>
      <c r="O191" s="163">
        <v>0.15729000000000001</v>
      </c>
      <c r="P191" s="163">
        <f>ROUND(F191*O191,5)</f>
        <v>0.15729000000000001</v>
      </c>
      <c r="Q191" s="163">
        <v>0</v>
      </c>
      <c r="R191" s="163">
        <f>ROUND(F191*Q191,5)</f>
        <v>0</v>
      </c>
      <c r="S191" s="163"/>
      <c r="T191" s="163"/>
      <c r="U191" s="164">
        <v>0.79649999999999999</v>
      </c>
      <c r="V191" s="163">
        <f>ROUND(F191*U191,2)</f>
        <v>0.8</v>
      </c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 t="s">
        <v>104</v>
      </c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</row>
    <row r="192" spans="1:61" ht="40.799999999999997" outlineLevel="1">
      <c r="A192" s="154"/>
      <c r="B192" s="160"/>
      <c r="C192" s="160"/>
      <c r="D192" s="196" t="s">
        <v>286</v>
      </c>
      <c r="E192" s="165"/>
      <c r="F192" s="170"/>
      <c r="G192" s="173"/>
      <c r="H192" s="173"/>
      <c r="I192" s="173"/>
      <c r="J192" s="173"/>
      <c r="K192" s="173"/>
      <c r="L192" s="173"/>
      <c r="M192" s="173"/>
      <c r="N192" s="173"/>
      <c r="O192" s="163"/>
      <c r="P192" s="163"/>
      <c r="Q192" s="163"/>
      <c r="R192" s="163"/>
      <c r="S192" s="163"/>
      <c r="T192" s="163"/>
      <c r="U192" s="164"/>
      <c r="V192" s="16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 t="s">
        <v>106</v>
      </c>
      <c r="AG192" s="153">
        <v>0</v>
      </c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</row>
    <row r="193" spans="1:61" outlineLevel="1">
      <c r="A193" s="154"/>
      <c r="B193" s="160"/>
      <c r="C193" s="160"/>
      <c r="D193" s="196" t="s">
        <v>284</v>
      </c>
      <c r="E193" s="165"/>
      <c r="F193" s="170">
        <v>1</v>
      </c>
      <c r="G193" s="173"/>
      <c r="H193" s="173"/>
      <c r="I193" s="173"/>
      <c r="J193" s="173"/>
      <c r="K193" s="173"/>
      <c r="L193" s="173"/>
      <c r="M193" s="173"/>
      <c r="N193" s="173"/>
      <c r="O193" s="163"/>
      <c r="P193" s="163"/>
      <c r="Q193" s="163"/>
      <c r="R193" s="163"/>
      <c r="S193" s="163"/>
      <c r="T193" s="163"/>
      <c r="U193" s="164"/>
      <c r="V193" s="16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 t="s">
        <v>106</v>
      </c>
      <c r="AG193" s="153">
        <v>0</v>
      </c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</row>
    <row r="194" spans="1:61" ht="20.399999999999999" outlineLevel="1">
      <c r="A194" s="154">
        <v>64</v>
      </c>
      <c r="B194" s="160" t="s">
        <v>250</v>
      </c>
      <c r="C194" s="204" t="s">
        <v>413</v>
      </c>
      <c r="D194" s="195" t="s">
        <v>287</v>
      </c>
      <c r="E194" s="162" t="s">
        <v>271</v>
      </c>
      <c r="F194" s="169">
        <v>1</v>
      </c>
      <c r="G194" s="172"/>
      <c r="H194" s="173">
        <f>ROUND(F194*G194,2)</f>
        <v>0</v>
      </c>
      <c r="I194" s="172"/>
      <c r="J194" s="173">
        <f>ROUND(F194*I194,2)</f>
        <v>0</v>
      </c>
      <c r="K194" s="172"/>
      <c r="L194" s="173">
        <f>ROUND(F194*K194,2)</f>
        <v>0</v>
      </c>
      <c r="M194" s="173">
        <v>21</v>
      </c>
      <c r="N194" s="173">
        <f>H194*(1+M194/100)</f>
        <v>0</v>
      </c>
      <c r="O194" s="163">
        <v>0.15729000000000001</v>
      </c>
      <c r="P194" s="163">
        <f>ROUND(F194*O194,5)</f>
        <v>0.15729000000000001</v>
      </c>
      <c r="Q194" s="163">
        <v>0</v>
      </c>
      <c r="R194" s="163">
        <f>ROUND(F194*Q194,5)</f>
        <v>0</v>
      </c>
      <c r="S194" s="163"/>
      <c r="T194" s="163"/>
      <c r="U194" s="164">
        <v>0.79649999999999999</v>
      </c>
      <c r="V194" s="163">
        <f>ROUND(F194*U194,2)</f>
        <v>0.8</v>
      </c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 t="s">
        <v>104</v>
      </c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</row>
    <row r="195" spans="1:61" ht="40.799999999999997" outlineLevel="1">
      <c r="A195" s="154"/>
      <c r="B195" s="160"/>
      <c r="C195" s="160"/>
      <c r="D195" s="196" t="s">
        <v>288</v>
      </c>
      <c r="E195" s="165"/>
      <c r="F195" s="170"/>
      <c r="G195" s="173"/>
      <c r="H195" s="173"/>
      <c r="I195" s="173"/>
      <c r="J195" s="173"/>
      <c r="K195" s="173"/>
      <c r="L195" s="173"/>
      <c r="M195" s="173"/>
      <c r="N195" s="173"/>
      <c r="O195" s="163"/>
      <c r="P195" s="163"/>
      <c r="Q195" s="163"/>
      <c r="R195" s="163"/>
      <c r="S195" s="163"/>
      <c r="T195" s="163"/>
      <c r="U195" s="164"/>
      <c r="V195" s="163"/>
      <c r="W195" s="153"/>
      <c r="X195" s="153"/>
      <c r="Y195" s="153"/>
      <c r="Z195" s="153"/>
      <c r="AA195" s="153"/>
      <c r="AB195" s="153"/>
      <c r="AC195" s="153"/>
      <c r="AD195" s="153"/>
      <c r="AE195" s="153"/>
      <c r="AF195" s="153" t="s">
        <v>106</v>
      </c>
      <c r="AG195" s="153">
        <v>0</v>
      </c>
      <c r="AH195" s="153"/>
      <c r="AI195" s="153"/>
      <c r="AJ195" s="153"/>
      <c r="AK195" s="153"/>
      <c r="AL195" s="153"/>
      <c r="AM195" s="153"/>
      <c r="AN195" s="153"/>
      <c r="AO195" s="153"/>
      <c r="AP195" s="153"/>
      <c r="AQ195" s="153"/>
      <c r="AR195" s="153"/>
      <c r="AS195" s="153"/>
      <c r="AT195" s="153"/>
      <c r="AU195" s="153"/>
      <c r="AV195" s="153"/>
      <c r="AW195" s="153"/>
      <c r="AX195" s="153"/>
      <c r="AY195" s="153"/>
      <c r="AZ195" s="153"/>
      <c r="BA195" s="153"/>
      <c r="BB195" s="153"/>
      <c r="BC195" s="153"/>
      <c r="BD195" s="153"/>
      <c r="BE195" s="153"/>
      <c r="BF195" s="153"/>
      <c r="BG195" s="153"/>
      <c r="BH195" s="153"/>
      <c r="BI195" s="153"/>
    </row>
    <row r="196" spans="1:61" ht="20.399999999999999" outlineLevel="1">
      <c r="A196" s="154"/>
      <c r="B196" s="160"/>
      <c r="C196" s="160"/>
      <c r="D196" s="196" t="s">
        <v>289</v>
      </c>
      <c r="E196" s="165"/>
      <c r="F196" s="170"/>
      <c r="G196" s="173"/>
      <c r="H196" s="173"/>
      <c r="I196" s="173"/>
      <c r="J196" s="173"/>
      <c r="K196" s="173"/>
      <c r="L196" s="173"/>
      <c r="M196" s="173"/>
      <c r="N196" s="173"/>
      <c r="O196" s="163"/>
      <c r="P196" s="163"/>
      <c r="Q196" s="163"/>
      <c r="R196" s="163"/>
      <c r="S196" s="163"/>
      <c r="T196" s="163"/>
      <c r="U196" s="164"/>
      <c r="V196" s="163"/>
      <c r="W196" s="153"/>
      <c r="X196" s="153"/>
      <c r="Y196" s="153"/>
      <c r="Z196" s="153"/>
      <c r="AA196" s="153"/>
      <c r="AB196" s="153"/>
      <c r="AC196" s="153"/>
      <c r="AD196" s="153"/>
      <c r="AE196" s="153"/>
      <c r="AF196" s="153" t="s">
        <v>106</v>
      </c>
      <c r="AG196" s="153">
        <v>0</v>
      </c>
      <c r="AH196" s="153"/>
      <c r="AI196" s="153"/>
      <c r="AJ196" s="153"/>
      <c r="AK196" s="153"/>
      <c r="AL196" s="153"/>
      <c r="AM196" s="153"/>
      <c r="AN196" s="153"/>
      <c r="AO196" s="153"/>
      <c r="AP196" s="153"/>
      <c r="AQ196" s="153"/>
      <c r="AR196" s="153"/>
      <c r="AS196" s="153"/>
      <c r="AT196" s="153"/>
      <c r="AU196" s="153"/>
      <c r="AV196" s="153"/>
      <c r="AW196" s="153"/>
      <c r="AX196" s="153"/>
      <c r="AY196" s="153"/>
      <c r="AZ196" s="153"/>
      <c r="BA196" s="153"/>
      <c r="BB196" s="153"/>
      <c r="BC196" s="153"/>
      <c r="BD196" s="153"/>
      <c r="BE196" s="153"/>
      <c r="BF196" s="153"/>
      <c r="BG196" s="153"/>
      <c r="BH196" s="153"/>
      <c r="BI196" s="153"/>
    </row>
    <row r="197" spans="1:61" outlineLevel="1">
      <c r="A197" s="154"/>
      <c r="B197" s="160"/>
      <c r="C197" s="160"/>
      <c r="D197" s="196" t="s">
        <v>284</v>
      </c>
      <c r="E197" s="165"/>
      <c r="F197" s="170">
        <v>1</v>
      </c>
      <c r="G197" s="173"/>
      <c r="H197" s="173"/>
      <c r="I197" s="173"/>
      <c r="J197" s="173"/>
      <c r="K197" s="173"/>
      <c r="L197" s="173"/>
      <c r="M197" s="173"/>
      <c r="N197" s="173"/>
      <c r="O197" s="163"/>
      <c r="P197" s="163"/>
      <c r="Q197" s="163"/>
      <c r="R197" s="163"/>
      <c r="S197" s="163"/>
      <c r="T197" s="163"/>
      <c r="U197" s="164"/>
      <c r="V197" s="163"/>
      <c r="W197" s="153"/>
      <c r="X197" s="153"/>
      <c r="Y197" s="153"/>
      <c r="Z197" s="153"/>
      <c r="AA197" s="153"/>
      <c r="AB197" s="153"/>
      <c r="AC197" s="153"/>
      <c r="AD197" s="153"/>
      <c r="AE197" s="153"/>
      <c r="AF197" s="153" t="s">
        <v>106</v>
      </c>
      <c r="AG197" s="153">
        <v>0</v>
      </c>
      <c r="AH197" s="153"/>
      <c r="AI197" s="153"/>
      <c r="AJ197" s="153"/>
      <c r="AK197" s="153"/>
      <c r="AL197" s="153"/>
      <c r="AM197" s="153"/>
      <c r="AN197" s="153"/>
      <c r="AO197" s="153"/>
      <c r="AP197" s="153"/>
      <c r="AQ197" s="153"/>
      <c r="AR197" s="153"/>
      <c r="AS197" s="153"/>
      <c r="AT197" s="153"/>
      <c r="AU197" s="153"/>
      <c r="AV197" s="153"/>
      <c r="AW197" s="153"/>
      <c r="AX197" s="153"/>
      <c r="AY197" s="153"/>
      <c r="AZ197" s="153"/>
      <c r="BA197" s="153"/>
      <c r="BB197" s="153"/>
      <c r="BC197" s="153"/>
      <c r="BD197" s="153"/>
      <c r="BE197" s="153"/>
      <c r="BF197" s="153"/>
      <c r="BG197" s="153"/>
      <c r="BH197" s="153"/>
      <c r="BI197" s="153"/>
    </row>
    <row r="198" spans="1:61" ht="20.399999999999999" outlineLevel="1">
      <c r="A198" s="154">
        <v>65</v>
      </c>
      <c r="B198" s="160" t="s">
        <v>250</v>
      </c>
      <c r="C198" s="204" t="s">
        <v>413</v>
      </c>
      <c r="D198" s="195" t="s">
        <v>290</v>
      </c>
      <c r="E198" s="162" t="s">
        <v>271</v>
      </c>
      <c r="F198" s="169">
        <v>1</v>
      </c>
      <c r="G198" s="172"/>
      <c r="H198" s="173">
        <f>ROUND(F198*G198,2)</f>
        <v>0</v>
      </c>
      <c r="I198" s="172"/>
      <c r="J198" s="173">
        <f>ROUND(F198*I198,2)</f>
        <v>0</v>
      </c>
      <c r="K198" s="172"/>
      <c r="L198" s="173">
        <f>ROUND(F198*K198,2)</f>
        <v>0</v>
      </c>
      <c r="M198" s="173">
        <v>21</v>
      </c>
      <c r="N198" s="173">
        <f>H198*(1+M198/100)</f>
        <v>0</v>
      </c>
      <c r="O198" s="163">
        <v>0.15729000000000001</v>
      </c>
      <c r="P198" s="163">
        <f>ROUND(F198*O198,5)</f>
        <v>0.15729000000000001</v>
      </c>
      <c r="Q198" s="163">
        <v>0</v>
      </c>
      <c r="R198" s="163">
        <f>ROUND(F198*Q198,5)</f>
        <v>0</v>
      </c>
      <c r="S198" s="163"/>
      <c r="T198" s="163"/>
      <c r="U198" s="164">
        <v>0.79649999999999999</v>
      </c>
      <c r="V198" s="163">
        <f>ROUND(F198*U198,2)</f>
        <v>0.8</v>
      </c>
      <c r="W198" s="153"/>
      <c r="X198" s="153"/>
      <c r="Y198" s="153"/>
      <c r="Z198" s="153"/>
      <c r="AA198" s="153"/>
      <c r="AB198" s="153"/>
      <c r="AC198" s="153"/>
      <c r="AD198" s="153"/>
      <c r="AE198" s="153"/>
      <c r="AF198" s="153" t="s">
        <v>104</v>
      </c>
      <c r="AG198" s="153"/>
      <c r="AH198" s="153"/>
      <c r="AI198" s="153"/>
      <c r="AJ198" s="153"/>
      <c r="AK198" s="153"/>
      <c r="AL198" s="153"/>
      <c r="AM198" s="153"/>
      <c r="AN198" s="153"/>
      <c r="AO198" s="153"/>
      <c r="AP198" s="153"/>
      <c r="AQ198" s="153"/>
      <c r="AR198" s="153"/>
      <c r="AS198" s="153"/>
      <c r="AT198" s="153"/>
      <c r="AU198" s="153"/>
      <c r="AV198" s="153"/>
      <c r="AW198" s="153"/>
      <c r="AX198" s="153"/>
      <c r="AY198" s="153"/>
      <c r="AZ198" s="153"/>
      <c r="BA198" s="153"/>
      <c r="BB198" s="153"/>
      <c r="BC198" s="153"/>
      <c r="BD198" s="153"/>
      <c r="BE198" s="153"/>
      <c r="BF198" s="153"/>
      <c r="BG198" s="153"/>
      <c r="BH198" s="153"/>
      <c r="BI198" s="153"/>
    </row>
    <row r="199" spans="1:61" ht="40.799999999999997" outlineLevel="1">
      <c r="A199" s="154"/>
      <c r="B199" s="160"/>
      <c r="C199" s="160"/>
      <c r="D199" s="196" t="s">
        <v>291</v>
      </c>
      <c r="E199" s="165"/>
      <c r="F199" s="170"/>
      <c r="G199" s="173"/>
      <c r="H199" s="173"/>
      <c r="I199" s="173"/>
      <c r="J199" s="173"/>
      <c r="K199" s="173"/>
      <c r="L199" s="173"/>
      <c r="M199" s="173"/>
      <c r="N199" s="173"/>
      <c r="O199" s="163"/>
      <c r="P199" s="163"/>
      <c r="Q199" s="163"/>
      <c r="R199" s="163"/>
      <c r="S199" s="163"/>
      <c r="T199" s="163"/>
      <c r="U199" s="164"/>
      <c r="V199" s="163"/>
      <c r="W199" s="153"/>
      <c r="X199" s="153"/>
      <c r="Y199" s="153"/>
      <c r="Z199" s="153"/>
      <c r="AA199" s="153"/>
      <c r="AB199" s="153"/>
      <c r="AC199" s="153"/>
      <c r="AD199" s="153"/>
      <c r="AE199" s="153"/>
      <c r="AF199" s="153" t="s">
        <v>106</v>
      </c>
      <c r="AG199" s="153">
        <v>0</v>
      </c>
      <c r="AH199" s="153"/>
      <c r="AI199" s="153"/>
      <c r="AJ199" s="153"/>
      <c r="AK199" s="153"/>
      <c r="AL199" s="153"/>
      <c r="AM199" s="153"/>
      <c r="AN199" s="153"/>
      <c r="AO199" s="153"/>
      <c r="AP199" s="153"/>
      <c r="AQ199" s="153"/>
      <c r="AR199" s="153"/>
      <c r="AS199" s="153"/>
      <c r="AT199" s="153"/>
      <c r="AU199" s="153"/>
      <c r="AV199" s="153"/>
      <c r="AW199" s="153"/>
      <c r="AX199" s="153"/>
      <c r="AY199" s="153"/>
      <c r="AZ199" s="153"/>
      <c r="BA199" s="153"/>
      <c r="BB199" s="153"/>
      <c r="BC199" s="153"/>
      <c r="BD199" s="153"/>
      <c r="BE199" s="153"/>
      <c r="BF199" s="153"/>
      <c r="BG199" s="153"/>
      <c r="BH199" s="153"/>
      <c r="BI199" s="153"/>
    </row>
    <row r="200" spans="1:61" outlineLevel="1">
      <c r="A200" s="154"/>
      <c r="B200" s="160"/>
      <c r="C200" s="160"/>
      <c r="D200" s="196" t="s">
        <v>284</v>
      </c>
      <c r="E200" s="165"/>
      <c r="F200" s="170">
        <v>1</v>
      </c>
      <c r="G200" s="173"/>
      <c r="H200" s="173"/>
      <c r="I200" s="173"/>
      <c r="J200" s="173"/>
      <c r="K200" s="173"/>
      <c r="L200" s="173"/>
      <c r="M200" s="173"/>
      <c r="N200" s="173"/>
      <c r="O200" s="163"/>
      <c r="P200" s="163"/>
      <c r="Q200" s="163"/>
      <c r="R200" s="163"/>
      <c r="S200" s="163"/>
      <c r="T200" s="163"/>
      <c r="U200" s="164"/>
      <c r="V200" s="163"/>
      <c r="W200" s="153"/>
      <c r="X200" s="153"/>
      <c r="Y200" s="153"/>
      <c r="Z200" s="153"/>
      <c r="AA200" s="153"/>
      <c r="AB200" s="153"/>
      <c r="AC200" s="153"/>
      <c r="AD200" s="153"/>
      <c r="AE200" s="153"/>
      <c r="AF200" s="153" t="s">
        <v>106</v>
      </c>
      <c r="AG200" s="153">
        <v>0</v>
      </c>
      <c r="AH200" s="153"/>
      <c r="AI200" s="153"/>
      <c r="AJ200" s="153"/>
      <c r="AK200" s="153"/>
      <c r="AL200" s="153"/>
      <c r="AM200" s="153"/>
      <c r="AN200" s="153"/>
      <c r="AO200" s="153"/>
      <c r="AP200" s="153"/>
      <c r="AQ200" s="153"/>
      <c r="AR200" s="153"/>
      <c r="AS200" s="153"/>
      <c r="AT200" s="153"/>
      <c r="AU200" s="153"/>
      <c r="AV200" s="153"/>
      <c r="AW200" s="153"/>
      <c r="AX200" s="153"/>
      <c r="AY200" s="153"/>
      <c r="AZ200" s="153"/>
      <c r="BA200" s="153"/>
      <c r="BB200" s="153"/>
      <c r="BC200" s="153"/>
      <c r="BD200" s="153"/>
      <c r="BE200" s="153"/>
      <c r="BF200" s="153"/>
      <c r="BG200" s="153"/>
      <c r="BH200" s="153"/>
      <c r="BI200" s="153"/>
    </row>
    <row r="201" spans="1:61">
      <c r="A201" s="155" t="s">
        <v>99</v>
      </c>
      <c r="B201" s="161" t="s">
        <v>66</v>
      </c>
      <c r="C201" s="161"/>
      <c r="D201" s="197" t="s">
        <v>67</v>
      </c>
      <c r="E201" s="166"/>
      <c r="F201" s="171"/>
      <c r="G201" s="174"/>
      <c r="H201" s="174">
        <f>SUMIF(AF202:AF231,"&lt;&gt;NOR",H202:H231)</f>
        <v>0</v>
      </c>
      <c r="I201" s="174"/>
      <c r="J201" s="174">
        <f>SUM(J202:J231)</f>
        <v>0</v>
      </c>
      <c r="K201" s="174"/>
      <c r="L201" s="174">
        <f>SUM(L202:L231)</f>
        <v>0</v>
      </c>
      <c r="M201" s="174"/>
      <c r="N201" s="174">
        <f>SUM(N202:N231)</f>
        <v>0</v>
      </c>
      <c r="O201" s="167"/>
      <c r="P201" s="167">
        <f>SUM(P202:P231)</f>
        <v>349.61624999999998</v>
      </c>
      <c r="Q201" s="167"/>
      <c r="R201" s="167">
        <f>SUM(R202:R231)</f>
        <v>0</v>
      </c>
      <c r="S201" s="167"/>
      <c r="T201" s="167"/>
      <c r="U201" s="168"/>
      <c r="V201" s="167">
        <f>SUM(V202:V231)</f>
        <v>815.48</v>
      </c>
      <c r="AF201" t="s">
        <v>100</v>
      </c>
    </row>
    <row r="202" spans="1:61" outlineLevel="1">
      <c r="A202" s="154">
        <v>66</v>
      </c>
      <c r="B202" s="160" t="s">
        <v>292</v>
      </c>
      <c r="C202" s="203" t="s">
        <v>412</v>
      </c>
      <c r="D202" s="195" t="s">
        <v>293</v>
      </c>
      <c r="E202" s="162" t="s">
        <v>150</v>
      </c>
      <c r="F202" s="169">
        <v>90</v>
      </c>
      <c r="G202" s="172"/>
      <c r="H202" s="173">
        <f>ROUND(F202*G202,2)</f>
        <v>0</v>
      </c>
      <c r="I202" s="172"/>
      <c r="J202" s="173">
        <f>ROUND(F202*I202,2)</f>
        <v>0</v>
      </c>
      <c r="K202" s="172"/>
      <c r="L202" s="173">
        <f>ROUND(F202*K202,2)</f>
        <v>0</v>
      </c>
      <c r="M202" s="173">
        <v>21</v>
      </c>
      <c r="N202" s="173">
        <f>H202*(1+M202/100)</f>
        <v>0</v>
      </c>
      <c r="O202" s="163">
        <v>0.188</v>
      </c>
      <c r="P202" s="163">
        <f>ROUND(F202*O202,5)</f>
        <v>16.920000000000002</v>
      </c>
      <c r="Q202" s="163">
        <v>0</v>
      </c>
      <c r="R202" s="163">
        <f>ROUND(F202*Q202,5)</f>
        <v>0</v>
      </c>
      <c r="S202" s="163"/>
      <c r="T202" s="163"/>
      <c r="U202" s="164">
        <v>0.27200000000000002</v>
      </c>
      <c r="V202" s="163">
        <f>ROUND(F202*U202,2)</f>
        <v>24.48</v>
      </c>
      <c r="W202" s="153"/>
      <c r="X202" s="153"/>
      <c r="Y202" s="153"/>
      <c r="Z202" s="153"/>
      <c r="AA202" s="153"/>
      <c r="AB202" s="153"/>
      <c r="AC202" s="153"/>
      <c r="AD202" s="153"/>
      <c r="AE202" s="153"/>
      <c r="AF202" s="153" t="s">
        <v>104</v>
      </c>
      <c r="AG202" s="153"/>
      <c r="AH202" s="153"/>
      <c r="AI202" s="153"/>
      <c r="AJ202" s="153"/>
      <c r="AK202" s="153"/>
      <c r="AL202" s="153"/>
      <c r="AM202" s="153"/>
      <c r="AN202" s="153"/>
      <c r="AO202" s="153"/>
      <c r="AP202" s="153"/>
      <c r="AQ202" s="153"/>
      <c r="AR202" s="153"/>
      <c r="AS202" s="153"/>
      <c r="AT202" s="153"/>
      <c r="AU202" s="153"/>
      <c r="AV202" s="153"/>
      <c r="AW202" s="153"/>
      <c r="AX202" s="153"/>
      <c r="AY202" s="153"/>
      <c r="AZ202" s="153"/>
      <c r="BA202" s="153"/>
      <c r="BB202" s="153"/>
      <c r="BC202" s="153"/>
      <c r="BD202" s="153"/>
      <c r="BE202" s="153"/>
      <c r="BF202" s="153"/>
      <c r="BG202" s="153"/>
      <c r="BH202" s="153"/>
      <c r="BI202" s="153"/>
    </row>
    <row r="203" spans="1:61" outlineLevel="1">
      <c r="A203" s="154"/>
      <c r="B203" s="160"/>
      <c r="C203" s="160"/>
      <c r="D203" s="196" t="s">
        <v>294</v>
      </c>
      <c r="E203" s="165"/>
      <c r="F203" s="170"/>
      <c r="G203" s="173"/>
      <c r="H203" s="173"/>
      <c r="I203" s="173"/>
      <c r="J203" s="173"/>
      <c r="K203" s="173"/>
      <c r="L203" s="173"/>
      <c r="M203" s="173"/>
      <c r="N203" s="173"/>
      <c r="O203" s="163"/>
      <c r="P203" s="163"/>
      <c r="Q203" s="163"/>
      <c r="R203" s="163"/>
      <c r="S203" s="163"/>
      <c r="T203" s="163"/>
      <c r="U203" s="164"/>
      <c r="V203" s="163"/>
      <c r="W203" s="153"/>
      <c r="X203" s="153"/>
      <c r="Y203" s="153"/>
      <c r="Z203" s="153"/>
      <c r="AA203" s="153"/>
      <c r="AB203" s="153"/>
      <c r="AC203" s="153"/>
      <c r="AD203" s="153"/>
      <c r="AE203" s="153"/>
      <c r="AF203" s="153" t="s">
        <v>106</v>
      </c>
      <c r="AG203" s="153">
        <v>0</v>
      </c>
      <c r="AH203" s="153"/>
      <c r="AI203" s="153"/>
      <c r="AJ203" s="153"/>
      <c r="AK203" s="153"/>
      <c r="AL203" s="153"/>
      <c r="AM203" s="153"/>
      <c r="AN203" s="153"/>
      <c r="AO203" s="153"/>
      <c r="AP203" s="153"/>
      <c r="AQ203" s="153"/>
      <c r="AR203" s="153"/>
      <c r="AS203" s="153"/>
      <c r="AT203" s="153"/>
      <c r="AU203" s="153"/>
      <c r="AV203" s="153"/>
      <c r="AW203" s="153"/>
      <c r="AX203" s="153"/>
      <c r="AY203" s="153"/>
      <c r="AZ203" s="153"/>
      <c r="BA203" s="153"/>
      <c r="BB203" s="153"/>
      <c r="BC203" s="153"/>
      <c r="BD203" s="153"/>
      <c r="BE203" s="153"/>
      <c r="BF203" s="153"/>
      <c r="BG203" s="153"/>
      <c r="BH203" s="153"/>
      <c r="BI203" s="153"/>
    </row>
    <row r="204" spans="1:61" outlineLevel="1">
      <c r="A204" s="154"/>
      <c r="B204" s="160"/>
      <c r="C204" s="160"/>
      <c r="D204" s="196" t="s">
        <v>295</v>
      </c>
      <c r="E204" s="165"/>
      <c r="F204" s="170">
        <v>90</v>
      </c>
      <c r="G204" s="173"/>
      <c r="H204" s="173"/>
      <c r="I204" s="173"/>
      <c r="J204" s="173"/>
      <c r="K204" s="173"/>
      <c r="L204" s="173"/>
      <c r="M204" s="173"/>
      <c r="N204" s="173"/>
      <c r="O204" s="163"/>
      <c r="P204" s="163"/>
      <c r="Q204" s="163"/>
      <c r="R204" s="163"/>
      <c r="S204" s="163"/>
      <c r="T204" s="163"/>
      <c r="U204" s="164"/>
      <c r="V204" s="163"/>
      <c r="W204" s="153"/>
      <c r="X204" s="153"/>
      <c r="Y204" s="153"/>
      <c r="Z204" s="153"/>
      <c r="AA204" s="153"/>
      <c r="AB204" s="153"/>
      <c r="AC204" s="153"/>
      <c r="AD204" s="153"/>
      <c r="AE204" s="153"/>
      <c r="AF204" s="153" t="s">
        <v>106</v>
      </c>
      <c r="AG204" s="153">
        <v>0</v>
      </c>
      <c r="AH204" s="153"/>
      <c r="AI204" s="153"/>
      <c r="AJ204" s="153"/>
      <c r="AK204" s="153"/>
      <c r="AL204" s="153"/>
      <c r="AM204" s="153"/>
      <c r="AN204" s="153"/>
      <c r="AO204" s="153"/>
      <c r="AP204" s="153"/>
      <c r="AQ204" s="153"/>
      <c r="AR204" s="153"/>
      <c r="AS204" s="153"/>
      <c r="AT204" s="153"/>
      <c r="AU204" s="153"/>
      <c r="AV204" s="153"/>
      <c r="AW204" s="153"/>
      <c r="AX204" s="153"/>
      <c r="AY204" s="153"/>
      <c r="AZ204" s="153"/>
      <c r="BA204" s="153"/>
      <c r="BB204" s="153"/>
      <c r="BC204" s="153"/>
      <c r="BD204" s="153"/>
      <c r="BE204" s="153"/>
      <c r="BF204" s="153"/>
      <c r="BG204" s="153"/>
      <c r="BH204" s="153"/>
      <c r="BI204" s="153"/>
    </row>
    <row r="205" spans="1:61" outlineLevel="1">
      <c r="A205" s="154">
        <v>67</v>
      </c>
      <c r="B205" s="160" t="s">
        <v>296</v>
      </c>
      <c r="C205" s="203" t="s">
        <v>412</v>
      </c>
      <c r="D205" s="195" t="s">
        <v>297</v>
      </c>
      <c r="E205" s="162" t="s">
        <v>103</v>
      </c>
      <c r="F205" s="169">
        <v>1.8</v>
      </c>
      <c r="G205" s="172"/>
      <c r="H205" s="173">
        <f>ROUND(F205*G205,2)</f>
        <v>0</v>
      </c>
      <c r="I205" s="172"/>
      <c r="J205" s="173">
        <f>ROUND(F205*I205,2)</f>
        <v>0</v>
      </c>
      <c r="K205" s="172"/>
      <c r="L205" s="173">
        <f>ROUND(F205*K205,2)</f>
        <v>0</v>
      </c>
      <c r="M205" s="173">
        <v>21</v>
      </c>
      <c r="N205" s="173">
        <f>H205*(1+M205/100)</f>
        <v>0</v>
      </c>
      <c r="O205" s="163">
        <v>2.5249999999999999</v>
      </c>
      <c r="P205" s="163">
        <f>ROUND(F205*O205,5)</f>
        <v>4.5449999999999999</v>
      </c>
      <c r="Q205" s="163">
        <v>0</v>
      </c>
      <c r="R205" s="163">
        <f>ROUND(F205*Q205,5)</f>
        <v>0</v>
      </c>
      <c r="S205" s="163"/>
      <c r="T205" s="163"/>
      <c r="U205" s="164">
        <v>1.4419999999999999</v>
      </c>
      <c r="V205" s="163">
        <f>ROUND(F205*U205,2)</f>
        <v>2.6</v>
      </c>
      <c r="W205" s="153"/>
      <c r="X205" s="153"/>
      <c r="Y205" s="153"/>
      <c r="Z205" s="153"/>
      <c r="AA205" s="153"/>
      <c r="AB205" s="153"/>
      <c r="AC205" s="153"/>
      <c r="AD205" s="153"/>
      <c r="AE205" s="153"/>
      <c r="AF205" s="153" t="s">
        <v>104</v>
      </c>
      <c r="AG205" s="153"/>
      <c r="AH205" s="153"/>
      <c r="AI205" s="153"/>
      <c r="AJ205" s="153"/>
      <c r="AK205" s="153"/>
      <c r="AL205" s="153"/>
      <c r="AM205" s="153"/>
      <c r="AN205" s="153"/>
      <c r="AO205" s="153"/>
      <c r="AP205" s="153"/>
      <c r="AQ205" s="153"/>
      <c r="AR205" s="153"/>
      <c r="AS205" s="153"/>
      <c r="AT205" s="153"/>
      <c r="AU205" s="153"/>
      <c r="AV205" s="153"/>
      <c r="AW205" s="153"/>
      <c r="AX205" s="153"/>
      <c r="AY205" s="153"/>
      <c r="AZ205" s="153"/>
      <c r="BA205" s="153"/>
      <c r="BB205" s="153"/>
      <c r="BC205" s="153"/>
      <c r="BD205" s="153"/>
      <c r="BE205" s="153"/>
      <c r="BF205" s="153"/>
      <c r="BG205" s="153"/>
      <c r="BH205" s="153"/>
      <c r="BI205" s="153"/>
    </row>
    <row r="206" spans="1:61" outlineLevel="1">
      <c r="A206" s="154"/>
      <c r="B206" s="160"/>
      <c r="C206" s="160"/>
      <c r="D206" s="196" t="s">
        <v>298</v>
      </c>
      <c r="E206" s="165"/>
      <c r="F206" s="170">
        <v>1.8</v>
      </c>
      <c r="G206" s="173"/>
      <c r="H206" s="173"/>
      <c r="I206" s="173"/>
      <c r="J206" s="173"/>
      <c r="K206" s="173"/>
      <c r="L206" s="173"/>
      <c r="M206" s="173"/>
      <c r="N206" s="173"/>
      <c r="O206" s="163"/>
      <c r="P206" s="163"/>
      <c r="Q206" s="163"/>
      <c r="R206" s="163"/>
      <c r="S206" s="163"/>
      <c r="T206" s="163"/>
      <c r="U206" s="164"/>
      <c r="V206" s="163"/>
      <c r="W206" s="153"/>
      <c r="X206" s="153"/>
      <c r="Y206" s="153"/>
      <c r="Z206" s="153"/>
      <c r="AA206" s="153"/>
      <c r="AB206" s="153"/>
      <c r="AC206" s="153"/>
      <c r="AD206" s="153"/>
      <c r="AE206" s="153"/>
      <c r="AF206" s="153" t="s">
        <v>106</v>
      </c>
      <c r="AG206" s="153">
        <v>0</v>
      </c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  <c r="BI206" s="153"/>
    </row>
    <row r="207" spans="1:61" outlineLevel="1">
      <c r="A207" s="154">
        <v>68</v>
      </c>
      <c r="B207" s="160" t="s">
        <v>299</v>
      </c>
      <c r="C207" s="203" t="s">
        <v>412</v>
      </c>
      <c r="D207" s="195" t="s">
        <v>300</v>
      </c>
      <c r="E207" s="162" t="s">
        <v>154</v>
      </c>
      <c r="F207" s="169">
        <v>94.5</v>
      </c>
      <c r="G207" s="172"/>
      <c r="H207" s="173">
        <f>ROUND(F207*G207,2)</f>
        <v>0</v>
      </c>
      <c r="I207" s="172"/>
      <c r="J207" s="173">
        <f>ROUND(F207*I207,2)</f>
        <v>0</v>
      </c>
      <c r="K207" s="172"/>
      <c r="L207" s="173">
        <f>ROUND(F207*K207,2)</f>
        <v>0</v>
      </c>
      <c r="M207" s="173">
        <v>21</v>
      </c>
      <c r="N207" s="173">
        <f>H207*(1+M207/100)</f>
        <v>0</v>
      </c>
      <c r="O207" s="163">
        <v>0.06</v>
      </c>
      <c r="P207" s="163">
        <f>ROUND(F207*O207,5)</f>
        <v>5.67</v>
      </c>
      <c r="Q207" s="163">
        <v>0</v>
      </c>
      <c r="R207" s="163">
        <f>ROUND(F207*Q207,5)</f>
        <v>0</v>
      </c>
      <c r="S207" s="163"/>
      <c r="T207" s="163"/>
      <c r="U207" s="164">
        <v>0</v>
      </c>
      <c r="V207" s="163">
        <f>ROUND(F207*U207,2)</f>
        <v>0</v>
      </c>
      <c r="W207" s="153"/>
      <c r="X207" s="153"/>
      <c r="Y207" s="153"/>
      <c r="Z207" s="153"/>
      <c r="AA207" s="153"/>
      <c r="AB207" s="153"/>
      <c r="AC207" s="153"/>
      <c r="AD207" s="153"/>
      <c r="AE207" s="153"/>
      <c r="AF207" s="153" t="s">
        <v>155</v>
      </c>
      <c r="AG207" s="153"/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53"/>
      <c r="AS207" s="153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3"/>
      <c r="BD207" s="153"/>
      <c r="BE207" s="153"/>
      <c r="BF207" s="153"/>
      <c r="BG207" s="153"/>
      <c r="BH207" s="153"/>
      <c r="BI207" s="153"/>
    </row>
    <row r="208" spans="1:61" outlineLevel="1">
      <c r="A208" s="154"/>
      <c r="B208" s="160"/>
      <c r="C208" s="160"/>
      <c r="D208" s="196" t="s">
        <v>301</v>
      </c>
      <c r="E208" s="165"/>
      <c r="F208" s="170">
        <v>94.5</v>
      </c>
      <c r="G208" s="173"/>
      <c r="H208" s="173"/>
      <c r="I208" s="173"/>
      <c r="J208" s="173"/>
      <c r="K208" s="173"/>
      <c r="L208" s="173"/>
      <c r="M208" s="173"/>
      <c r="N208" s="173"/>
      <c r="O208" s="163"/>
      <c r="P208" s="163"/>
      <c r="Q208" s="163"/>
      <c r="R208" s="163"/>
      <c r="S208" s="163"/>
      <c r="T208" s="163"/>
      <c r="U208" s="164"/>
      <c r="V208" s="163"/>
      <c r="W208" s="153"/>
      <c r="X208" s="153"/>
      <c r="Y208" s="153"/>
      <c r="Z208" s="153"/>
      <c r="AA208" s="153"/>
      <c r="AB208" s="153"/>
      <c r="AC208" s="153"/>
      <c r="AD208" s="153"/>
      <c r="AE208" s="153"/>
      <c r="AF208" s="153" t="s">
        <v>106</v>
      </c>
      <c r="AG208" s="153">
        <v>0</v>
      </c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53"/>
      <c r="AS208" s="153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3"/>
      <c r="BD208" s="153"/>
      <c r="BE208" s="153"/>
      <c r="BF208" s="153"/>
      <c r="BG208" s="153"/>
      <c r="BH208" s="153"/>
      <c r="BI208" s="153"/>
    </row>
    <row r="209" spans="1:61" outlineLevel="1">
      <c r="A209" s="154">
        <v>69</v>
      </c>
      <c r="B209" s="160" t="s">
        <v>302</v>
      </c>
      <c r="C209" s="203" t="s">
        <v>412</v>
      </c>
      <c r="D209" s="195" t="s">
        <v>303</v>
      </c>
      <c r="E209" s="162" t="s">
        <v>127</v>
      </c>
      <c r="F209" s="169">
        <v>517.5</v>
      </c>
      <c r="G209" s="172"/>
      <c r="H209" s="173">
        <f>ROUND(F209*G209,2)</f>
        <v>0</v>
      </c>
      <c r="I209" s="172"/>
      <c r="J209" s="173">
        <f>ROUND(F209*I209,2)</f>
        <v>0</v>
      </c>
      <c r="K209" s="172"/>
      <c r="L209" s="173">
        <f>ROUND(F209*K209,2)</f>
        <v>0</v>
      </c>
      <c r="M209" s="173">
        <v>21</v>
      </c>
      <c r="N209" s="173">
        <f>H209*(1+M209/100)</f>
        <v>0</v>
      </c>
      <c r="O209" s="163">
        <v>0.2205</v>
      </c>
      <c r="P209" s="163">
        <f>ROUND(F209*O209,5)</f>
        <v>114.10875</v>
      </c>
      <c r="Q209" s="163">
        <v>0</v>
      </c>
      <c r="R209" s="163">
        <f>ROUND(F209*Q209,5)</f>
        <v>0</v>
      </c>
      <c r="S209" s="163"/>
      <c r="T209" s="163"/>
      <c r="U209" s="164">
        <v>2.3E-2</v>
      </c>
      <c r="V209" s="163">
        <f>ROUND(F209*U209,2)</f>
        <v>11.9</v>
      </c>
      <c r="W209" s="153"/>
      <c r="X209" s="153"/>
      <c r="Y209" s="153"/>
      <c r="Z209" s="153"/>
      <c r="AA209" s="153"/>
      <c r="AB209" s="153"/>
      <c r="AC209" s="153"/>
      <c r="AD209" s="153"/>
      <c r="AE209" s="153"/>
      <c r="AF209" s="153" t="s">
        <v>104</v>
      </c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53"/>
      <c r="AS209" s="153"/>
      <c r="AT209" s="153"/>
      <c r="AU209" s="153"/>
      <c r="AV209" s="153"/>
      <c r="AW209" s="153"/>
      <c r="AX209" s="153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  <c r="BI209" s="153"/>
    </row>
    <row r="210" spans="1:61" outlineLevel="1">
      <c r="A210" s="154"/>
      <c r="B210" s="160"/>
      <c r="C210" s="160"/>
      <c r="D210" s="196" t="s">
        <v>304</v>
      </c>
      <c r="E210" s="165"/>
      <c r="F210" s="170"/>
      <c r="G210" s="173"/>
      <c r="H210" s="173"/>
      <c r="I210" s="173"/>
      <c r="J210" s="173"/>
      <c r="K210" s="173"/>
      <c r="L210" s="173"/>
      <c r="M210" s="173"/>
      <c r="N210" s="173"/>
      <c r="O210" s="163"/>
      <c r="P210" s="163"/>
      <c r="Q210" s="163"/>
      <c r="R210" s="163"/>
      <c r="S210" s="163"/>
      <c r="T210" s="163"/>
      <c r="U210" s="164"/>
      <c r="V210" s="163"/>
      <c r="W210" s="153"/>
      <c r="X210" s="153"/>
      <c r="Y210" s="153"/>
      <c r="Z210" s="153"/>
      <c r="AA210" s="153"/>
      <c r="AB210" s="153"/>
      <c r="AC210" s="153"/>
      <c r="AD210" s="153"/>
      <c r="AE210" s="153"/>
      <c r="AF210" s="153" t="s">
        <v>106</v>
      </c>
      <c r="AG210" s="153">
        <v>0</v>
      </c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53"/>
      <c r="AS210" s="153"/>
      <c r="AT210" s="153"/>
      <c r="AU210" s="153"/>
      <c r="AV210" s="153"/>
      <c r="AW210" s="153"/>
      <c r="AX210" s="153"/>
      <c r="AY210" s="153"/>
      <c r="AZ210" s="153"/>
      <c r="BA210" s="153"/>
      <c r="BB210" s="153"/>
      <c r="BC210" s="153"/>
      <c r="BD210" s="153"/>
      <c r="BE210" s="153"/>
      <c r="BF210" s="153"/>
      <c r="BG210" s="153"/>
      <c r="BH210" s="153"/>
      <c r="BI210" s="153"/>
    </row>
    <row r="211" spans="1:61" outlineLevel="1">
      <c r="A211" s="154"/>
      <c r="B211" s="160"/>
      <c r="C211" s="160"/>
      <c r="D211" s="196" t="s">
        <v>305</v>
      </c>
      <c r="E211" s="165"/>
      <c r="F211" s="170"/>
      <c r="G211" s="173"/>
      <c r="H211" s="173"/>
      <c r="I211" s="173"/>
      <c r="J211" s="173"/>
      <c r="K211" s="173"/>
      <c r="L211" s="173"/>
      <c r="M211" s="173"/>
      <c r="N211" s="173"/>
      <c r="O211" s="163"/>
      <c r="P211" s="163"/>
      <c r="Q211" s="163"/>
      <c r="R211" s="163"/>
      <c r="S211" s="163"/>
      <c r="T211" s="163"/>
      <c r="U211" s="164"/>
      <c r="V211" s="163"/>
      <c r="W211" s="153"/>
      <c r="X211" s="153"/>
      <c r="Y211" s="153"/>
      <c r="Z211" s="153"/>
      <c r="AA211" s="153"/>
      <c r="AB211" s="153"/>
      <c r="AC211" s="153"/>
      <c r="AD211" s="153"/>
      <c r="AE211" s="153"/>
      <c r="AF211" s="153" t="s">
        <v>106</v>
      </c>
      <c r="AG211" s="153">
        <v>0</v>
      </c>
      <c r="AH211" s="153"/>
      <c r="AI211" s="153"/>
      <c r="AJ211" s="153"/>
      <c r="AK211" s="153"/>
      <c r="AL211" s="153"/>
      <c r="AM211" s="153"/>
      <c r="AN211" s="153"/>
      <c r="AO211" s="153"/>
      <c r="AP211" s="153"/>
      <c r="AQ211" s="153"/>
      <c r="AR211" s="153"/>
      <c r="AS211" s="153"/>
      <c r="AT211" s="153"/>
      <c r="AU211" s="153"/>
      <c r="AV211" s="153"/>
      <c r="AW211" s="153"/>
      <c r="AX211" s="153"/>
      <c r="AY211" s="153"/>
      <c r="AZ211" s="153"/>
      <c r="BA211" s="153"/>
      <c r="BB211" s="153"/>
      <c r="BC211" s="153"/>
      <c r="BD211" s="153"/>
      <c r="BE211" s="153"/>
      <c r="BF211" s="153"/>
      <c r="BG211" s="153"/>
      <c r="BH211" s="153"/>
      <c r="BI211" s="153"/>
    </row>
    <row r="212" spans="1:61" outlineLevel="1">
      <c r="A212" s="154"/>
      <c r="B212" s="160"/>
      <c r="C212" s="160"/>
      <c r="D212" s="196" t="s">
        <v>306</v>
      </c>
      <c r="E212" s="165"/>
      <c r="F212" s="170">
        <v>517.5</v>
      </c>
      <c r="G212" s="173"/>
      <c r="H212" s="173"/>
      <c r="I212" s="173"/>
      <c r="J212" s="173"/>
      <c r="K212" s="173"/>
      <c r="L212" s="173"/>
      <c r="M212" s="173"/>
      <c r="N212" s="173"/>
      <c r="O212" s="163"/>
      <c r="P212" s="163"/>
      <c r="Q212" s="163"/>
      <c r="R212" s="163"/>
      <c r="S212" s="163"/>
      <c r="T212" s="163"/>
      <c r="U212" s="164"/>
      <c r="V212" s="163"/>
      <c r="W212" s="153"/>
      <c r="X212" s="153"/>
      <c r="Y212" s="153"/>
      <c r="Z212" s="153"/>
      <c r="AA212" s="153"/>
      <c r="AB212" s="153"/>
      <c r="AC212" s="153"/>
      <c r="AD212" s="153"/>
      <c r="AE212" s="153"/>
      <c r="AF212" s="153" t="s">
        <v>106</v>
      </c>
      <c r="AG212" s="153">
        <v>0</v>
      </c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53"/>
      <c r="AS212" s="153"/>
      <c r="AT212" s="153"/>
      <c r="AU212" s="153"/>
      <c r="AV212" s="153"/>
      <c r="AW212" s="153"/>
      <c r="AX212" s="153"/>
      <c r="AY212" s="153"/>
      <c r="AZ212" s="153"/>
      <c r="BA212" s="153"/>
      <c r="BB212" s="153"/>
      <c r="BC212" s="153"/>
      <c r="BD212" s="153"/>
      <c r="BE212" s="153"/>
      <c r="BF212" s="153"/>
      <c r="BG212" s="153"/>
      <c r="BH212" s="153"/>
      <c r="BI212" s="153"/>
    </row>
    <row r="213" spans="1:61" outlineLevel="1">
      <c r="A213" s="154">
        <v>70</v>
      </c>
      <c r="B213" s="160" t="s">
        <v>302</v>
      </c>
      <c r="C213" s="203" t="s">
        <v>412</v>
      </c>
      <c r="D213" s="195" t="s">
        <v>303</v>
      </c>
      <c r="E213" s="162" t="s">
        <v>127</v>
      </c>
      <c r="F213" s="169">
        <v>450</v>
      </c>
      <c r="G213" s="172"/>
      <c r="H213" s="173">
        <f>ROUND(F213*G213,2)</f>
        <v>0</v>
      </c>
      <c r="I213" s="172"/>
      <c r="J213" s="173">
        <f>ROUND(F213*I213,2)</f>
        <v>0</v>
      </c>
      <c r="K213" s="172"/>
      <c r="L213" s="173">
        <f>ROUND(F213*K213,2)</f>
        <v>0</v>
      </c>
      <c r="M213" s="173">
        <v>21</v>
      </c>
      <c r="N213" s="173">
        <f>H213*(1+M213/100)</f>
        <v>0</v>
      </c>
      <c r="O213" s="163">
        <v>0.2205</v>
      </c>
      <c r="P213" s="163">
        <f>ROUND(F213*O213,5)</f>
        <v>99.224999999999994</v>
      </c>
      <c r="Q213" s="163">
        <v>0</v>
      </c>
      <c r="R213" s="163">
        <f>ROUND(F213*Q213,5)</f>
        <v>0</v>
      </c>
      <c r="S213" s="163"/>
      <c r="T213" s="163"/>
      <c r="U213" s="164">
        <v>2.3E-2</v>
      </c>
      <c r="V213" s="163">
        <f>ROUND(F213*U213,2)</f>
        <v>10.35</v>
      </c>
      <c r="W213" s="153"/>
      <c r="X213" s="153"/>
      <c r="Y213" s="153"/>
      <c r="Z213" s="153"/>
      <c r="AA213" s="153"/>
      <c r="AB213" s="153"/>
      <c r="AC213" s="153"/>
      <c r="AD213" s="153"/>
      <c r="AE213" s="153"/>
      <c r="AF213" s="153" t="s">
        <v>104</v>
      </c>
      <c r="AG213" s="153"/>
      <c r="AH213" s="153"/>
      <c r="AI213" s="153"/>
      <c r="AJ213" s="153"/>
      <c r="AK213" s="153"/>
      <c r="AL213" s="153"/>
      <c r="AM213" s="153"/>
      <c r="AN213" s="153"/>
      <c r="AO213" s="153"/>
      <c r="AP213" s="153"/>
      <c r="AQ213" s="153"/>
      <c r="AR213" s="153"/>
      <c r="AS213" s="153"/>
      <c r="AT213" s="153"/>
      <c r="AU213" s="153"/>
      <c r="AV213" s="153"/>
      <c r="AW213" s="153"/>
      <c r="AX213" s="153"/>
      <c r="AY213" s="153"/>
      <c r="AZ213" s="153"/>
      <c r="BA213" s="153"/>
      <c r="BB213" s="153"/>
      <c r="BC213" s="153"/>
      <c r="BD213" s="153"/>
      <c r="BE213" s="153"/>
      <c r="BF213" s="153"/>
      <c r="BG213" s="153"/>
      <c r="BH213" s="153"/>
      <c r="BI213" s="153"/>
    </row>
    <row r="214" spans="1:61" outlineLevel="1">
      <c r="A214" s="154"/>
      <c r="B214" s="160"/>
      <c r="C214" s="160"/>
      <c r="D214" s="196" t="s">
        <v>307</v>
      </c>
      <c r="E214" s="165"/>
      <c r="F214" s="170"/>
      <c r="G214" s="173"/>
      <c r="H214" s="173"/>
      <c r="I214" s="173"/>
      <c r="J214" s="173"/>
      <c r="K214" s="173"/>
      <c r="L214" s="173"/>
      <c r="M214" s="173"/>
      <c r="N214" s="173"/>
      <c r="O214" s="163"/>
      <c r="P214" s="163"/>
      <c r="Q214" s="163"/>
      <c r="R214" s="163"/>
      <c r="S214" s="163"/>
      <c r="T214" s="163"/>
      <c r="U214" s="164"/>
      <c r="V214" s="163"/>
      <c r="W214" s="153"/>
      <c r="X214" s="153"/>
      <c r="Y214" s="153"/>
      <c r="Z214" s="153"/>
      <c r="AA214" s="153"/>
      <c r="AB214" s="153"/>
      <c r="AC214" s="153"/>
      <c r="AD214" s="153"/>
      <c r="AE214" s="153"/>
      <c r="AF214" s="153" t="s">
        <v>106</v>
      </c>
      <c r="AG214" s="153">
        <v>0</v>
      </c>
      <c r="AH214" s="153"/>
      <c r="AI214" s="153"/>
      <c r="AJ214" s="153"/>
      <c r="AK214" s="153"/>
      <c r="AL214" s="153"/>
      <c r="AM214" s="153"/>
      <c r="AN214" s="153"/>
      <c r="AO214" s="153"/>
      <c r="AP214" s="153"/>
      <c r="AQ214" s="153"/>
      <c r="AR214" s="153"/>
      <c r="AS214" s="153"/>
      <c r="AT214" s="153"/>
      <c r="AU214" s="153"/>
      <c r="AV214" s="153"/>
      <c r="AW214" s="153"/>
      <c r="AX214" s="153"/>
      <c r="AY214" s="153"/>
      <c r="AZ214" s="153"/>
      <c r="BA214" s="153"/>
      <c r="BB214" s="153"/>
      <c r="BC214" s="153"/>
      <c r="BD214" s="153"/>
      <c r="BE214" s="153"/>
      <c r="BF214" s="153"/>
      <c r="BG214" s="153"/>
      <c r="BH214" s="153"/>
      <c r="BI214" s="153"/>
    </row>
    <row r="215" spans="1:61" outlineLevel="1">
      <c r="A215" s="154"/>
      <c r="B215" s="160"/>
      <c r="C215" s="160"/>
      <c r="D215" s="196" t="s">
        <v>308</v>
      </c>
      <c r="E215" s="165"/>
      <c r="F215" s="170">
        <v>450</v>
      </c>
      <c r="G215" s="173"/>
      <c r="H215" s="173"/>
      <c r="I215" s="173"/>
      <c r="J215" s="173"/>
      <c r="K215" s="173"/>
      <c r="L215" s="173"/>
      <c r="M215" s="173"/>
      <c r="N215" s="173"/>
      <c r="O215" s="163"/>
      <c r="P215" s="163"/>
      <c r="Q215" s="163"/>
      <c r="R215" s="163"/>
      <c r="S215" s="163"/>
      <c r="T215" s="163"/>
      <c r="U215" s="164"/>
      <c r="V215" s="163"/>
      <c r="W215" s="153"/>
      <c r="X215" s="153"/>
      <c r="Y215" s="153"/>
      <c r="Z215" s="153"/>
      <c r="AA215" s="153"/>
      <c r="AB215" s="153"/>
      <c r="AC215" s="153"/>
      <c r="AD215" s="153"/>
      <c r="AE215" s="153"/>
      <c r="AF215" s="153" t="s">
        <v>106</v>
      </c>
      <c r="AG215" s="153">
        <v>0</v>
      </c>
      <c r="AH215" s="153"/>
      <c r="AI215" s="153"/>
      <c r="AJ215" s="153"/>
      <c r="AK215" s="153"/>
      <c r="AL215" s="153"/>
      <c r="AM215" s="153"/>
      <c r="AN215" s="153"/>
      <c r="AO215" s="153"/>
      <c r="AP215" s="153"/>
      <c r="AQ215" s="153"/>
      <c r="AR215" s="153"/>
      <c r="AS215" s="153"/>
      <c r="AT215" s="153"/>
      <c r="AU215" s="153"/>
      <c r="AV215" s="153"/>
      <c r="AW215" s="153"/>
      <c r="AX215" s="153"/>
      <c r="AY215" s="153"/>
      <c r="AZ215" s="153"/>
      <c r="BA215" s="153"/>
      <c r="BB215" s="153"/>
      <c r="BC215" s="153"/>
      <c r="BD215" s="153"/>
      <c r="BE215" s="153"/>
      <c r="BF215" s="153"/>
      <c r="BG215" s="153"/>
      <c r="BH215" s="153"/>
      <c r="BI215" s="153"/>
    </row>
    <row r="216" spans="1:61" outlineLevel="1">
      <c r="A216" s="154">
        <v>71</v>
      </c>
      <c r="B216" s="160" t="s">
        <v>309</v>
      </c>
      <c r="C216" s="203" t="s">
        <v>412</v>
      </c>
      <c r="D216" s="195" t="s">
        <v>310</v>
      </c>
      <c r="E216" s="162" t="s">
        <v>127</v>
      </c>
      <c r="F216" s="169">
        <v>450</v>
      </c>
      <c r="G216" s="172"/>
      <c r="H216" s="173">
        <f>ROUND(F216*G216,2)</f>
        <v>0</v>
      </c>
      <c r="I216" s="172"/>
      <c r="J216" s="173">
        <f>ROUND(F216*I216,2)</f>
        <v>0</v>
      </c>
      <c r="K216" s="172"/>
      <c r="L216" s="173">
        <f>ROUND(F216*K216,2)</f>
        <v>0</v>
      </c>
      <c r="M216" s="173">
        <v>21</v>
      </c>
      <c r="N216" s="173">
        <f>H216*(1+M216/100)</f>
        <v>0</v>
      </c>
      <c r="O216" s="163">
        <v>0.11025</v>
      </c>
      <c r="P216" s="163">
        <f>ROUND(F216*O216,5)</f>
        <v>49.612499999999997</v>
      </c>
      <c r="Q216" s="163">
        <v>0</v>
      </c>
      <c r="R216" s="163">
        <f>ROUND(F216*Q216,5)</f>
        <v>0</v>
      </c>
      <c r="S216" s="163"/>
      <c r="T216" s="163"/>
      <c r="U216" s="164">
        <v>2.1000000000000001E-2</v>
      </c>
      <c r="V216" s="163">
        <f>ROUND(F216*U216,2)</f>
        <v>9.4499999999999993</v>
      </c>
      <c r="W216" s="153"/>
      <c r="X216" s="153"/>
      <c r="Y216" s="153"/>
      <c r="Z216" s="153"/>
      <c r="AA216" s="153"/>
      <c r="AB216" s="153"/>
      <c r="AC216" s="153"/>
      <c r="AD216" s="153"/>
      <c r="AE216" s="153"/>
      <c r="AF216" s="153" t="s">
        <v>104</v>
      </c>
      <c r="AG216" s="153"/>
      <c r="AH216" s="153"/>
      <c r="AI216" s="153"/>
      <c r="AJ216" s="153"/>
      <c r="AK216" s="153"/>
      <c r="AL216" s="153"/>
      <c r="AM216" s="153"/>
      <c r="AN216" s="153"/>
      <c r="AO216" s="153"/>
      <c r="AP216" s="153"/>
      <c r="AQ216" s="153"/>
      <c r="AR216" s="153"/>
      <c r="AS216" s="153"/>
      <c r="AT216" s="153"/>
      <c r="AU216" s="153"/>
      <c r="AV216" s="153"/>
      <c r="AW216" s="153"/>
      <c r="AX216" s="153"/>
      <c r="AY216" s="153"/>
      <c r="AZ216" s="153"/>
      <c r="BA216" s="153"/>
      <c r="BB216" s="153"/>
      <c r="BC216" s="153"/>
      <c r="BD216" s="153"/>
      <c r="BE216" s="153"/>
      <c r="BF216" s="153"/>
      <c r="BG216" s="153"/>
      <c r="BH216" s="153"/>
      <c r="BI216" s="153"/>
    </row>
    <row r="217" spans="1:61" outlineLevel="1">
      <c r="A217" s="154"/>
      <c r="B217" s="160"/>
      <c r="C217" s="160"/>
      <c r="D217" s="196" t="s">
        <v>311</v>
      </c>
      <c r="E217" s="165"/>
      <c r="F217" s="170"/>
      <c r="G217" s="173"/>
      <c r="H217" s="173"/>
      <c r="I217" s="173"/>
      <c r="J217" s="173"/>
      <c r="K217" s="173"/>
      <c r="L217" s="173"/>
      <c r="M217" s="173"/>
      <c r="N217" s="173"/>
      <c r="O217" s="163"/>
      <c r="P217" s="163"/>
      <c r="Q217" s="163"/>
      <c r="R217" s="163"/>
      <c r="S217" s="163"/>
      <c r="T217" s="163"/>
      <c r="U217" s="164"/>
      <c r="V217" s="163"/>
      <c r="W217" s="153"/>
      <c r="X217" s="153"/>
      <c r="Y217" s="153"/>
      <c r="Z217" s="153"/>
      <c r="AA217" s="153"/>
      <c r="AB217" s="153"/>
      <c r="AC217" s="153"/>
      <c r="AD217" s="153"/>
      <c r="AE217" s="153"/>
      <c r="AF217" s="153" t="s">
        <v>106</v>
      </c>
      <c r="AG217" s="153">
        <v>0</v>
      </c>
      <c r="AH217" s="153"/>
      <c r="AI217" s="153"/>
      <c r="AJ217" s="153"/>
      <c r="AK217" s="153"/>
      <c r="AL217" s="153"/>
      <c r="AM217" s="153"/>
      <c r="AN217" s="153"/>
      <c r="AO217" s="153"/>
      <c r="AP217" s="153"/>
      <c r="AQ217" s="153"/>
      <c r="AR217" s="153"/>
      <c r="AS217" s="153"/>
      <c r="AT217" s="153"/>
      <c r="AU217" s="153"/>
      <c r="AV217" s="153"/>
      <c r="AW217" s="153"/>
      <c r="AX217" s="153"/>
      <c r="AY217" s="153"/>
      <c r="AZ217" s="153"/>
      <c r="BA217" s="153"/>
      <c r="BB217" s="153"/>
      <c r="BC217" s="153"/>
      <c r="BD217" s="153"/>
      <c r="BE217" s="153"/>
      <c r="BF217" s="153"/>
      <c r="BG217" s="153"/>
      <c r="BH217" s="153"/>
      <c r="BI217" s="153"/>
    </row>
    <row r="218" spans="1:61" outlineLevel="1">
      <c r="A218" s="154"/>
      <c r="B218" s="160"/>
      <c r="C218" s="160"/>
      <c r="D218" s="196" t="s">
        <v>308</v>
      </c>
      <c r="E218" s="165"/>
      <c r="F218" s="170">
        <v>450</v>
      </c>
      <c r="G218" s="173"/>
      <c r="H218" s="173"/>
      <c r="I218" s="173"/>
      <c r="J218" s="173"/>
      <c r="K218" s="173"/>
      <c r="L218" s="173"/>
      <c r="M218" s="173"/>
      <c r="N218" s="173"/>
      <c r="O218" s="163"/>
      <c r="P218" s="163"/>
      <c r="Q218" s="163"/>
      <c r="R218" s="163"/>
      <c r="S218" s="163"/>
      <c r="T218" s="163"/>
      <c r="U218" s="164"/>
      <c r="V218" s="163"/>
      <c r="W218" s="153"/>
      <c r="X218" s="153"/>
      <c r="Y218" s="153"/>
      <c r="Z218" s="153"/>
      <c r="AA218" s="153"/>
      <c r="AB218" s="153"/>
      <c r="AC218" s="153"/>
      <c r="AD218" s="153"/>
      <c r="AE218" s="153"/>
      <c r="AF218" s="153" t="s">
        <v>106</v>
      </c>
      <c r="AG218" s="153">
        <v>0</v>
      </c>
      <c r="AH218" s="153"/>
      <c r="AI218" s="153"/>
      <c r="AJ218" s="153"/>
      <c r="AK218" s="153"/>
      <c r="AL218" s="153"/>
      <c r="AM218" s="153"/>
      <c r="AN218" s="153"/>
      <c r="AO218" s="153"/>
      <c r="AP218" s="153"/>
      <c r="AQ218" s="153"/>
      <c r="AR218" s="153"/>
      <c r="AS218" s="153"/>
      <c r="AT218" s="153"/>
      <c r="AU218" s="153"/>
      <c r="AV218" s="153"/>
      <c r="AW218" s="153"/>
      <c r="AX218" s="153"/>
      <c r="AY218" s="153"/>
      <c r="AZ218" s="153"/>
      <c r="BA218" s="153"/>
      <c r="BB218" s="153"/>
      <c r="BC218" s="153"/>
      <c r="BD218" s="153"/>
      <c r="BE218" s="153"/>
      <c r="BF218" s="153"/>
      <c r="BG218" s="153"/>
      <c r="BH218" s="153"/>
      <c r="BI218" s="153"/>
    </row>
    <row r="219" spans="1:61" outlineLevel="1">
      <c r="A219" s="154">
        <v>72</v>
      </c>
      <c r="B219" s="160" t="s">
        <v>312</v>
      </c>
      <c r="C219" s="203" t="s">
        <v>412</v>
      </c>
      <c r="D219" s="195" t="s">
        <v>313</v>
      </c>
      <c r="E219" s="162" t="s">
        <v>127</v>
      </c>
      <c r="F219" s="169">
        <v>450</v>
      </c>
      <c r="G219" s="172"/>
      <c r="H219" s="173">
        <f>ROUND(F219*G219,2)</f>
        <v>0</v>
      </c>
      <c r="I219" s="172"/>
      <c r="J219" s="173">
        <f>ROUND(F219*I219,2)</f>
        <v>0</v>
      </c>
      <c r="K219" s="172"/>
      <c r="L219" s="173">
        <f>ROUND(F219*K219,2)</f>
        <v>0</v>
      </c>
      <c r="M219" s="173">
        <v>21</v>
      </c>
      <c r="N219" s="173">
        <f>H219*(1+M219/100)</f>
        <v>0</v>
      </c>
      <c r="O219" s="163">
        <v>6.615E-2</v>
      </c>
      <c r="P219" s="163">
        <f>ROUND(F219*O219,5)</f>
        <v>29.767499999999998</v>
      </c>
      <c r="Q219" s="163">
        <v>0</v>
      </c>
      <c r="R219" s="163">
        <f>ROUND(F219*Q219,5)</f>
        <v>0</v>
      </c>
      <c r="S219" s="163"/>
      <c r="T219" s="163"/>
      <c r="U219" s="164">
        <v>2.5000000000000001E-2</v>
      </c>
      <c r="V219" s="163">
        <f>ROUND(F219*U219,2)</f>
        <v>11.25</v>
      </c>
      <c r="W219" s="153"/>
      <c r="X219" s="153"/>
      <c r="Y219" s="153"/>
      <c r="Z219" s="153"/>
      <c r="AA219" s="153"/>
      <c r="AB219" s="153"/>
      <c r="AC219" s="153"/>
      <c r="AD219" s="153"/>
      <c r="AE219" s="153"/>
      <c r="AF219" s="153" t="s">
        <v>104</v>
      </c>
      <c r="AG219" s="153"/>
      <c r="AH219" s="153"/>
      <c r="AI219" s="153"/>
      <c r="AJ219" s="153"/>
      <c r="AK219" s="153"/>
      <c r="AL219" s="153"/>
      <c r="AM219" s="153"/>
      <c r="AN219" s="153"/>
      <c r="AO219" s="153"/>
      <c r="AP219" s="153"/>
      <c r="AQ219" s="153"/>
      <c r="AR219" s="153"/>
      <c r="AS219" s="153"/>
      <c r="AT219" s="153"/>
      <c r="AU219" s="153"/>
      <c r="AV219" s="153"/>
      <c r="AW219" s="153"/>
      <c r="AX219" s="153"/>
      <c r="AY219" s="153"/>
      <c r="AZ219" s="153"/>
      <c r="BA219" s="153"/>
      <c r="BB219" s="153"/>
      <c r="BC219" s="153"/>
      <c r="BD219" s="153"/>
      <c r="BE219" s="153"/>
      <c r="BF219" s="153"/>
      <c r="BG219" s="153"/>
      <c r="BH219" s="153"/>
      <c r="BI219" s="153"/>
    </row>
    <row r="220" spans="1:61" outlineLevel="1">
      <c r="A220" s="154"/>
      <c r="B220" s="160"/>
      <c r="C220" s="160"/>
      <c r="D220" s="196" t="s">
        <v>314</v>
      </c>
      <c r="E220" s="165"/>
      <c r="F220" s="170"/>
      <c r="G220" s="173"/>
      <c r="H220" s="173"/>
      <c r="I220" s="173"/>
      <c r="J220" s="173"/>
      <c r="K220" s="173"/>
      <c r="L220" s="173"/>
      <c r="M220" s="173"/>
      <c r="N220" s="173"/>
      <c r="O220" s="163"/>
      <c r="P220" s="163"/>
      <c r="Q220" s="163"/>
      <c r="R220" s="163"/>
      <c r="S220" s="163"/>
      <c r="T220" s="163"/>
      <c r="U220" s="164"/>
      <c r="V220" s="163"/>
      <c r="W220" s="153"/>
      <c r="X220" s="153"/>
      <c r="Y220" s="153"/>
      <c r="Z220" s="153"/>
      <c r="AA220" s="153"/>
      <c r="AB220" s="153"/>
      <c r="AC220" s="153"/>
      <c r="AD220" s="153"/>
      <c r="AE220" s="153"/>
      <c r="AF220" s="153" t="s">
        <v>106</v>
      </c>
      <c r="AG220" s="153">
        <v>0</v>
      </c>
      <c r="AH220" s="153"/>
      <c r="AI220" s="153"/>
      <c r="AJ220" s="153"/>
      <c r="AK220" s="153"/>
      <c r="AL220" s="153"/>
      <c r="AM220" s="153"/>
      <c r="AN220" s="153"/>
      <c r="AO220" s="153"/>
      <c r="AP220" s="153"/>
      <c r="AQ220" s="153"/>
      <c r="AR220" s="153"/>
      <c r="AS220" s="153"/>
      <c r="AT220" s="153"/>
      <c r="AU220" s="153"/>
      <c r="AV220" s="153"/>
      <c r="AW220" s="153"/>
      <c r="AX220" s="153"/>
      <c r="AY220" s="153"/>
      <c r="AZ220" s="153"/>
      <c r="BA220" s="153"/>
      <c r="BB220" s="153"/>
      <c r="BC220" s="153"/>
      <c r="BD220" s="153"/>
      <c r="BE220" s="153"/>
      <c r="BF220" s="153"/>
      <c r="BG220" s="153"/>
      <c r="BH220" s="153"/>
      <c r="BI220" s="153"/>
    </row>
    <row r="221" spans="1:61" outlineLevel="1">
      <c r="A221" s="154"/>
      <c r="B221" s="160"/>
      <c r="C221" s="160"/>
      <c r="D221" s="196" t="s">
        <v>308</v>
      </c>
      <c r="E221" s="165"/>
      <c r="F221" s="170">
        <v>450</v>
      </c>
      <c r="G221" s="173"/>
      <c r="H221" s="173"/>
      <c r="I221" s="173"/>
      <c r="J221" s="173"/>
      <c r="K221" s="173"/>
      <c r="L221" s="173"/>
      <c r="M221" s="173"/>
      <c r="N221" s="173"/>
      <c r="O221" s="163"/>
      <c r="P221" s="163"/>
      <c r="Q221" s="163"/>
      <c r="R221" s="163"/>
      <c r="S221" s="163"/>
      <c r="T221" s="163"/>
      <c r="U221" s="164"/>
      <c r="V221" s="163"/>
      <c r="W221" s="153"/>
      <c r="X221" s="153"/>
      <c r="Y221" s="153"/>
      <c r="Z221" s="153"/>
      <c r="AA221" s="153"/>
      <c r="AB221" s="153"/>
      <c r="AC221" s="153"/>
      <c r="AD221" s="153"/>
      <c r="AE221" s="153"/>
      <c r="AF221" s="153" t="s">
        <v>106</v>
      </c>
      <c r="AG221" s="153">
        <v>0</v>
      </c>
      <c r="AH221" s="153"/>
      <c r="AI221" s="153"/>
      <c r="AJ221" s="153"/>
      <c r="AK221" s="153"/>
      <c r="AL221" s="153"/>
      <c r="AM221" s="153"/>
      <c r="AN221" s="153"/>
      <c r="AO221" s="153"/>
      <c r="AP221" s="153"/>
      <c r="AQ221" s="153"/>
      <c r="AR221" s="153"/>
      <c r="AS221" s="153"/>
      <c r="AT221" s="153"/>
      <c r="AU221" s="153"/>
      <c r="AV221" s="153"/>
      <c r="AW221" s="153"/>
      <c r="AX221" s="153"/>
      <c r="AY221" s="153"/>
      <c r="AZ221" s="153"/>
      <c r="BA221" s="153"/>
      <c r="BB221" s="153"/>
      <c r="BC221" s="153"/>
      <c r="BD221" s="153"/>
      <c r="BE221" s="153"/>
      <c r="BF221" s="153"/>
      <c r="BG221" s="153"/>
      <c r="BH221" s="153"/>
      <c r="BI221" s="153"/>
    </row>
    <row r="222" spans="1:61" outlineLevel="1">
      <c r="A222" s="154">
        <v>73</v>
      </c>
      <c r="B222" s="160" t="s">
        <v>312</v>
      </c>
      <c r="C222" s="203" t="s">
        <v>412</v>
      </c>
      <c r="D222" s="195" t="s">
        <v>313</v>
      </c>
      <c r="E222" s="162" t="s">
        <v>127</v>
      </c>
      <c r="F222" s="169">
        <v>450</v>
      </c>
      <c r="G222" s="172"/>
      <c r="H222" s="173">
        <f>ROUND(F222*G222,2)</f>
        <v>0</v>
      </c>
      <c r="I222" s="172"/>
      <c r="J222" s="173">
        <f>ROUND(F222*I222,2)</f>
        <v>0</v>
      </c>
      <c r="K222" s="172"/>
      <c r="L222" s="173">
        <f>ROUND(F222*K222,2)</f>
        <v>0</v>
      </c>
      <c r="M222" s="173">
        <v>21</v>
      </c>
      <c r="N222" s="173">
        <f>H222*(1+M222/100)</f>
        <v>0</v>
      </c>
      <c r="O222" s="163">
        <v>6.615E-2</v>
      </c>
      <c r="P222" s="163">
        <f>ROUND(F222*O222,5)</f>
        <v>29.767499999999998</v>
      </c>
      <c r="Q222" s="163">
        <v>0</v>
      </c>
      <c r="R222" s="163">
        <f>ROUND(F222*Q222,5)</f>
        <v>0</v>
      </c>
      <c r="S222" s="163"/>
      <c r="T222" s="163"/>
      <c r="U222" s="164">
        <v>2.5000000000000001E-2</v>
      </c>
      <c r="V222" s="163">
        <f>ROUND(F222*U222,2)</f>
        <v>11.25</v>
      </c>
      <c r="W222" s="153"/>
      <c r="X222" s="153"/>
      <c r="Y222" s="153"/>
      <c r="Z222" s="153"/>
      <c r="AA222" s="153"/>
      <c r="AB222" s="153"/>
      <c r="AC222" s="153"/>
      <c r="AD222" s="153"/>
      <c r="AE222" s="153"/>
      <c r="AF222" s="153" t="s">
        <v>104</v>
      </c>
      <c r="AG222" s="153"/>
      <c r="AH222" s="153"/>
      <c r="AI222" s="153"/>
      <c r="AJ222" s="153"/>
      <c r="AK222" s="153"/>
      <c r="AL222" s="153"/>
      <c r="AM222" s="153"/>
      <c r="AN222" s="153"/>
      <c r="AO222" s="153"/>
      <c r="AP222" s="153"/>
      <c r="AQ222" s="153"/>
      <c r="AR222" s="153"/>
      <c r="AS222" s="153"/>
      <c r="AT222" s="153"/>
      <c r="AU222" s="153"/>
      <c r="AV222" s="153"/>
      <c r="AW222" s="153"/>
      <c r="AX222" s="153"/>
      <c r="AY222" s="153"/>
      <c r="AZ222" s="153"/>
      <c r="BA222" s="153"/>
      <c r="BB222" s="153"/>
      <c r="BC222" s="153"/>
      <c r="BD222" s="153"/>
      <c r="BE222" s="153"/>
      <c r="BF222" s="153"/>
      <c r="BG222" s="153"/>
      <c r="BH222" s="153"/>
      <c r="BI222" s="153"/>
    </row>
    <row r="223" spans="1:61" outlineLevel="1">
      <c r="A223" s="154"/>
      <c r="B223" s="160"/>
      <c r="C223" s="160"/>
      <c r="D223" s="196" t="s">
        <v>315</v>
      </c>
      <c r="E223" s="165"/>
      <c r="F223" s="170"/>
      <c r="G223" s="173"/>
      <c r="H223" s="173"/>
      <c r="I223" s="173"/>
      <c r="J223" s="173"/>
      <c r="K223" s="173"/>
      <c r="L223" s="173"/>
      <c r="M223" s="173"/>
      <c r="N223" s="173"/>
      <c r="O223" s="163"/>
      <c r="P223" s="163"/>
      <c r="Q223" s="163"/>
      <c r="R223" s="163"/>
      <c r="S223" s="163"/>
      <c r="T223" s="163"/>
      <c r="U223" s="164"/>
      <c r="V223" s="163"/>
      <c r="W223" s="153"/>
      <c r="X223" s="153"/>
      <c r="Y223" s="153"/>
      <c r="Z223" s="153"/>
      <c r="AA223" s="153"/>
      <c r="AB223" s="153"/>
      <c r="AC223" s="153"/>
      <c r="AD223" s="153"/>
      <c r="AE223" s="153"/>
      <c r="AF223" s="153" t="s">
        <v>106</v>
      </c>
      <c r="AG223" s="153">
        <v>0</v>
      </c>
      <c r="AH223" s="153"/>
      <c r="AI223" s="153"/>
      <c r="AJ223" s="153"/>
      <c r="AK223" s="153"/>
      <c r="AL223" s="153"/>
      <c r="AM223" s="153"/>
      <c r="AN223" s="153"/>
      <c r="AO223" s="153"/>
      <c r="AP223" s="153"/>
      <c r="AQ223" s="153"/>
      <c r="AR223" s="153"/>
      <c r="AS223" s="153"/>
      <c r="AT223" s="153"/>
      <c r="AU223" s="153"/>
      <c r="AV223" s="153"/>
      <c r="AW223" s="153"/>
      <c r="AX223" s="153"/>
      <c r="AY223" s="153"/>
      <c r="AZ223" s="153"/>
      <c r="BA223" s="153"/>
      <c r="BB223" s="153"/>
      <c r="BC223" s="153"/>
      <c r="BD223" s="153"/>
      <c r="BE223" s="153"/>
      <c r="BF223" s="153"/>
      <c r="BG223" s="153"/>
      <c r="BH223" s="153"/>
      <c r="BI223" s="153"/>
    </row>
    <row r="224" spans="1:61" outlineLevel="1">
      <c r="A224" s="154"/>
      <c r="B224" s="160"/>
      <c r="C224" s="160"/>
      <c r="D224" s="196" t="s">
        <v>308</v>
      </c>
      <c r="E224" s="165"/>
      <c r="F224" s="170">
        <v>450</v>
      </c>
      <c r="G224" s="173"/>
      <c r="H224" s="173"/>
      <c r="I224" s="173"/>
      <c r="J224" s="173"/>
      <c r="K224" s="173"/>
      <c r="L224" s="173"/>
      <c r="M224" s="173"/>
      <c r="N224" s="173"/>
      <c r="O224" s="163"/>
      <c r="P224" s="163"/>
      <c r="Q224" s="163"/>
      <c r="R224" s="163"/>
      <c r="S224" s="163"/>
      <c r="T224" s="163"/>
      <c r="U224" s="164"/>
      <c r="V224" s="163"/>
      <c r="W224" s="153"/>
      <c r="X224" s="153"/>
      <c r="Y224" s="153"/>
      <c r="Z224" s="153"/>
      <c r="AA224" s="153"/>
      <c r="AB224" s="153"/>
      <c r="AC224" s="153"/>
      <c r="AD224" s="153"/>
      <c r="AE224" s="153"/>
      <c r="AF224" s="153" t="s">
        <v>106</v>
      </c>
      <c r="AG224" s="153">
        <v>0</v>
      </c>
      <c r="AH224" s="153"/>
      <c r="AI224" s="153"/>
      <c r="AJ224" s="153"/>
      <c r="AK224" s="153"/>
      <c r="AL224" s="153"/>
      <c r="AM224" s="153"/>
      <c r="AN224" s="153"/>
      <c r="AO224" s="153"/>
      <c r="AP224" s="153"/>
      <c r="AQ224" s="153"/>
      <c r="AR224" s="153"/>
      <c r="AS224" s="153"/>
      <c r="AT224" s="153"/>
      <c r="AU224" s="153"/>
      <c r="AV224" s="153"/>
      <c r="AW224" s="153"/>
      <c r="AX224" s="153"/>
      <c r="AY224" s="153"/>
      <c r="AZ224" s="153"/>
      <c r="BA224" s="153"/>
      <c r="BB224" s="153"/>
      <c r="BC224" s="153"/>
      <c r="BD224" s="153"/>
      <c r="BE224" s="153"/>
      <c r="BF224" s="153"/>
      <c r="BG224" s="153"/>
      <c r="BH224" s="153"/>
      <c r="BI224" s="153"/>
    </row>
    <row r="225" spans="1:61" ht="20.399999999999999" outlineLevel="1">
      <c r="A225" s="154">
        <v>74</v>
      </c>
      <c r="B225" s="160" t="s">
        <v>250</v>
      </c>
      <c r="C225" s="204" t="s">
        <v>413</v>
      </c>
      <c r="D225" s="195" t="s">
        <v>316</v>
      </c>
      <c r="E225" s="162" t="s">
        <v>127</v>
      </c>
      <c r="F225" s="169">
        <v>450</v>
      </c>
      <c r="G225" s="172"/>
      <c r="H225" s="173">
        <f>ROUND(F225*G225,2)</f>
        <v>0</v>
      </c>
      <c r="I225" s="172"/>
      <c r="J225" s="173">
        <f>ROUND(F225*I225,2)</f>
        <v>0</v>
      </c>
      <c r="K225" s="172"/>
      <c r="L225" s="173">
        <f>ROUND(F225*K225,2)</f>
        <v>0</v>
      </c>
      <c r="M225" s="173">
        <v>21</v>
      </c>
      <c r="N225" s="173">
        <f>H225*(1+M225/100)</f>
        <v>0</v>
      </c>
      <c r="O225" s="163">
        <v>0</v>
      </c>
      <c r="P225" s="163">
        <f>ROUND(F225*O225,5)</f>
        <v>0</v>
      </c>
      <c r="Q225" s="163">
        <v>0</v>
      </c>
      <c r="R225" s="163">
        <f>ROUND(F225*Q225,5)</f>
        <v>0</v>
      </c>
      <c r="S225" s="163"/>
      <c r="T225" s="163"/>
      <c r="U225" s="164">
        <v>0.79649999999999999</v>
      </c>
      <c r="V225" s="163">
        <f>ROUND(F225*U225,2)</f>
        <v>358.43</v>
      </c>
      <c r="W225" s="153"/>
      <c r="X225" s="153"/>
      <c r="Y225" s="153"/>
      <c r="Z225" s="153"/>
      <c r="AA225" s="153"/>
      <c r="AB225" s="153"/>
      <c r="AC225" s="153"/>
      <c r="AD225" s="153"/>
      <c r="AE225" s="153"/>
      <c r="AF225" s="153" t="s">
        <v>104</v>
      </c>
      <c r="AG225" s="153"/>
      <c r="AH225" s="153"/>
      <c r="AI225" s="153"/>
      <c r="AJ225" s="153"/>
      <c r="AK225" s="153"/>
      <c r="AL225" s="153"/>
      <c r="AM225" s="153"/>
      <c r="AN225" s="153"/>
      <c r="AO225" s="153"/>
      <c r="AP225" s="153"/>
      <c r="AQ225" s="153"/>
      <c r="AR225" s="153"/>
      <c r="AS225" s="153"/>
      <c r="AT225" s="153"/>
      <c r="AU225" s="153"/>
      <c r="AV225" s="153"/>
      <c r="AW225" s="153"/>
      <c r="AX225" s="153"/>
      <c r="AY225" s="153"/>
      <c r="AZ225" s="153"/>
      <c r="BA225" s="153"/>
      <c r="BB225" s="153"/>
      <c r="BC225" s="153"/>
      <c r="BD225" s="153"/>
      <c r="BE225" s="153"/>
      <c r="BF225" s="153"/>
      <c r="BG225" s="153"/>
      <c r="BH225" s="153"/>
      <c r="BI225" s="153"/>
    </row>
    <row r="226" spans="1:61" ht="51" outlineLevel="1">
      <c r="A226" s="154"/>
      <c r="B226" s="160"/>
      <c r="C226" s="160"/>
      <c r="D226" s="196" t="s">
        <v>317</v>
      </c>
      <c r="E226" s="165"/>
      <c r="F226" s="170"/>
      <c r="G226" s="173"/>
      <c r="H226" s="173"/>
      <c r="I226" s="173"/>
      <c r="J226" s="173"/>
      <c r="K226" s="173"/>
      <c r="L226" s="173"/>
      <c r="M226" s="173"/>
      <c r="N226" s="173"/>
      <c r="O226" s="163"/>
      <c r="P226" s="163"/>
      <c r="Q226" s="163"/>
      <c r="R226" s="163"/>
      <c r="S226" s="163"/>
      <c r="T226" s="163"/>
      <c r="U226" s="164"/>
      <c r="V226" s="163"/>
      <c r="W226" s="153"/>
      <c r="X226" s="153"/>
      <c r="Y226" s="153"/>
      <c r="Z226" s="153"/>
      <c r="AA226" s="153"/>
      <c r="AB226" s="153"/>
      <c r="AC226" s="153"/>
      <c r="AD226" s="153"/>
      <c r="AE226" s="153"/>
      <c r="AF226" s="153" t="s">
        <v>106</v>
      </c>
      <c r="AG226" s="153">
        <v>0</v>
      </c>
      <c r="AH226" s="153"/>
      <c r="AI226" s="153"/>
      <c r="AJ226" s="153"/>
      <c r="AK226" s="153"/>
      <c r="AL226" s="153"/>
      <c r="AM226" s="153"/>
      <c r="AN226" s="153"/>
      <c r="AO226" s="153"/>
      <c r="AP226" s="153"/>
      <c r="AQ226" s="153"/>
      <c r="AR226" s="153"/>
      <c r="AS226" s="153"/>
      <c r="AT226" s="153"/>
      <c r="AU226" s="153"/>
      <c r="AV226" s="153"/>
      <c r="AW226" s="153"/>
      <c r="AX226" s="153"/>
      <c r="AY226" s="153"/>
      <c r="AZ226" s="153"/>
      <c r="BA226" s="153"/>
      <c r="BB226" s="153"/>
      <c r="BC226" s="153"/>
      <c r="BD226" s="153"/>
      <c r="BE226" s="153"/>
      <c r="BF226" s="153"/>
      <c r="BG226" s="153"/>
      <c r="BH226" s="153"/>
      <c r="BI226" s="153"/>
    </row>
    <row r="227" spans="1:61" ht="40.799999999999997" outlineLevel="1">
      <c r="A227" s="154"/>
      <c r="B227" s="160"/>
      <c r="C227" s="160"/>
      <c r="D227" s="196" t="s">
        <v>318</v>
      </c>
      <c r="E227" s="165"/>
      <c r="F227" s="170"/>
      <c r="G227" s="173"/>
      <c r="H227" s="173"/>
      <c r="I227" s="173"/>
      <c r="J227" s="173"/>
      <c r="K227" s="173"/>
      <c r="L227" s="173"/>
      <c r="M227" s="173"/>
      <c r="N227" s="173"/>
      <c r="O227" s="163"/>
      <c r="P227" s="163"/>
      <c r="Q227" s="163"/>
      <c r="R227" s="163"/>
      <c r="S227" s="163"/>
      <c r="T227" s="163"/>
      <c r="U227" s="164"/>
      <c r="V227" s="163"/>
      <c r="W227" s="153"/>
      <c r="X227" s="153"/>
      <c r="Y227" s="153"/>
      <c r="Z227" s="153"/>
      <c r="AA227" s="153"/>
      <c r="AB227" s="153"/>
      <c r="AC227" s="153"/>
      <c r="AD227" s="153"/>
      <c r="AE227" s="153"/>
      <c r="AF227" s="153" t="s">
        <v>106</v>
      </c>
      <c r="AG227" s="153">
        <v>0</v>
      </c>
      <c r="AH227" s="153"/>
      <c r="AI227" s="153"/>
      <c r="AJ227" s="153"/>
      <c r="AK227" s="153"/>
      <c r="AL227" s="153"/>
      <c r="AM227" s="153"/>
      <c r="AN227" s="153"/>
      <c r="AO227" s="153"/>
      <c r="AP227" s="153"/>
      <c r="AQ227" s="153"/>
      <c r="AR227" s="153"/>
      <c r="AS227" s="153"/>
      <c r="AT227" s="153"/>
      <c r="AU227" s="153"/>
      <c r="AV227" s="153"/>
      <c r="AW227" s="153"/>
      <c r="AX227" s="153"/>
      <c r="AY227" s="153"/>
      <c r="AZ227" s="153"/>
      <c r="BA227" s="153"/>
      <c r="BB227" s="153"/>
      <c r="BC227" s="153"/>
      <c r="BD227" s="153"/>
      <c r="BE227" s="153"/>
      <c r="BF227" s="153"/>
      <c r="BG227" s="153"/>
      <c r="BH227" s="153"/>
      <c r="BI227" s="153"/>
    </row>
    <row r="228" spans="1:61" outlineLevel="1">
      <c r="A228" s="154"/>
      <c r="B228" s="160"/>
      <c r="C228" s="160"/>
      <c r="D228" s="196" t="s">
        <v>319</v>
      </c>
      <c r="E228" s="165"/>
      <c r="F228" s="170">
        <v>450</v>
      </c>
      <c r="G228" s="173"/>
      <c r="H228" s="173"/>
      <c r="I228" s="173"/>
      <c r="J228" s="173"/>
      <c r="K228" s="173"/>
      <c r="L228" s="173"/>
      <c r="M228" s="173"/>
      <c r="N228" s="173"/>
      <c r="O228" s="163"/>
      <c r="P228" s="163"/>
      <c r="Q228" s="163"/>
      <c r="R228" s="163"/>
      <c r="S228" s="163"/>
      <c r="T228" s="163"/>
      <c r="U228" s="164"/>
      <c r="V228" s="163"/>
      <c r="W228" s="153"/>
      <c r="X228" s="153"/>
      <c r="Y228" s="153"/>
      <c r="Z228" s="153"/>
      <c r="AA228" s="153"/>
      <c r="AB228" s="153"/>
      <c r="AC228" s="153"/>
      <c r="AD228" s="153"/>
      <c r="AE228" s="153"/>
      <c r="AF228" s="153" t="s">
        <v>106</v>
      </c>
      <c r="AG228" s="153">
        <v>0</v>
      </c>
      <c r="AH228" s="153"/>
      <c r="AI228" s="153"/>
      <c r="AJ228" s="153"/>
      <c r="AK228" s="153"/>
      <c r="AL228" s="153"/>
      <c r="AM228" s="153"/>
      <c r="AN228" s="153"/>
      <c r="AO228" s="153"/>
      <c r="AP228" s="153"/>
      <c r="AQ228" s="153"/>
      <c r="AR228" s="153"/>
      <c r="AS228" s="153"/>
      <c r="AT228" s="153"/>
      <c r="AU228" s="153"/>
      <c r="AV228" s="153"/>
      <c r="AW228" s="153"/>
      <c r="AX228" s="153"/>
      <c r="AY228" s="153"/>
      <c r="AZ228" s="153"/>
      <c r="BA228" s="153"/>
      <c r="BB228" s="153"/>
      <c r="BC228" s="153"/>
      <c r="BD228" s="153"/>
      <c r="BE228" s="153"/>
      <c r="BF228" s="153"/>
      <c r="BG228" s="153"/>
      <c r="BH228" s="153"/>
      <c r="BI228" s="153"/>
    </row>
    <row r="229" spans="1:61" outlineLevel="1">
      <c r="A229" s="154">
        <v>75</v>
      </c>
      <c r="B229" s="160" t="s">
        <v>250</v>
      </c>
      <c r="C229" s="204" t="s">
        <v>413</v>
      </c>
      <c r="D229" s="195" t="s">
        <v>320</v>
      </c>
      <c r="E229" s="162" t="s">
        <v>127</v>
      </c>
      <c r="F229" s="169">
        <v>450</v>
      </c>
      <c r="G229" s="172"/>
      <c r="H229" s="173">
        <f>ROUND(F229*G229,2)</f>
        <v>0</v>
      </c>
      <c r="I229" s="172"/>
      <c r="J229" s="173">
        <f>ROUND(F229*I229,2)</f>
        <v>0</v>
      </c>
      <c r="K229" s="172"/>
      <c r="L229" s="173">
        <f>ROUND(F229*K229,2)</f>
        <v>0</v>
      </c>
      <c r="M229" s="173">
        <v>21</v>
      </c>
      <c r="N229" s="173">
        <f>H229*(1+M229/100)</f>
        <v>0</v>
      </c>
      <c r="O229" s="163">
        <v>0</v>
      </c>
      <c r="P229" s="163">
        <f>ROUND(F229*O229,5)</f>
        <v>0</v>
      </c>
      <c r="Q229" s="163">
        <v>0</v>
      </c>
      <c r="R229" s="163">
        <f>ROUND(F229*Q229,5)</f>
        <v>0</v>
      </c>
      <c r="S229" s="163"/>
      <c r="T229" s="163"/>
      <c r="U229" s="164">
        <v>0.79649999999999999</v>
      </c>
      <c r="V229" s="163">
        <f>ROUND(F229*U229,2)</f>
        <v>358.43</v>
      </c>
      <c r="W229" s="153"/>
      <c r="X229" s="153"/>
      <c r="Y229" s="153"/>
      <c r="Z229" s="153"/>
      <c r="AA229" s="153"/>
      <c r="AB229" s="153"/>
      <c r="AC229" s="153"/>
      <c r="AD229" s="153"/>
      <c r="AE229" s="153"/>
      <c r="AF229" s="153" t="s">
        <v>104</v>
      </c>
      <c r="AG229" s="153"/>
      <c r="AH229" s="153"/>
      <c r="AI229" s="153"/>
      <c r="AJ229" s="153"/>
      <c r="AK229" s="153"/>
      <c r="AL229" s="153"/>
      <c r="AM229" s="153"/>
      <c r="AN229" s="153"/>
      <c r="AO229" s="153"/>
      <c r="AP229" s="153"/>
      <c r="AQ229" s="153"/>
      <c r="AR229" s="153"/>
      <c r="AS229" s="153"/>
      <c r="AT229" s="153"/>
      <c r="AU229" s="153"/>
      <c r="AV229" s="153"/>
      <c r="AW229" s="153"/>
      <c r="AX229" s="153"/>
      <c r="AY229" s="153"/>
      <c r="AZ229" s="153"/>
      <c r="BA229" s="153"/>
      <c r="BB229" s="153"/>
      <c r="BC229" s="153"/>
      <c r="BD229" s="153"/>
      <c r="BE229" s="153"/>
      <c r="BF229" s="153"/>
      <c r="BG229" s="153"/>
      <c r="BH229" s="153"/>
      <c r="BI229" s="153"/>
    </row>
    <row r="230" spans="1:61" outlineLevel="1">
      <c r="A230" s="154">
        <v>76</v>
      </c>
      <c r="B230" s="160" t="s">
        <v>265</v>
      </c>
      <c r="C230" s="203" t="s">
        <v>412</v>
      </c>
      <c r="D230" s="195" t="s">
        <v>266</v>
      </c>
      <c r="E230" s="162" t="s">
        <v>205</v>
      </c>
      <c r="F230" s="169">
        <v>321</v>
      </c>
      <c r="G230" s="172"/>
      <c r="H230" s="173">
        <f>ROUND(F230*G230,2)</f>
        <v>0</v>
      </c>
      <c r="I230" s="172"/>
      <c r="J230" s="173">
        <f>ROUND(F230*I230,2)</f>
        <v>0</v>
      </c>
      <c r="K230" s="172"/>
      <c r="L230" s="173">
        <f>ROUND(F230*K230,2)</f>
        <v>0</v>
      </c>
      <c r="M230" s="173">
        <v>21</v>
      </c>
      <c r="N230" s="173">
        <f>H230*(1+M230/100)</f>
        <v>0</v>
      </c>
      <c r="O230" s="163">
        <v>0</v>
      </c>
      <c r="P230" s="163">
        <f>ROUND(F230*O230,5)</f>
        <v>0</v>
      </c>
      <c r="Q230" s="163">
        <v>0</v>
      </c>
      <c r="R230" s="163">
        <f>ROUND(F230*Q230,5)</f>
        <v>0</v>
      </c>
      <c r="S230" s="163"/>
      <c r="T230" s="163"/>
      <c r="U230" s="164">
        <v>0.02</v>
      </c>
      <c r="V230" s="163">
        <f>ROUND(F230*U230,2)</f>
        <v>6.42</v>
      </c>
      <c r="W230" s="153"/>
      <c r="X230" s="153"/>
      <c r="Y230" s="153"/>
      <c r="Z230" s="153"/>
      <c r="AA230" s="153"/>
      <c r="AB230" s="153"/>
      <c r="AC230" s="153"/>
      <c r="AD230" s="153"/>
      <c r="AE230" s="153"/>
      <c r="AF230" s="153" t="s">
        <v>104</v>
      </c>
      <c r="AG230" s="153"/>
      <c r="AH230" s="153"/>
      <c r="AI230" s="153"/>
      <c r="AJ230" s="153"/>
      <c r="AK230" s="153"/>
      <c r="AL230" s="153"/>
      <c r="AM230" s="153"/>
      <c r="AN230" s="153"/>
      <c r="AO230" s="153"/>
      <c r="AP230" s="153"/>
      <c r="AQ230" s="153"/>
      <c r="AR230" s="153"/>
      <c r="AS230" s="153"/>
      <c r="AT230" s="153"/>
      <c r="AU230" s="153"/>
      <c r="AV230" s="153"/>
      <c r="AW230" s="153"/>
      <c r="AX230" s="153"/>
      <c r="AY230" s="153"/>
      <c r="AZ230" s="153"/>
      <c r="BA230" s="153"/>
      <c r="BB230" s="153"/>
      <c r="BC230" s="153"/>
      <c r="BD230" s="153"/>
      <c r="BE230" s="153"/>
      <c r="BF230" s="153"/>
      <c r="BG230" s="153"/>
      <c r="BH230" s="153"/>
      <c r="BI230" s="153"/>
    </row>
    <row r="231" spans="1:61" outlineLevel="1">
      <c r="A231" s="154">
        <v>77</v>
      </c>
      <c r="B231" s="160" t="s">
        <v>321</v>
      </c>
      <c r="C231" s="203" t="s">
        <v>412</v>
      </c>
      <c r="D231" s="195" t="s">
        <v>322</v>
      </c>
      <c r="E231" s="162" t="s">
        <v>205</v>
      </c>
      <c r="F231" s="169">
        <v>28</v>
      </c>
      <c r="G231" s="172"/>
      <c r="H231" s="173">
        <f>ROUND(F231*G231,2)</f>
        <v>0</v>
      </c>
      <c r="I231" s="172"/>
      <c r="J231" s="173">
        <f>ROUND(F231*I231,2)</f>
        <v>0</v>
      </c>
      <c r="K231" s="172"/>
      <c r="L231" s="173">
        <f>ROUND(F231*K231,2)</f>
        <v>0</v>
      </c>
      <c r="M231" s="173">
        <v>21</v>
      </c>
      <c r="N231" s="173">
        <f>H231*(1+M231/100)</f>
        <v>0</v>
      </c>
      <c r="O231" s="163">
        <v>0</v>
      </c>
      <c r="P231" s="163">
        <f>ROUND(F231*O231,5)</f>
        <v>0</v>
      </c>
      <c r="Q231" s="163">
        <v>0</v>
      </c>
      <c r="R231" s="163">
        <f>ROUND(F231*Q231,5)</f>
        <v>0</v>
      </c>
      <c r="S231" s="163"/>
      <c r="T231" s="163"/>
      <c r="U231" s="164">
        <v>0.39</v>
      </c>
      <c r="V231" s="163">
        <f>ROUND(F231*U231,2)</f>
        <v>10.92</v>
      </c>
      <c r="W231" s="153"/>
      <c r="X231" s="153"/>
      <c r="Y231" s="153"/>
      <c r="Z231" s="153"/>
      <c r="AA231" s="153"/>
      <c r="AB231" s="153"/>
      <c r="AC231" s="153"/>
      <c r="AD231" s="153"/>
      <c r="AE231" s="153"/>
      <c r="AF231" s="153" t="s">
        <v>104</v>
      </c>
      <c r="AG231" s="153"/>
      <c r="AH231" s="153"/>
      <c r="AI231" s="153"/>
      <c r="AJ231" s="153"/>
      <c r="AK231" s="153"/>
      <c r="AL231" s="153"/>
      <c r="AM231" s="153"/>
      <c r="AN231" s="153"/>
      <c r="AO231" s="153"/>
      <c r="AP231" s="153"/>
      <c r="AQ231" s="153"/>
      <c r="AR231" s="153"/>
      <c r="AS231" s="153"/>
      <c r="AT231" s="153"/>
      <c r="AU231" s="153"/>
      <c r="AV231" s="153"/>
      <c r="AW231" s="153"/>
      <c r="AX231" s="153"/>
      <c r="AY231" s="153"/>
      <c r="AZ231" s="153"/>
      <c r="BA231" s="153"/>
      <c r="BB231" s="153"/>
      <c r="BC231" s="153"/>
      <c r="BD231" s="153"/>
      <c r="BE231" s="153"/>
      <c r="BF231" s="153"/>
      <c r="BG231" s="153"/>
      <c r="BH231" s="153"/>
      <c r="BI231" s="153"/>
    </row>
    <row r="232" spans="1:61">
      <c r="A232" s="155" t="s">
        <v>99</v>
      </c>
      <c r="B232" s="161" t="s">
        <v>68</v>
      </c>
      <c r="C232" s="161"/>
      <c r="D232" s="197" t="s">
        <v>69</v>
      </c>
      <c r="E232" s="166"/>
      <c r="F232" s="171"/>
      <c r="G232" s="174"/>
      <c r="H232" s="174">
        <f>SUMIF(AF233:AF274,"&lt;&gt;NOR",H233:H274)</f>
        <v>0</v>
      </c>
      <c r="I232" s="174"/>
      <c r="J232" s="174">
        <f>SUM(J233:J274)</f>
        <v>0</v>
      </c>
      <c r="K232" s="174"/>
      <c r="L232" s="174">
        <f>SUM(L233:L274)</f>
        <v>0</v>
      </c>
      <c r="M232" s="174"/>
      <c r="N232" s="174">
        <f>SUM(N233:N274)</f>
        <v>0</v>
      </c>
      <c r="O232" s="167"/>
      <c r="P232" s="167">
        <f>SUM(P233:P274)</f>
        <v>129.94594000000001</v>
      </c>
      <c r="Q232" s="167"/>
      <c r="R232" s="167">
        <f>SUM(R233:R274)</f>
        <v>0</v>
      </c>
      <c r="S232" s="167"/>
      <c r="T232" s="167"/>
      <c r="U232" s="168"/>
      <c r="V232" s="167">
        <f>SUM(V233:V274)</f>
        <v>130.60999999999999</v>
      </c>
      <c r="AF232" t="s">
        <v>100</v>
      </c>
    </row>
    <row r="233" spans="1:61" outlineLevel="1">
      <c r="A233" s="154">
        <v>78</v>
      </c>
      <c r="B233" s="160" t="s">
        <v>323</v>
      </c>
      <c r="C233" s="203" t="s">
        <v>412</v>
      </c>
      <c r="D233" s="195" t="s">
        <v>324</v>
      </c>
      <c r="E233" s="162" t="s">
        <v>150</v>
      </c>
      <c r="F233" s="169">
        <v>10</v>
      </c>
      <c r="G233" s="172"/>
      <c r="H233" s="173">
        <f>ROUND(F233*G233,2)</f>
        <v>0</v>
      </c>
      <c r="I233" s="172"/>
      <c r="J233" s="173">
        <f>ROUND(F233*I233,2)</f>
        <v>0</v>
      </c>
      <c r="K233" s="172"/>
      <c r="L233" s="173">
        <f>ROUND(F233*K233,2)</f>
        <v>0</v>
      </c>
      <c r="M233" s="173">
        <v>21</v>
      </c>
      <c r="N233" s="173">
        <f>H233*(1+M233/100)</f>
        <v>0</v>
      </c>
      <c r="O233" s="163">
        <v>0</v>
      </c>
      <c r="P233" s="163">
        <f>ROUND(F233*O233,5)</f>
        <v>0</v>
      </c>
      <c r="Q233" s="163">
        <v>0</v>
      </c>
      <c r="R233" s="163">
        <f>ROUND(F233*Q233,5)</f>
        <v>0</v>
      </c>
      <c r="S233" s="163"/>
      <c r="T233" s="163"/>
      <c r="U233" s="164">
        <v>3.6999999999999998E-2</v>
      </c>
      <c r="V233" s="163">
        <f>ROUND(F233*U233,2)</f>
        <v>0.37</v>
      </c>
      <c r="W233" s="153"/>
      <c r="X233" s="153"/>
      <c r="Y233" s="153"/>
      <c r="Z233" s="153"/>
      <c r="AA233" s="153"/>
      <c r="AB233" s="153"/>
      <c r="AC233" s="153"/>
      <c r="AD233" s="153"/>
      <c r="AE233" s="153"/>
      <c r="AF233" s="153" t="s">
        <v>104</v>
      </c>
      <c r="AG233" s="153"/>
      <c r="AH233" s="153"/>
      <c r="AI233" s="153"/>
      <c r="AJ233" s="153"/>
      <c r="AK233" s="153"/>
      <c r="AL233" s="153"/>
      <c r="AM233" s="153"/>
      <c r="AN233" s="153"/>
      <c r="AO233" s="153"/>
      <c r="AP233" s="153"/>
      <c r="AQ233" s="153"/>
      <c r="AR233" s="153"/>
      <c r="AS233" s="153"/>
      <c r="AT233" s="153"/>
      <c r="AU233" s="153"/>
      <c r="AV233" s="153"/>
      <c r="AW233" s="153"/>
      <c r="AX233" s="153"/>
      <c r="AY233" s="153"/>
      <c r="AZ233" s="153"/>
      <c r="BA233" s="153"/>
      <c r="BB233" s="153"/>
      <c r="BC233" s="153"/>
      <c r="BD233" s="153"/>
      <c r="BE233" s="153"/>
      <c r="BF233" s="153"/>
      <c r="BG233" s="153"/>
      <c r="BH233" s="153"/>
      <c r="BI233" s="153"/>
    </row>
    <row r="234" spans="1:61" outlineLevel="1">
      <c r="A234" s="154">
        <v>79</v>
      </c>
      <c r="B234" s="160" t="s">
        <v>325</v>
      </c>
      <c r="C234" s="203" t="s">
        <v>412</v>
      </c>
      <c r="D234" s="195" t="s">
        <v>326</v>
      </c>
      <c r="E234" s="162" t="s">
        <v>150</v>
      </c>
      <c r="F234" s="169">
        <v>10</v>
      </c>
      <c r="G234" s="172"/>
      <c r="H234" s="173">
        <f>ROUND(F234*G234,2)</f>
        <v>0</v>
      </c>
      <c r="I234" s="172"/>
      <c r="J234" s="173">
        <f>ROUND(F234*I234,2)</f>
        <v>0</v>
      </c>
      <c r="K234" s="172"/>
      <c r="L234" s="173">
        <f>ROUND(F234*K234,2)</f>
        <v>0</v>
      </c>
      <c r="M234" s="173">
        <v>21</v>
      </c>
      <c r="N234" s="173">
        <f>H234*(1+M234/100)</f>
        <v>0</v>
      </c>
      <c r="O234" s="163">
        <v>0.185</v>
      </c>
      <c r="P234" s="163">
        <f>ROUND(F234*O234,5)</f>
        <v>1.85</v>
      </c>
      <c r="Q234" s="163">
        <v>0</v>
      </c>
      <c r="R234" s="163">
        <f>ROUND(F234*Q234,5)</f>
        <v>0</v>
      </c>
      <c r="S234" s="163"/>
      <c r="T234" s="163"/>
      <c r="U234" s="164">
        <v>0.33704000000000001</v>
      </c>
      <c r="V234" s="163">
        <f>ROUND(F234*U234,2)</f>
        <v>3.37</v>
      </c>
      <c r="W234" s="153"/>
      <c r="X234" s="153"/>
      <c r="Y234" s="153"/>
      <c r="Z234" s="153"/>
      <c r="AA234" s="153"/>
      <c r="AB234" s="153"/>
      <c r="AC234" s="153"/>
      <c r="AD234" s="153"/>
      <c r="AE234" s="153"/>
      <c r="AF234" s="153" t="s">
        <v>104</v>
      </c>
      <c r="AG234" s="153"/>
      <c r="AH234" s="153"/>
      <c r="AI234" s="153"/>
      <c r="AJ234" s="153"/>
      <c r="AK234" s="153"/>
      <c r="AL234" s="153"/>
      <c r="AM234" s="153"/>
      <c r="AN234" s="153"/>
      <c r="AO234" s="153"/>
      <c r="AP234" s="153"/>
      <c r="AQ234" s="153"/>
      <c r="AR234" s="153"/>
      <c r="AS234" s="153"/>
      <c r="AT234" s="153"/>
      <c r="AU234" s="153"/>
      <c r="AV234" s="153"/>
      <c r="AW234" s="153"/>
      <c r="AX234" s="153"/>
      <c r="AY234" s="153"/>
      <c r="AZ234" s="153"/>
      <c r="BA234" s="153"/>
      <c r="BB234" s="153"/>
      <c r="BC234" s="153"/>
      <c r="BD234" s="153"/>
      <c r="BE234" s="153"/>
      <c r="BF234" s="153"/>
      <c r="BG234" s="153"/>
      <c r="BH234" s="153"/>
      <c r="BI234" s="153"/>
    </row>
    <row r="235" spans="1:61" outlineLevel="1">
      <c r="A235" s="154"/>
      <c r="B235" s="160"/>
      <c r="C235" s="160"/>
      <c r="D235" s="196" t="s">
        <v>327</v>
      </c>
      <c r="E235" s="165"/>
      <c r="F235" s="170"/>
      <c r="G235" s="173"/>
      <c r="H235" s="173"/>
      <c r="I235" s="173"/>
      <c r="J235" s="173"/>
      <c r="K235" s="173"/>
      <c r="L235" s="173"/>
      <c r="M235" s="173"/>
      <c r="N235" s="173"/>
      <c r="O235" s="163"/>
      <c r="P235" s="163"/>
      <c r="Q235" s="163"/>
      <c r="R235" s="163"/>
      <c r="S235" s="163"/>
      <c r="T235" s="163"/>
      <c r="U235" s="164"/>
      <c r="V235" s="163"/>
      <c r="W235" s="153"/>
      <c r="X235" s="153"/>
      <c r="Y235" s="153"/>
      <c r="Z235" s="153"/>
      <c r="AA235" s="153"/>
      <c r="AB235" s="153"/>
      <c r="AC235" s="153"/>
      <c r="AD235" s="153"/>
      <c r="AE235" s="153"/>
      <c r="AF235" s="153" t="s">
        <v>106</v>
      </c>
      <c r="AG235" s="153">
        <v>0</v>
      </c>
      <c r="AH235" s="153"/>
      <c r="AI235" s="153"/>
      <c r="AJ235" s="153"/>
      <c r="AK235" s="153"/>
      <c r="AL235" s="153"/>
      <c r="AM235" s="153"/>
      <c r="AN235" s="153"/>
      <c r="AO235" s="153"/>
      <c r="AP235" s="153"/>
      <c r="AQ235" s="153"/>
      <c r="AR235" s="153"/>
      <c r="AS235" s="153"/>
      <c r="AT235" s="153"/>
      <c r="AU235" s="153"/>
      <c r="AV235" s="153"/>
      <c r="AW235" s="153"/>
      <c r="AX235" s="153"/>
      <c r="AY235" s="153"/>
      <c r="AZ235" s="153"/>
      <c r="BA235" s="153"/>
      <c r="BB235" s="153"/>
      <c r="BC235" s="153"/>
      <c r="BD235" s="153"/>
      <c r="BE235" s="153"/>
      <c r="BF235" s="153"/>
      <c r="BG235" s="153"/>
      <c r="BH235" s="153"/>
      <c r="BI235" s="153"/>
    </row>
    <row r="236" spans="1:61" outlineLevel="1">
      <c r="A236" s="154"/>
      <c r="B236" s="160"/>
      <c r="C236" s="160"/>
      <c r="D236" s="196" t="s">
        <v>328</v>
      </c>
      <c r="E236" s="165"/>
      <c r="F236" s="170">
        <v>10</v>
      </c>
      <c r="G236" s="173"/>
      <c r="H236" s="173"/>
      <c r="I236" s="173"/>
      <c r="J236" s="173"/>
      <c r="K236" s="173"/>
      <c r="L236" s="173"/>
      <c r="M236" s="173"/>
      <c r="N236" s="173"/>
      <c r="O236" s="163"/>
      <c r="P236" s="163"/>
      <c r="Q236" s="163"/>
      <c r="R236" s="163"/>
      <c r="S236" s="163"/>
      <c r="T236" s="163"/>
      <c r="U236" s="164"/>
      <c r="V236" s="163"/>
      <c r="W236" s="153"/>
      <c r="X236" s="153"/>
      <c r="Y236" s="153"/>
      <c r="Z236" s="153"/>
      <c r="AA236" s="153"/>
      <c r="AB236" s="153"/>
      <c r="AC236" s="153"/>
      <c r="AD236" s="153"/>
      <c r="AE236" s="153"/>
      <c r="AF236" s="153" t="s">
        <v>106</v>
      </c>
      <c r="AG236" s="153">
        <v>0</v>
      </c>
      <c r="AH236" s="153"/>
      <c r="AI236" s="153"/>
      <c r="AJ236" s="153"/>
      <c r="AK236" s="153"/>
      <c r="AL236" s="153"/>
      <c r="AM236" s="153"/>
      <c r="AN236" s="153"/>
      <c r="AO236" s="153"/>
      <c r="AP236" s="153"/>
      <c r="AQ236" s="153"/>
      <c r="AR236" s="153"/>
      <c r="AS236" s="153"/>
      <c r="AT236" s="153"/>
      <c r="AU236" s="153"/>
      <c r="AV236" s="153"/>
      <c r="AW236" s="153"/>
      <c r="AX236" s="153"/>
      <c r="AY236" s="153"/>
      <c r="AZ236" s="153"/>
      <c r="BA236" s="153"/>
      <c r="BB236" s="153"/>
      <c r="BC236" s="153"/>
      <c r="BD236" s="153"/>
      <c r="BE236" s="153"/>
      <c r="BF236" s="153"/>
      <c r="BG236" s="153"/>
      <c r="BH236" s="153"/>
      <c r="BI236" s="153"/>
    </row>
    <row r="237" spans="1:61" outlineLevel="1">
      <c r="A237" s="154">
        <v>80</v>
      </c>
      <c r="B237" s="160" t="s">
        <v>292</v>
      </c>
      <c r="C237" s="203" t="s">
        <v>412</v>
      </c>
      <c r="D237" s="195" t="s">
        <v>293</v>
      </c>
      <c r="E237" s="162" t="s">
        <v>150</v>
      </c>
      <c r="F237" s="169">
        <v>58</v>
      </c>
      <c r="G237" s="172"/>
      <c r="H237" s="173">
        <f>ROUND(F237*G237,2)</f>
        <v>0</v>
      </c>
      <c r="I237" s="172"/>
      <c r="J237" s="173">
        <f>ROUND(F237*I237,2)</f>
        <v>0</v>
      </c>
      <c r="K237" s="172"/>
      <c r="L237" s="173">
        <f>ROUND(F237*K237,2)</f>
        <v>0</v>
      </c>
      <c r="M237" s="173">
        <v>21</v>
      </c>
      <c r="N237" s="173">
        <f>H237*(1+M237/100)</f>
        <v>0</v>
      </c>
      <c r="O237" s="163">
        <v>0.188</v>
      </c>
      <c r="P237" s="163">
        <f>ROUND(F237*O237,5)</f>
        <v>10.904</v>
      </c>
      <c r="Q237" s="163">
        <v>0</v>
      </c>
      <c r="R237" s="163">
        <f>ROUND(F237*Q237,5)</f>
        <v>0</v>
      </c>
      <c r="S237" s="163"/>
      <c r="T237" s="163"/>
      <c r="U237" s="164">
        <v>0.27200000000000002</v>
      </c>
      <c r="V237" s="163">
        <f>ROUND(F237*U237,2)</f>
        <v>15.78</v>
      </c>
      <c r="W237" s="153"/>
      <c r="X237" s="153"/>
      <c r="Y237" s="153"/>
      <c r="Z237" s="153"/>
      <c r="AA237" s="153"/>
      <c r="AB237" s="153"/>
      <c r="AC237" s="153"/>
      <c r="AD237" s="153"/>
      <c r="AE237" s="153"/>
      <c r="AF237" s="153" t="s">
        <v>104</v>
      </c>
      <c r="AG237" s="153"/>
      <c r="AH237" s="153"/>
      <c r="AI237" s="153"/>
      <c r="AJ237" s="153"/>
      <c r="AK237" s="153"/>
      <c r="AL237" s="153"/>
      <c r="AM237" s="153"/>
      <c r="AN237" s="153"/>
      <c r="AO237" s="153"/>
      <c r="AP237" s="153"/>
      <c r="AQ237" s="153"/>
      <c r="AR237" s="153"/>
      <c r="AS237" s="153"/>
      <c r="AT237" s="153"/>
      <c r="AU237" s="153"/>
      <c r="AV237" s="153"/>
      <c r="AW237" s="153"/>
      <c r="AX237" s="153"/>
      <c r="AY237" s="153"/>
      <c r="AZ237" s="153"/>
      <c r="BA237" s="153"/>
      <c r="BB237" s="153"/>
      <c r="BC237" s="153"/>
      <c r="BD237" s="153"/>
      <c r="BE237" s="153"/>
      <c r="BF237" s="153"/>
      <c r="BG237" s="153"/>
      <c r="BH237" s="153"/>
      <c r="BI237" s="153"/>
    </row>
    <row r="238" spans="1:61" outlineLevel="1">
      <c r="A238" s="154"/>
      <c r="B238" s="160"/>
      <c r="C238" s="160"/>
      <c r="D238" s="196" t="s">
        <v>329</v>
      </c>
      <c r="E238" s="165"/>
      <c r="F238" s="170"/>
      <c r="G238" s="173"/>
      <c r="H238" s="173"/>
      <c r="I238" s="173"/>
      <c r="J238" s="173"/>
      <c r="K238" s="173"/>
      <c r="L238" s="173"/>
      <c r="M238" s="173"/>
      <c r="N238" s="173"/>
      <c r="O238" s="163"/>
      <c r="P238" s="163"/>
      <c r="Q238" s="163"/>
      <c r="R238" s="163"/>
      <c r="S238" s="163"/>
      <c r="T238" s="163"/>
      <c r="U238" s="164"/>
      <c r="V238" s="163"/>
      <c r="W238" s="153"/>
      <c r="X238" s="153"/>
      <c r="Y238" s="153"/>
      <c r="Z238" s="153"/>
      <c r="AA238" s="153"/>
      <c r="AB238" s="153"/>
      <c r="AC238" s="153"/>
      <c r="AD238" s="153"/>
      <c r="AE238" s="153"/>
      <c r="AF238" s="153" t="s">
        <v>106</v>
      </c>
      <c r="AG238" s="153">
        <v>0</v>
      </c>
      <c r="AH238" s="153"/>
      <c r="AI238" s="153"/>
      <c r="AJ238" s="153"/>
      <c r="AK238" s="153"/>
      <c r="AL238" s="153"/>
      <c r="AM238" s="153"/>
      <c r="AN238" s="153"/>
      <c r="AO238" s="153"/>
      <c r="AP238" s="153"/>
      <c r="AQ238" s="153"/>
      <c r="AR238" s="153"/>
      <c r="AS238" s="153"/>
      <c r="AT238" s="153"/>
      <c r="AU238" s="153"/>
      <c r="AV238" s="153"/>
      <c r="AW238" s="153"/>
      <c r="AX238" s="153"/>
      <c r="AY238" s="153"/>
      <c r="AZ238" s="153"/>
      <c r="BA238" s="153"/>
      <c r="BB238" s="153"/>
      <c r="BC238" s="153"/>
      <c r="BD238" s="153"/>
      <c r="BE238" s="153"/>
      <c r="BF238" s="153"/>
      <c r="BG238" s="153"/>
      <c r="BH238" s="153"/>
      <c r="BI238" s="153"/>
    </row>
    <row r="239" spans="1:61" outlineLevel="1">
      <c r="A239" s="154"/>
      <c r="B239" s="160"/>
      <c r="C239" s="160"/>
      <c r="D239" s="196" t="s">
        <v>330</v>
      </c>
      <c r="E239" s="165"/>
      <c r="F239" s="170">
        <v>40.5</v>
      </c>
      <c r="G239" s="173"/>
      <c r="H239" s="173"/>
      <c r="I239" s="173"/>
      <c r="J239" s="173"/>
      <c r="K239" s="173"/>
      <c r="L239" s="173"/>
      <c r="M239" s="173"/>
      <c r="N239" s="173"/>
      <c r="O239" s="163"/>
      <c r="P239" s="163"/>
      <c r="Q239" s="163"/>
      <c r="R239" s="163"/>
      <c r="S239" s="163"/>
      <c r="T239" s="163"/>
      <c r="U239" s="164"/>
      <c r="V239" s="163"/>
      <c r="W239" s="153"/>
      <c r="X239" s="153"/>
      <c r="Y239" s="153"/>
      <c r="Z239" s="153"/>
      <c r="AA239" s="153"/>
      <c r="AB239" s="153"/>
      <c r="AC239" s="153"/>
      <c r="AD239" s="153"/>
      <c r="AE239" s="153"/>
      <c r="AF239" s="153" t="s">
        <v>106</v>
      </c>
      <c r="AG239" s="153">
        <v>0</v>
      </c>
      <c r="AH239" s="153"/>
      <c r="AI239" s="153"/>
      <c r="AJ239" s="153"/>
      <c r="AK239" s="153"/>
      <c r="AL239" s="153"/>
      <c r="AM239" s="153"/>
      <c r="AN239" s="153"/>
      <c r="AO239" s="153"/>
      <c r="AP239" s="153"/>
      <c r="AQ239" s="153"/>
      <c r="AR239" s="153"/>
      <c r="AS239" s="153"/>
      <c r="AT239" s="153"/>
      <c r="AU239" s="153"/>
      <c r="AV239" s="153"/>
      <c r="AW239" s="153"/>
      <c r="AX239" s="153"/>
      <c r="AY239" s="153"/>
      <c r="AZ239" s="153"/>
      <c r="BA239" s="153"/>
      <c r="BB239" s="153"/>
      <c r="BC239" s="153"/>
      <c r="BD239" s="153"/>
      <c r="BE239" s="153"/>
      <c r="BF239" s="153"/>
      <c r="BG239" s="153"/>
      <c r="BH239" s="153"/>
      <c r="BI239" s="153"/>
    </row>
    <row r="240" spans="1:61" outlineLevel="1">
      <c r="A240" s="154"/>
      <c r="B240" s="160"/>
      <c r="C240" s="160"/>
      <c r="D240" s="196" t="s">
        <v>331</v>
      </c>
      <c r="E240" s="165"/>
      <c r="F240" s="170"/>
      <c r="G240" s="173"/>
      <c r="H240" s="173"/>
      <c r="I240" s="173"/>
      <c r="J240" s="173"/>
      <c r="K240" s="173"/>
      <c r="L240" s="173"/>
      <c r="M240" s="173"/>
      <c r="N240" s="173"/>
      <c r="O240" s="163"/>
      <c r="P240" s="163"/>
      <c r="Q240" s="163"/>
      <c r="R240" s="163"/>
      <c r="S240" s="163"/>
      <c r="T240" s="163"/>
      <c r="U240" s="164"/>
      <c r="V240" s="163"/>
      <c r="W240" s="153"/>
      <c r="X240" s="153"/>
      <c r="Y240" s="153"/>
      <c r="Z240" s="153"/>
      <c r="AA240" s="153"/>
      <c r="AB240" s="153"/>
      <c r="AC240" s="153"/>
      <c r="AD240" s="153"/>
      <c r="AE240" s="153"/>
      <c r="AF240" s="153" t="s">
        <v>106</v>
      </c>
      <c r="AG240" s="153">
        <v>0</v>
      </c>
      <c r="AH240" s="153"/>
      <c r="AI240" s="153"/>
      <c r="AJ240" s="153"/>
      <c r="AK240" s="153"/>
      <c r="AL240" s="153"/>
      <c r="AM240" s="153"/>
      <c r="AN240" s="153"/>
      <c r="AO240" s="153"/>
      <c r="AP240" s="153"/>
      <c r="AQ240" s="153"/>
      <c r="AR240" s="153"/>
      <c r="AS240" s="153"/>
      <c r="AT240" s="153"/>
      <c r="AU240" s="153"/>
      <c r="AV240" s="153"/>
      <c r="AW240" s="153"/>
      <c r="AX240" s="153"/>
      <c r="AY240" s="153"/>
      <c r="AZ240" s="153"/>
      <c r="BA240" s="153"/>
      <c r="BB240" s="153"/>
      <c r="BC240" s="153"/>
      <c r="BD240" s="153"/>
      <c r="BE240" s="153"/>
      <c r="BF240" s="153"/>
      <c r="BG240" s="153"/>
      <c r="BH240" s="153"/>
      <c r="BI240" s="153"/>
    </row>
    <row r="241" spans="1:61" outlineLevel="1">
      <c r="A241" s="154"/>
      <c r="B241" s="160"/>
      <c r="C241" s="160"/>
      <c r="D241" s="196" t="s">
        <v>332</v>
      </c>
      <c r="E241" s="165"/>
      <c r="F241" s="170">
        <v>17.5</v>
      </c>
      <c r="G241" s="173"/>
      <c r="H241" s="173"/>
      <c r="I241" s="173"/>
      <c r="J241" s="173"/>
      <c r="K241" s="173"/>
      <c r="L241" s="173"/>
      <c r="M241" s="173"/>
      <c r="N241" s="173"/>
      <c r="O241" s="163"/>
      <c r="P241" s="163"/>
      <c r="Q241" s="163"/>
      <c r="R241" s="163"/>
      <c r="S241" s="163"/>
      <c r="T241" s="163"/>
      <c r="U241" s="164"/>
      <c r="V241" s="16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153" t="s">
        <v>106</v>
      </c>
      <c r="AG241" s="153">
        <v>0</v>
      </c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3"/>
      <c r="AY241" s="153"/>
      <c r="AZ241" s="153"/>
      <c r="BA241" s="153"/>
      <c r="BB241" s="153"/>
      <c r="BC241" s="153"/>
      <c r="BD241" s="153"/>
      <c r="BE241" s="153"/>
      <c r="BF241" s="153"/>
      <c r="BG241" s="153"/>
      <c r="BH241" s="153"/>
      <c r="BI241" s="153"/>
    </row>
    <row r="242" spans="1:61" outlineLevel="1">
      <c r="A242" s="154">
        <v>81</v>
      </c>
      <c r="B242" s="160" t="s">
        <v>296</v>
      </c>
      <c r="C242" s="203" t="s">
        <v>412</v>
      </c>
      <c r="D242" s="195" t="s">
        <v>297</v>
      </c>
      <c r="E242" s="162" t="s">
        <v>103</v>
      </c>
      <c r="F242" s="169">
        <v>1.46</v>
      </c>
      <c r="G242" s="172"/>
      <c r="H242" s="173">
        <f>ROUND(F242*G242,2)</f>
        <v>0</v>
      </c>
      <c r="I242" s="172"/>
      <c r="J242" s="173">
        <f>ROUND(F242*I242,2)</f>
        <v>0</v>
      </c>
      <c r="K242" s="172"/>
      <c r="L242" s="173">
        <f>ROUND(F242*K242,2)</f>
        <v>0</v>
      </c>
      <c r="M242" s="173">
        <v>21</v>
      </c>
      <c r="N242" s="173">
        <f>H242*(1+M242/100)</f>
        <v>0</v>
      </c>
      <c r="O242" s="163">
        <v>2.5249999999999999</v>
      </c>
      <c r="P242" s="163">
        <f>ROUND(F242*O242,5)</f>
        <v>3.6865000000000001</v>
      </c>
      <c r="Q242" s="163">
        <v>0</v>
      </c>
      <c r="R242" s="163">
        <f>ROUND(F242*Q242,5)</f>
        <v>0</v>
      </c>
      <c r="S242" s="163"/>
      <c r="T242" s="163"/>
      <c r="U242" s="164">
        <v>1.4419999999999999</v>
      </c>
      <c r="V242" s="163">
        <f>ROUND(F242*U242,2)</f>
        <v>2.11</v>
      </c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 t="s">
        <v>104</v>
      </c>
      <c r="AG242" s="153"/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  <c r="AU242" s="153"/>
      <c r="AV242" s="153"/>
      <c r="AW242" s="153"/>
      <c r="AX242" s="153"/>
      <c r="AY242" s="153"/>
      <c r="AZ242" s="153"/>
      <c r="BA242" s="153"/>
      <c r="BB242" s="153"/>
      <c r="BC242" s="153"/>
      <c r="BD242" s="153"/>
      <c r="BE242" s="153"/>
      <c r="BF242" s="153"/>
      <c r="BG242" s="153"/>
      <c r="BH242" s="153"/>
      <c r="BI242" s="153"/>
    </row>
    <row r="243" spans="1:61" outlineLevel="1">
      <c r="A243" s="154"/>
      <c r="B243" s="160"/>
      <c r="C243" s="160"/>
      <c r="D243" s="196" t="s">
        <v>333</v>
      </c>
      <c r="E243" s="165"/>
      <c r="F243" s="170">
        <v>1.46</v>
      </c>
      <c r="G243" s="173"/>
      <c r="H243" s="173"/>
      <c r="I243" s="173"/>
      <c r="J243" s="173"/>
      <c r="K243" s="173"/>
      <c r="L243" s="173"/>
      <c r="M243" s="173"/>
      <c r="N243" s="173"/>
      <c r="O243" s="163"/>
      <c r="P243" s="163"/>
      <c r="Q243" s="163"/>
      <c r="R243" s="163"/>
      <c r="S243" s="163"/>
      <c r="T243" s="163"/>
      <c r="U243" s="164"/>
      <c r="V243" s="163"/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 t="s">
        <v>106</v>
      </c>
      <c r="AG243" s="153">
        <v>0</v>
      </c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3"/>
      <c r="AY243" s="153"/>
      <c r="AZ243" s="153"/>
      <c r="BA243" s="153"/>
      <c r="BB243" s="153"/>
      <c r="BC243" s="153"/>
      <c r="BD243" s="153"/>
      <c r="BE243" s="153"/>
      <c r="BF243" s="153"/>
      <c r="BG243" s="153"/>
      <c r="BH243" s="153"/>
      <c r="BI243" s="153"/>
    </row>
    <row r="244" spans="1:61" outlineLevel="1">
      <c r="A244" s="154">
        <v>82</v>
      </c>
      <c r="B244" s="160" t="s">
        <v>334</v>
      </c>
      <c r="C244" s="203" t="s">
        <v>412</v>
      </c>
      <c r="D244" s="195" t="s">
        <v>335</v>
      </c>
      <c r="E244" s="162" t="s">
        <v>154</v>
      </c>
      <c r="F244" s="169">
        <v>10.5</v>
      </c>
      <c r="G244" s="172"/>
      <c r="H244" s="173">
        <f>ROUND(F244*G244,2)</f>
        <v>0</v>
      </c>
      <c r="I244" s="172"/>
      <c r="J244" s="173">
        <f>ROUND(F244*I244,2)</f>
        <v>0</v>
      </c>
      <c r="K244" s="172"/>
      <c r="L244" s="173">
        <f>ROUND(F244*K244,2)</f>
        <v>0</v>
      </c>
      <c r="M244" s="173">
        <v>21</v>
      </c>
      <c r="N244" s="173">
        <f>H244*(1+M244/100)</f>
        <v>0</v>
      </c>
      <c r="O244" s="163">
        <v>0.08</v>
      </c>
      <c r="P244" s="163">
        <f>ROUND(F244*O244,5)</f>
        <v>0.84</v>
      </c>
      <c r="Q244" s="163">
        <v>0</v>
      </c>
      <c r="R244" s="163">
        <f>ROUND(F244*Q244,5)</f>
        <v>0</v>
      </c>
      <c r="S244" s="163"/>
      <c r="T244" s="163"/>
      <c r="U244" s="164">
        <v>0</v>
      </c>
      <c r="V244" s="163">
        <f>ROUND(F244*U244,2)</f>
        <v>0</v>
      </c>
      <c r="W244" s="153"/>
      <c r="X244" s="153"/>
      <c r="Y244" s="153"/>
      <c r="Z244" s="153"/>
      <c r="AA244" s="153"/>
      <c r="AB244" s="153"/>
      <c r="AC244" s="153"/>
      <c r="AD244" s="153"/>
      <c r="AE244" s="153"/>
      <c r="AF244" s="153" t="s">
        <v>155</v>
      </c>
      <c r="AG244" s="153"/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  <c r="AU244" s="153"/>
      <c r="AV244" s="153"/>
      <c r="AW244" s="153"/>
      <c r="AX244" s="153"/>
      <c r="AY244" s="153"/>
      <c r="AZ244" s="153"/>
      <c r="BA244" s="153"/>
      <c r="BB244" s="153"/>
      <c r="BC244" s="153"/>
      <c r="BD244" s="153"/>
      <c r="BE244" s="153"/>
      <c r="BF244" s="153"/>
      <c r="BG244" s="153"/>
      <c r="BH244" s="153"/>
      <c r="BI244" s="153"/>
    </row>
    <row r="245" spans="1:61" outlineLevel="1">
      <c r="A245" s="154"/>
      <c r="B245" s="160"/>
      <c r="C245" s="160"/>
      <c r="D245" s="196" t="s">
        <v>336</v>
      </c>
      <c r="E245" s="165"/>
      <c r="F245" s="170">
        <v>10.5</v>
      </c>
      <c r="G245" s="173"/>
      <c r="H245" s="173"/>
      <c r="I245" s="173"/>
      <c r="J245" s="173"/>
      <c r="K245" s="173"/>
      <c r="L245" s="173"/>
      <c r="M245" s="173"/>
      <c r="N245" s="173"/>
      <c r="O245" s="163"/>
      <c r="P245" s="163"/>
      <c r="Q245" s="163"/>
      <c r="R245" s="163"/>
      <c r="S245" s="163"/>
      <c r="T245" s="163"/>
      <c r="U245" s="164"/>
      <c r="V245" s="163"/>
      <c r="W245" s="153"/>
      <c r="X245" s="153"/>
      <c r="Y245" s="153"/>
      <c r="Z245" s="153"/>
      <c r="AA245" s="153"/>
      <c r="AB245" s="153"/>
      <c r="AC245" s="153"/>
      <c r="AD245" s="153"/>
      <c r="AE245" s="153"/>
      <c r="AF245" s="153" t="s">
        <v>106</v>
      </c>
      <c r="AG245" s="153">
        <v>0</v>
      </c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  <c r="AU245" s="153"/>
      <c r="AV245" s="153"/>
      <c r="AW245" s="153"/>
      <c r="AX245" s="153"/>
      <c r="AY245" s="153"/>
      <c r="AZ245" s="153"/>
      <c r="BA245" s="153"/>
      <c r="BB245" s="153"/>
      <c r="BC245" s="153"/>
      <c r="BD245" s="153"/>
      <c r="BE245" s="153"/>
      <c r="BF245" s="153"/>
      <c r="BG245" s="153"/>
      <c r="BH245" s="153"/>
      <c r="BI245" s="153"/>
    </row>
    <row r="246" spans="1:61" outlineLevel="1">
      <c r="A246" s="154">
        <v>83</v>
      </c>
      <c r="B246" s="160" t="s">
        <v>299</v>
      </c>
      <c r="C246" s="203" t="s">
        <v>412</v>
      </c>
      <c r="D246" s="195" t="s">
        <v>300</v>
      </c>
      <c r="E246" s="162" t="s">
        <v>154</v>
      </c>
      <c r="F246" s="169">
        <v>60.9</v>
      </c>
      <c r="G246" s="172"/>
      <c r="H246" s="173">
        <f>ROUND(F246*G246,2)</f>
        <v>0</v>
      </c>
      <c r="I246" s="172"/>
      <c r="J246" s="173">
        <f>ROUND(F246*I246,2)</f>
        <v>0</v>
      </c>
      <c r="K246" s="172"/>
      <c r="L246" s="173">
        <f>ROUND(F246*K246,2)</f>
        <v>0</v>
      </c>
      <c r="M246" s="173">
        <v>21</v>
      </c>
      <c r="N246" s="173">
        <f>H246*(1+M246/100)</f>
        <v>0</v>
      </c>
      <c r="O246" s="163">
        <v>0.06</v>
      </c>
      <c r="P246" s="163">
        <f>ROUND(F246*O246,5)</f>
        <v>3.6539999999999999</v>
      </c>
      <c r="Q246" s="163">
        <v>0</v>
      </c>
      <c r="R246" s="163">
        <f>ROUND(F246*Q246,5)</f>
        <v>0</v>
      </c>
      <c r="S246" s="163"/>
      <c r="T246" s="163"/>
      <c r="U246" s="164">
        <v>0</v>
      </c>
      <c r="V246" s="163">
        <f>ROUND(F246*U246,2)</f>
        <v>0</v>
      </c>
      <c r="W246" s="153"/>
      <c r="X246" s="153"/>
      <c r="Y246" s="153"/>
      <c r="Z246" s="153"/>
      <c r="AA246" s="153"/>
      <c r="AB246" s="153"/>
      <c r="AC246" s="153"/>
      <c r="AD246" s="153"/>
      <c r="AE246" s="153"/>
      <c r="AF246" s="153" t="s">
        <v>155</v>
      </c>
      <c r="AG246" s="153"/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3"/>
      <c r="AY246" s="153"/>
      <c r="AZ246" s="153"/>
      <c r="BA246" s="153"/>
      <c r="BB246" s="153"/>
      <c r="BC246" s="153"/>
      <c r="BD246" s="153"/>
      <c r="BE246" s="153"/>
      <c r="BF246" s="153"/>
      <c r="BG246" s="153"/>
      <c r="BH246" s="153"/>
      <c r="BI246" s="153"/>
    </row>
    <row r="247" spans="1:61" outlineLevel="1">
      <c r="A247" s="154"/>
      <c r="B247" s="160"/>
      <c r="C247" s="160"/>
      <c r="D247" s="196" t="s">
        <v>337</v>
      </c>
      <c r="E247" s="165"/>
      <c r="F247" s="170">
        <v>60.9</v>
      </c>
      <c r="G247" s="173"/>
      <c r="H247" s="173"/>
      <c r="I247" s="173"/>
      <c r="J247" s="173"/>
      <c r="K247" s="173"/>
      <c r="L247" s="173"/>
      <c r="M247" s="173"/>
      <c r="N247" s="173"/>
      <c r="O247" s="163"/>
      <c r="P247" s="163"/>
      <c r="Q247" s="163"/>
      <c r="R247" s="163"/>
      <c r="S247" s="163"/>
      <c r="T247" s="163"/>
      <c r="U247" s="164"/>
      <c r="V247" s="163"/>
      <c r="W247" s="153"/>
      <c r="X247" s="153"/>
      <c r="Y247" s="153"/>
      <c r="Z247" s="153"/>
      <c r="AA247" s="153"/>
      <c r="AB247" s="153"/>
      <c r="AC247" s="153"/>
      <c r="AD247" s="153"/>
      <c r="AE247" s="153"/>
      <c r="AF247" s="153" t="s">
        <v>106</v>
      </c>
      <c r="AG247" s="153">
        <v>0</v>
      </c>
      <c r="AH247" s="153"/>
      <c r="AI247" s="153"/>
      <c r="AJ247" s="153"/>
      <c r="AK247" s="153"/>
      <c r="AL247" s="153"/>
      <c r="AM247" s="153"/>
      <c r="AN247" s="153"/>
      <c r="AO247" s="153"/>
      <c r="AP247" s="153"/>
      <c r="AQ247" s="153"/>
      <c r="AR247" s="153"/>
      <c r="AS247" s="153"/>
      <c r="AT247" s="153"/>
      <c r="AU247" s="153"/>
      <c r="AV247" s="153"/>
      <c r="AW247" s="153"/>
      <c r="AX247" s="153"/>
      <c r="AY247" s="153"/>
      <c r="AZ247" s="153"/>
      <c r="BA247" s="153"/>
      <c r="BB247" s="153"/>
      <c r="BC247" s="153"/>
      <c r="BD247" s="153"/>
      <c r="BE247" s="153"/>
      <c r="BF247" s="153"/>
      <c r="BG247" s="153"/>
      <c r="BH247" s="153"/>
      <c r="BI247" s="153"/>
    </row>
    <row r="248" spans="1:61" outlineLevel="1">
      <c r="A248" s="154">
        <v>84</v>
      </c>
      <c r="B248" s="160" t="s">
        <v>302</v>
      </c>
      <c r="C248" s="203" t="s">
        <v>412</v>
      </c>
      <c r="D248" s="195" t="s">
        <v>303</v>
      </c>
      <c r="E248" s="162" t="s">
        <v>127</v>
      </c>
      <c r="F248" s="169">
        <v>64.900000000000006</v>
      </c>
      <c r="G248" s="172"/>
      <c r="H248" s="173">
        <f>ROUND(F248*G248,2)</f>
        <v>0</v>
      </c>
      <c r="I248" s="172"/>
      <c r="J248" s="173">
        <f>ROUND(F248*I248,2)</f>
        <v>0</v>
      </c>
      <c r="K248" s="172"/>
      <c r="L248" s="173">
        <f>ROUND(F248*K248,2)</f>
        <v>0</v>
      </c>
      <c r="M248" s="173">
        <v>21</v>
      </c>
      <c r="N248" s="173">
        <f>H248*(1+M248/100)</f>
        <v>0</v>
      </c>
      <c r="O248" s="163">
        <v>0.2205</v>
      </c>
      <c r="P248" s="163">
        <f>ROUND(F248*O248,5)</f>
        <v>14.310449999999999</v>
      </c>
      <c r="Q248" s="163">
        <v>0</v>
      </c>
      <c r="R248" s="163">
        <f>ROUND(F248*Q248,5)</f>
        <v>0</v>
      </c>
      <c r="S248" s="163"/>
      <c r="T248" s="163"/>
      <c r="U248" s="164">
        <v>2.3E-2</v>
      </c>
      <c r="V248" s="163">
        <f>ROUND(F248*U248,2)</f>
        <v>1.49</v>
      </c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 t="s">
        <v>104</v>
      </c>
      <c r="AG248" s="153"/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53"/>
      <c r="AW248" s="153"/>
      <c r="AX248" s="153"/>
      <c r="AY248" s="153"/>
      <c r="AZ248" s="153"/>
      <c r="BA248" s="153"/>
      <c r="BB248" s="153"/>
      <c r="BC248" s="153"/>
      <c r="BD248" s="153"/>
      <c r="BE248" s="153"/>
      <c r="BF248" s="153"/>
      <c r="BG248" s="153"/>
      <c r="BH248" s="153"/>
      <c r="BI248" s="153"/>
    </row>
    <row r="249" spans="1:61" outlineLevel="1">
      <c r="A249" s="154"/>
      <c r="B249" s="160"/>
      <c r="C249" s="160"/>
      <c r="D249" s="196" t="s">
        <v>338</v>
      </c>
      <c r="E249" s="165"/>
      <c r="F249" s="170"/>
      <c r="G249" s="173"/>
      <c r="H249" s="173"/>
      <c r="I249" s="173"/>
      <c r="J249" s="173"/>
      <c r="K249" s="173"/>
      <c r="L249" s="173"/>
      <c r="M249" s="173"/>
      <c r="N249" s="173"/>
      <c r="O249" s="163"/>
      <c r="P249" s="163"/>
      <c r="Q249" s="163"/>
      <c r="R249" s="163"/>
      <c r="S249" s="163"/>
      <c r="T249" s="163"/>
      <c r="U249" s="164"/>
      <c r="V249" s="163"/>
      <c r="W249" s="153"/>
      <c r="X249" s="153"/>
      <c r="Y249" s="153"/>
      <c r="Z249" s="153"/>
      <c r="AA249" s="153"/>
      <c r="AB249" s="153"/>
      <c r="AC249" s="153"/>
      <c r="AD249" s="153"/>
      <c r="AE249" s="153"/>
      <c r="AF249" s="153" t="s">
        <v>106</v>
      </c>
      <c r="AG249" s="153">
        <v>0</v>
      </c>
      <c r="AH249" s="153"/>
      <c r="AI249" s="153"/>
      <c r="AJ249" s="153"/>
      <c r="AK249" s="153"/>
      <c r="AL249" s="153"/>
      <c r="AM249" s="153"/>
      <c r="AN249" s="153"/>
      <c r="AO249" s="153"/>
      <c r="AP249" s="153"/>
      <c r="AQ249" s="153"/>
      <c r="AR249" s="153"/>
      <c r="AS249" s="153"/>
      <c r="AT249" s="153"/>
      <c r="AU249" s="153"/>
      <c r="AV249" s="153"/>
      <c r="AW249" s="153"/>
      <c r="AX249" s="153"/>
      <c r="AY249" s="153"/>
      <c r="AZ249" s="153"/>
      <c r="BA249" s="153"/>
      <c r="BB249" s="153"/>
      <c r="BC249" s="153"/>
      <c r="BD249" s="153"/>
      <c r="BE249" s="153"/>
      <c r="BF249" s="153"/>
      <c r="BG249" s="153"/>
      <c r="BH249" s="153"/>
      <c r="BI249" s="153"/>
    </row>
    <row r="250" spans="1:61" outlineLevel="1">
      <c r="A250" s="154"/>
      <c r="B250" s="160"/>
      <c r="C250" s="160"/>
      <c r="D250" s="196" t="s">
        <v>339</v>
      </c>
      <c r="E250" s="165"/>
      <c r="F250" s="170">
        <v>64.900000000000006</v>
      </c>
      <c r="G250" s="173"/>
      <c r="H250" s="173"/>
      <c r="I250" s="173"/>
      <c r="J250" s="173"/>
      <c r="K250" s="173"/>
      <c r="L250" s="173"/>
      <c r="M250" s="173"/>
      <c r="N250" s="173"/>
      <c r="O250" s="163"/>
      <c r="P250" s="163"/>
      <c r="Q250" s="163"/>
      <c r="R250" s="163"/>
      <c r="S250" s="163"/>
      <c r="T250" s="163"/>
      <c r="U250" s="164"/>
      <c r="V250" s="163"/>
      <c r="W250" s="153"/>
      <c r="X250" s="153"/>
      <c r="Y250" s="153"/>
      <c r="Z250" s="153"/>
      <c r="AA250" s="153"/>
      <c r="AB250" s="153"/>
      <c r="AC250" s="153"/>
      <c r="AD250" s="153"/>
      <c r="AE250" s="153"/>
      <c r="AF250" s="153" t="s">
        <v>106</v>
      </c>
      <c r="AG250" s="153">
        <v>0</v>
      </c>
      <c r="AH250" s="153"/>
      <c r="AI250" s="153"/>
      <c r="AJ250" s="153"/>
      <c r="AK250" s="153"/>
      <c r="AL250" s="153"/>
      <c r="AM250" s="153"/>
      <c r="AN250" s="153"/>
      <c r="AO250" s="153"/>
      <c r="AP250" s="153"/>
      <c r="AQ250" s="153"/>
      <c r="AR250" s="153"/>
      <c r="AS250" s="153"/>
      <c r="AT250" s="153"/>
      <c r="AU250" s="153"/>
      <c r="AV250" s="153"/>
      <c r="AW250" s="153"/>
      <c r="AX250" s="153"/>
      <c r="AY250" s="153"/>
      <c r="AZ250" s="153"/>
      <c r="BA250" s="153"/>
      <c r="BB250" s="153"/>
      <c r="BC250" s="153"/>
      <c r="BD250" s="153"/>
      <c r="BE250" s="153"/>
      <c r="BF250" s="153"/>
      <c r="BG250" s="153"/>
      <c r="BH250" s="153"/>
      <c r="BI250" s="153"/>
    </row>
    <row r="251" spans="1:61" outlineLevel="1">
      <c r="A251" s="154">
        <v>85</v>
      </c>
      <c r="B251" s="160" t="s">
        <v>309</v>
      </c>
      <c r="C251" s="203" t="s">
        <v>412</v>
      </c>
      <c r="D251" s="195" t="s">
        <v>310</v>
      </c>
      <c r="E251" s="162" t="s">
        <v>127</v>
      </c>
      <c r="F251" s="169">
        <v>59</v>
      </c>
      <c r="G251" s="172"/>
      <c r="H251" s="173">
        <f>ROUND(F251*G251,2)</f>
        <v>0</v>
      </c>
      <c r="I251" s="172"/>
      <c r="J251" s="173">
        <f>ROUND(F251*I251,2)</f>
        <v>0</v>
      </c>
      <c r="K251" s="172"/>
      <c r="L251" s="173">
        <f>ROUND(F251*K251,2)</f>
        <v>0</v>
      </c>
      <c r="M251" s="173">
        <v>21</v>
      </c>
      <c r="N251" s="173">
        <f>H251*(1+M251/100)</f>
        <v>0</v>
      </c>
      <c r="O251" s="163">
        <v>0.11025</v>
      </c>
      <c r="P251" s="163">
        <f>ROUND(F251*O251,5)</f>
        <v>6.5047499999999996</v>
      </c>
      <c r="Q251" s="163">
        <v>0</v>
      </c>
      <c r="R251" s="163">
        <f>ROUND(F251*Q251,5)</f>
        <v>0</v>
      </c>
      <c r="S251" s="163"/>
      <c r="T251" s="163"/>
      <c r="U251" s="164">
        <v>2.1000000000000001E-2</v>
      </c>
      <c r="V251" s="163">
        <f>ROUND(F251*U251,2)</f>
        <v>1.24</v>
      </c>
      <c r="W251" s="153"/>
      <c r="X251" s="153"/>
      <c r="Y251" s="153"/>
      <c r="Z251" s="153"/>
      <c r="AA251" s="153"/>
      <c r="AB251" s="153"/>
      <c r="AC251" s="153"/>
      <c r="AD251" s="153"/>
      <c r="AE251" s="153"/>
      <c r="AF251" s="153" t="s">
        <v>104</v>
      </c>
      <c r="AG251" s="153"/>
      <c r="AH251" s="153"/>
      <c r="AI251" s="153"/>
      <c r="AJ251" s="153"/>
      <c r="AK251" s="153"/>
      <c r="AL251" s="153"/>
      <c r="AM251" s="153"/>
      <c r="AN251" s="153"/>
      <c r="AO251" s="153"/>
      <c r="AP251" s="153"/>
      <c r="AQ251" s="153"/>
      <c r="AR251" s="153"/>
      <c r="AS251" s="153"/>
      <c r="AT251" s="153"/>
      <c r="AU251" s="153"/>
      <c r="AV251" s="153"/>
      <c r="AW251" s="153"/>
      <c r="AX251" s="153"/>
      <c r="AY251" s="153"/>
      <c r="AZ251" s="153"/>
      <c r="BA251" s="153"/>
      <c r="BB251" s="153"/>
      <c r="BC251" s="153"/>
      <c r="BD251" s="153"/>
      <c r="BE251" s="153"/>
      <c r="BF251" s="153"/>
      <c r="BG251" s="153"/>
      <c r="BH251" s="153"/>
      <c r="BI251" s="153"/>
    </row>
    <row r="252" spans="1:61" outlineLevel="1">
      <c r="A252" s="154"/>
      <c r="B252" s="160"/>
      <c r="C252" s="160"/>
      <c r="D252" s="196" t="s">
        <v>329</v>
      </c>
      <c r="E252" s="165"/>
      <c r="F252" s="170"/>
      <c r="G252" s="173"/>
      <c r="H252" s="173"/>
      <c r="I252" s="173"/>
      <c r="J252" s="173"/>
      <c r="K252" s="173"/>
      <c r="L252" s="173"/>
      <c r="M252" s="173"/>
      <c r="N252" s="173"/>
      <c r="O252" s="163"/>
      <c r="P252" s="163"/>
      <c r="Q252" s="163"/>
      <c r="R252" s="163"/>
      <c r="S252" s="163"/>
      <c r="T252" s="163"/>
      <c r="U252" s="164"/>
      <c r="V252" s="163"/>
      <c r="W252" s="153"/>
      <c r="X252" s="153"/>
      <c r="Y252" s="153"/>
      <c r="Z252" s="153"/>
      <c r="AA252" s="153"/>
      <c r="AB252" s="153"/>
      <c r="AC252" s="153"/>
      <c r="AD252" s="153"/>
      <c r="AE252" s="153"/>
      <c r="AF252" s="153" t="s">
        <v>106</v>
      </c>
      <c r="AG252" s="153">
        <v>0</v>
      </c>
      <c r="AH252" s="153"/>
      <c r="AI252" s="153"/>
      <c r="AJ252" s="153"/>
      <c r="AK252" s="153"/>
      <c r="AL252" s="153"/>
      <c r="AM252" s="153"/>
      <c r="AN252" s="153"/>
      <c r="AO252" s="153"/>
      <c r="AP252" s="153"/>
      <c r="AQ252" s="153"/>
      <c r="AR252" s="153"/>
      <c r="AS252" s="153"/>
      <c r="AT252" s="153"/>
      <c r="AU252" s="153"/>
      <c r="AV252" s="153"/>
      <c r="AW252" s="153"/>
      <c r="AX252" s="153"/>
      <c r="AY252" s="153"/>
      <c r="AZ252" s="153"/>
      <c r="BA252" s="153"/>
      <c r="BB252" s="153"/>
      <c r="BC252" s="153"/>
      <c r="BD252" s="153"/>
      <c r="BE252" s="153"/>
      <c r="BF252" s="153"/>
      <c r="BG252" s="153"/>
      <c r="BH252" s="153"/>
      <c r="BI252" s="153"/>
    </row>
    <row r="253" spans="1:61" outlineLevel="1">
      <c r="A253" s="154"/>
      <c r="B253" s="160"/>
      <c r="C253" s="160"/>
      <c r="D253" s="196" t="s">
        <v>340</v>
      </c>
      <c r="E253" s="165"/>
      <c r="F253" s="170">
        <v>59</v>
      </c>
      <c r="G253" s="173"/>
      <c r="H253" s="173"/>
      <c r="I253" s="173"/>
      <c r="J253" s="173"/>
      <c r="K253" s="173"/>
      <c r="L253" s="173"/>
      <c r="M253" s="173"/>
      <c r="N253" s="173"/>
      <c r="O253" s="163"/>
      <c r="P253" s="163"/>
      <c r="Q253" s="163"/>
      <c r="R253" s="163"/>
      <c r="S253" s="163"/>
      <c r="T253" s="163"/>
      <c r="U253" s="164"/>
      <c r="V253" s="163"/>
      <c r="W253" s="153"/>
      <c r="X253" s="153"/>
      <c r="Y253" s="153"/>
      <c r="Z253" s="153"/>
      <c r="AA253" s="153"/>
      <c r="AB253" s="153"/>
      <c r="AC253" s="153"/>
      <c r="AD253" s="153"/>
      <c r="AE253" s="153"/>
      <c r="AF253" s="153" t="s">
        <v>106</v>
      </c>
      <c r="AG253" s="153">
        <v>0</v>
      </c>
      <c r="AH253" s="153"/>
      <c r="AI253" s="153"/>
      <c r="AJ253" s="153"/>
      <c r="AK253" s="153"/>
      <c r="AL253" s="153"/>
      <c r="AM253" s="153"/>
      <c r="AN253" s="153"/>
      <c r="AO253" s="153"/>
      <c r="AP253" s="153"/>
      <c r="AQ253" s="153"/>
      <c r="AR253" s="153"/>
      <c r="AS253" s="153"/>
      <c r="AT253" s="153"/>
      <c r="AU253" s="153"/>
      <c r="AV253" s="153"/>
      <c r="AW253" s="153"/>
      <c r="AX253" s="153"/>
      <c r="AY253" s="153"/>
      <c r="AZ253" s="153"/>
      <c r="BA253" s="153"/>
      <c r="BB253" s="153"/>
      <c r="BC253" s="153"/>
      <c r="BD253" s="153"/>
      <c r="BE253" s="153"/>
      <c r="BF253" s="153"/>
      <c r="BG253" s="153"/>
      <c r="BH253" s="153"/>
      <c r="BI253" s="153"/>
    </row>
    <row r="254" spans="1:61" outlineLevel="1">
      <c r="A254" s="154">
        <v>86</v>
      </c>
      <c r="B254" s="160" t="s">
        <v>341</v>
      </c>
      <c r="C254" s="203" t="s">
        <v>412</v>
      </c>
      <c r="D254" s="195" t="s">
        <v>342</v>
      </c>
      <c r="E254" s="162" t="s">
        <v>127</v>
      </c>
      <c r="F254" s="169">
        <v>59</v>
      </c>
      <c r="G254" s="172"/>
      <c r="H254" s="173">
        <f>ROUND(F254*G254,2)</f>
        <v>0</v>
      </c>
      <c r="I254" s="172"/>
      <c r="J254" s="173">
        <f>ROUND(F254*I254,2)</f>
        <v>0</v>
      </c>
      <c r="K254" s="172"/>
      <c r="L254" s="173">
        <f>ROUND(F254*K254,2)</f>
        <v>0</v>
      </c>
      <c r="M254" s="173">
        <v>21</v>
      </c>
      <c r="N254" s="173">
        <f>H254*(1+M254/100)</f>
        <v>0</v>
      </c>
      <c r="O254" s="163">
        <v>8.8200000000000001E-2</v>
      </c>
      <c r="P254" s="163">
        <f>ROUND(F254*O254,5)</f>
        <v>5.2038000000000002</v>
      </c>
      <c r="Q254" s="163">
        <v>0</v>
      </c>
      <c r="R254" s="163">
        <f>ROUND(F254*Q254,5)</f>
        <v>0</v>
      </c>
      <c r="S254" s="163"/>
      <c r="T254" s="163"/>
      <c r="U254" s="164">
        <v>2.5000000000000001E-2</v>
      </c>
      <c r="V254" s="163">
        <f>ROUND(F254*U254,2)</f>
        <v>1.48</v>
      </c>
      <c r="W254" s="153"/>
      <c r="X254" s="153"/>
      <c r="Y254" s="153"/>
      <c r="Z254" s="153"/>
      <c r="AA254" s="153"/>
      <c r="AB254" s="153"/>
      <c r="AC254" s="153"/>
      <c r="AD254" s="153"/>
      <c r="AE254" s="153"/>
      <c r="AF254" s="153" t="s">
        <v>104</v>
      </c>
      <c r="AG254" s="153"/>
      <c r="AH254" s="153"/>
      <c r="AI254" s="153"/>
      <c r="AJ254" s="153"/>
      <c r="AK254" s="153"/>
      <c r="AL254" s="153"/>
      <c r="AM254" s="153"/>
      <c r="AN254" s="153"/>
      <c r="AO254" s="153"/>
      <c r="AP254" s="153"/>
      <c r="AQ254" s="153"/>
      <c r="AR254" s="153"/>
      <c r="AS254" s="153"/>
      <c r="AT254" s="153"/>
      <c r="AU254" s="153"/>
      <c r="AV254" s="153"/>
      <c r="AW254" s="153"/>
      <c r="AX254" s="153"/>
      <c r="AY254" s="153"/>
      <c r="AZ254" s="153"/>
      <c r="BA254" s="153"/>
      <c r="BB254" s="153"/>
      <c r="BC254" s="153"/>
      <c r="BD254" s="153"/>
      <c r="BE254" s="153"/>
      <c r="BF254" s="153"/>
      <c r="BG254" s="153"/>
      <c r="BH254" s="153"/>
      <c r="BI254" s="153"/>
    </row>
    <row r="255" spans="1:61" outlineLevel="1">
      <c r="A255" s="154">
        <v>87</v>
      </c>
      <c r="B255" s="160" t="s">
        <v>343</v>
      </c>
      <c r="C255" s="203" t="s">
        <v>412</v>
      </c>
      <c r="D255" s="195" t="s">
        <v>344</v>
      </c>
      <c r="E255" s="162" t="s">
        <v>127</v>
      </c>
      <c r="F255" s="169">
        <v>59</v>
      </c>
      <c r="G255" s="172"/>
      <c r="H255" s="173">
        <f>ROUND(F255*G255,2)</f>
        <v>0</v>
      </c>
      <c r="I255" s="172"/>
      <c r="J255" s="173">
        <f>ROUND(F255*I255,2)</f>
        <v>0</v>
      </c>
      <c r="K255" s="172"/>
      <c r="L255" s="173">
        <f>ROUND(F255*K255,2)</f>
        <v>0</v>
      </c>
      <c r="M255" s="173">
        <v>21</v>
      </c>
      <c r="N255" s="173">
        <f>H255*(1+M255/100)</f>
        <v>0</v>
      </c>
      <c r="O255" s="163">
        <v>7.3899999999999993E-2</v>
      </c>
      <c r="P255" s="163">
        <f>ROUND(F255*O255,5)</f>
        <v>4.3601000000000001</v>
      </c>
      <c r="Q255" s="163">
        <v>0</v>
      </c>
      <c r="R255" s="163">
        <f>ROUND(F255*Q255,5)</f>
        <v>0</v>
      </c>
      <c r="S255" s="163"/>
      <c r="T255" s="163"/>
      <c r="U255" s="164">
        <v>0.45200000000000001</v>
      </c>
      <c r="V255" s="163">
        <f>ROUND(F255*U255,2)</f>
        <v>26.67</v>
      </c>
      <c r="W255" s="153"/>
      <c r="X255" s="153"/>
      <c r="Y255" s="153"/>
      <c r="Z255" s="153"/>
      <c r="AA255" s="153"/>
      <c r="AB255" s="153"/>
      <c r="AC255" s="153"/>
      <c r="AD255" s="153"/>
      <c r="AE255" s="153"/>
      <c r="AF255" s="153" t="s">
        <v>104</v>
      </c>
      <c r="AG255" s="153"/>
      <c r="AH255" s="153"/>
      <c r="AI255" s="153"/>
      <c r="AJ255" s="153"/>
      <c r="AK255" s="153"/>
      <c r="AL255" s="153"/>
      <c r="AM255" s="153"/>
      <c r="AN255" s="153"/>
      <c r="AO255" s="153"/>
      <c r="AP255" s="153"/>
      <c r="AQ255" s="153"/>
      <c r="AR255" s="153"/>
      <c r="AS255" s="153"/>
      <c r="AT255" s="153"/>
      <c r="AU255" s="153"/>
      <c r="AV255" s="153"/>
      <c r="AW255" s="153"/>
      <c r="AX255" s="153"/>
      <c r="AY255" s="153"/>
      <c r="AZ255" s="153"/>
      <c r="BA255" s="153"/>
      <c r="BB255" s="153"/>
      <c r="BC255" s="153"/>
      <c r="BD255" s="153"/>
      <c r="BE255" s="153"/>
      <c r="BF255" s="153"/>
      <c r="BG255" s="153"/>
      <c r="BH255" s="153"/>
      <c r="BI255" s="153"/>
    </row>
    <row r="256" spans="1:61" outlineLevel="1">
      <c r="A256" s="154">
        <v>88</v>
      </c>
      <c r="B256" s="160" t="s">
        <v>345</v>
      </c>
      <c r="C256" s="203" t="s">
        <v>412</v>
      </c>
      <c r="D256" s="195" t="s">
        <v>346</v>
      </c>
      <c r="E256" s="162" t="s">
        <v>127</v>
      </c>
      <c r="F256" s="169">
        <v>61.95</v>
      </c>
      <c r="G256" s="172"/>
      <c r="H256" s="173">
        <f>ROUND(F256*G256,2)</f>
        <v>0</v>
      </c>
      <c r="I256" s="172"/>
      <c r="J256" s="173">
        <f>ROUND(F256*I256,2)</f>
        <v>0</v>
      </c>
      <c r="K256" s="172"/>
      <c r="L256" s="173">
        <f>ROUND(F256*K256,2)</f>
        <v>0</v>
      </c>
      <c r="M256" s="173">
        <v>21</v>
      </c>
      <c r="N256" s="173">
        <f>H256*(1+M256/100)</f>
        <v>0</v>
      </c>
      <c r="O256" s="163">
        <v>0.13100000000000001</v>
      </c>
      <c r="P256" s="163">
        <f>ROUND(F256*O256,5)</f>
        <v>8.1154499999999992</v>
      </c>
      <c r="Q256" s="163">
        <v>0</v>
      </c>
      <c r="R256" s="163">
        <f>ROUND(F256*Q256,5)</f>
        <v>0</v>
      </c>
      <c r="S256" s="163"/>
      <c r="T256" s="163"/>
      <c r="U256" s="164">
        <v>0</v>
      </c>
      <c r="V256" s="163">
        <f>ROUND(F256*U256,2)</f>
        <v>0</v>
      </c>
      <c r="W256" s="153"/>
      <c r="X256" s="153"/>
      <c r="Y256" s="153"/>
      <c r="Z256" s="153"/>
      <c r="AA256" s="153"/>
      <c r="AB256" s="153"/>
      <c r="AC256" s="153"/>
      <c r="AD256" s="153"/>
      <c r="AE256" s="153"/>
      <c r="AF256" s="153" t="s">
        <v>155</v>
      </c>
      <c r="AG256" s="153"/>
      <c r="AH256" s="153"/>
      <c r="AI256" s="153"/>
      <c r="AJ256" s="153"/>
      <c r="AK256" s="153"/>
      <c r="AL256" s="153"/>
      <c r="AM256" s="153"/>
      <c r="AN256" s="153"/>
      <c r="AO256" s="153"/>
      <c r="AP256" s="153"/>
      <c r="AQ256" s="153"/>
      <c r="AR256" s="153"/>
      <c r="AS256" s="153"/>
      <c r="AT256" s="153"/>
      <c r="AU256" s="153"/>
      <c r="AV256" s="153"/>
      <c r="AW256" s="153"/>
      <c r="AX256" s="153"/>
      <c r="AY256" s="153"/>
      <c r="AZ256" s="153"/>
      <c r="BA256" s="153"/>
      <c r="BB256" s="153"/>
      <c r="BC256" s="153"/>
      <c r="BD256" s="153"/>
      <c r="BE256" s="153"/>
      <c r="BF256" s="153"/>
      <c r="BG256" s="153"/>
      <c r="BH256" s="153"/>
      <c r="BI256" s="153"/>
    </row>
    <row r="257" spans="1:61" outlineLevel="1">
      <c r="A257" s="154"/>
      <c r="B257" s="160"/>
      <c r="C257" s="160"/>
      <c r="D257" s="196" t="s">
        <v>347</v>
      </c>
      <c r="E257" s="165"/>
      <c r="F257" s="170">
        <v>61.95</v>
      </c>
      <c r="G257" s="173"/>
      <c r="H257" s="173"/>
      <c r="I257" s="173"/>
      <c r="J257" s="173"/>
      <c r="K257" s="173"/>
      <c r="L257" s="173"/>
      <c r="M257" s="173"/>
      <c r="N257" s="173"/>
      <c r="O257" s="163"/>
      <c r="P257" s="163"/>
      <c r="Q257" s="163"/>
      <c r="R257" s="163"/>
      <c r="S257" s="163"/>
      <c r="T257" s="163"/>
      <c r="U257" s="164"/>
      <c r="V257" s="163"/>
      <c r="W257" s="153"/>
      <c r="X257" s="153"/>
      <c r="Y257" s="153"/>
      <c r="Z257" s="153"/>
      <c r="AA257" s="153"/>
      <c r="AB257" s="153"/>
      <c r="AC257" s="153"/>
      <c r="AD257" s="153"/>
      <c r="AE257" s="153"/>
      <c r="AF257" s="153" t="s">
        <v>106</v>
      </c>
      <c r="AG257" s="153">
        <v>0</v>
      </c>
      <c r="AH257" s="153"/>
      <c r="AI257" s="153"/>
      <c r="AJ257" s="153"/>
      <c r="AK257" s="153"/>
      <c r="AL257" s="153"/>
      <c r="AM257" s="153"/>
      <c r="AN257" s="153"/>
      <c r="AO257" s="153"/>
      <c r="AP257" s="153"/>
      <c r="AQ257" s="153"/>
      <c r="AR257" s="153"/>
      <c r="AS257" s="153"/>
      <c r="AT257" s="153"/>
      <c r="AU257" s="153"/>
      <c r="AV257" s="153"/>
      <c r="AW257" s="153"/>
      <c r="AX257" s="153"/>
      <c r="AY257" s="153"/>
      <c r="AZ257" s="153"/>
      <c r="BA257" s="153"/>
      <c r="BB257" s="153"/>
      <c r="BC257" s="153"/>
      <c r="BD257" s="153"/>
      <c r="BE257" s="153"/>
      <c r="BF257" s="153"/>
      <c r="BG257" s="153"/>
      <c r="BH257" s="153"/>
      <c r="BI257" s="153"/>
    </row>
    <row r="258" spans="1:61" outlineLevel="1">
      <c r="A258" s="154">
        <v>89</v>
      </c>
      <c r="B258" s="160" t="s">
        <v>348</v>
      </c>
      <c r="C258" s="203" t="s">
        <v>412</v>
      </c>
      <c r="D258" s="195" t="s">
        <v>349</v>
      </c>
      <c r="E258" s="162" t="s">
        <v>127</v>
      </c>
      <c r="F258" s="169">
        <v>90.75</v>
      </c>
      <c r="G258" s="172"/>
      <c r="H258" s="173">
        <f>ROUND(F258*G258,2)</f>
        <v>0</v>
      </c>
      <c r="I258" s="172"/>
      <c r="J258" s="173">
        <f>ROUND(F258*I258,2)</f>
        <v>0</v>
      </c>
      <c r="K258" s="172"/>
      <c r="L258" s="173">
        <f>ROUND(F258*K258,2)</f>
        <v>0</v>
      </c>
      <c r="M258" s="173">
        <v>21</v>
      </c>
      <c r="N258" s="173">
        <f>H258*(1+M258/100)</f>
        <v>0</v>
      </c>
      <c r="O258" s="163">
        <v>0.441</v>
      </c>
      <c r="P258" s="163">
        <f>ROUND(F258*O258,5)</f>
        <v>40.02075</v>
      </c>
      <c r="Q258" s="163">
        <v>0</v>
      </c>
      <c r="R258" s="163">
        <f>ROUND(F258*Q258,5)</f>
        <v>0</v>
      </c>
      <c r="S258" s="163"/>
      <c r="T258" s="163"/>
      <c r="U258" s="164">
        <v>2.9000000000000001E-2</v>
      </c>
      <c r="V258" s="163">
        <f>ROUND(F258*U258,2)</f>
        <v>2.63</v>
      </c>
      <c r="W258" s="153"/>
      <c r="X258" s="153"/>
      <c r="Y258" s="153"/>
      <c r="Z258" s="153"/>
      <c r="AA258" s="153"/>
      <c r="AB258" s="153"/>
      <c r="AC258" s="153"/>
      <c r="AD258" s="153"/>
      <c r="AE258" s="153"/>
      <c r="AF258" s="153" t="s">
        <v>104</v>
      </c>
      <c r="AG258" s="153"/>
      <c r="AH258" s="153"/>
      <c r="AI258" s="153"/>
      <c r="AJ258" s="153"/>
      <c r="AK258" s="153"/>
      <c r="AL258" s="153"/>
      <c r="AM258" s="153"/>
      <c r="AN258" s="153"/>
      <c r="AO258" s="153"/>
      <c r="AP258" s="153"/>
      <c r="AQ258" s="153"/>
      <c r="AR258" s="153"/>
      <c r="AS258" s="153"/>
      <c r="AT258" s="153"/>
      <c r="AU258" s="153"/>
      <c r="AV258" s="153"/>
      <c r="AW258" s="153"/>
      <c r="AX258" s="153"/>
      <c r="AY258" s="153"/>
      <c r="AZ258" s="153"/>
      <c r="BA258" s="153"/>
      <c r="BB258" s="153"/>
      <c r="BC258" s="153"/>
      <c r="BD258" s="153"/>
      <c r="BE258" s="153"/>
      <c r="BF258" s="153"/>
      <c r="BG258" s="153"/>
      <c r="BH258" s="153"/>
      <c r="BI258" s="153"/>
    </row>
    <row r="259" spans="1:61" outlineLevel="1">
      <c r="A259" s="154"/>
      <c r="B259" s="160"/>
      <c r="C259" s="160"/>
      <c r="D259" s="196" t="s">
        <v>350</v>
      </c>
      <c r="E259" s="165"/>
      <c r="F259" s="170"/>
      <c r="G259" s="173"/>
      <c r="H259" s="173"/>
      <c r="I259" s="173"/>
      <c r="J259" s="173"/>
      <c r="K259" s="173"/>
      <c r="L259" s="173"/>
      <c r="M259" s="173"/>
      <c r="N259" s="173"/>
      <c r="O259" s="163"/>
      <c r="P259" s="163"/>
      <c r="Q259" s="163"/>
      <c r="R259" s="163"/>
      <c r="S259" s="163"/>
      <c r="T259" s="163"/>
      <c r="U259" s="164"/>
      <c r="V259" s="163"/>
      <c r="W259" s="153"/>
      <c r="X259" s="153"/>
      <c r="Y259" s="153"/>
      <c r="Z259" s="153"/>
      <c r="AA259" s="153"/>
      <c r="AB259" s="153"/>
      <c r="AC259" s="153"/>
      <c r="AD259" s="153"/>
      <c r="AE259" s="153"/>
      <c r="AF259" s="153" t="s">
        <v>106</v>
      </c>
      <c r="AG259" s="153">
        <v>0</v>
      </c>
      <c r="AH259" s="153"/>
      <c r="AI259" s="153"/>
      <c r="AJ259" s="153"/>
      <c r="AK259" s="153"/>
      <c r="AL259" s="153"/>
      <c r="AM259" s="153"/>
      <c r="AN259" s="153"/>
      <c r="AO259" s="153"/>
      <c r="AP259" s="153"/>
      <c r="AQ259" s="153"/>
      <c r="AR259" s="153"/>
      <c r="AS259" s="153"/>
      <c r="AT259" s="153"/>
      <c r="AU259" s="153"/>
      <c r="AV259" s="153"/>
      <c r="AW259" s="153"/>
      <c r="AX259" s="153"/>
      <c r="AY259" s="153"/>
      <c r="AZ259" s="153"/>
      <c r="BA259" s="153"/>
      <c r="BB259" s="153"/>
      <c r="BC259" s="153"/>
      <c r="BD259" s="153"/>
      <c r="BE259" s="153"/>
      <c r="BF259" s="153"/>
      <c r="BG259" s="153"/>
      <c r="BH259" s="153"/>
      <c r="BI259" s="153"/>
    </row>
    <row r="260" spans="1:61" outlineLevel="1">
      <c r="A260" s="154"/>
      <c r="B260" s="160"/>
      <c r="C260" s="160"/>
      <c r="D260" s="196" t="s">
        <v>351</v>
      </c>
      <c r="E260" s="165"/>
      <c r="F260" s="170">
        <v>90.75</v>
      </c>
      <c r="G260" s="173"/>
      <c r="H260" s="173"/>
      <c r="I260" s="173"/>
      <c r="J260" s="173"/>
      <c r="K260" s="173"/>
      <c r="L260" s="173"/>
      <c r="M260" s="173"/>
      <c r="N260" s="173"/>
      <c r="O260" s="163"/>
      <c r="P260" s="163"/>
      <c r="Q260" s="163"/>
      <c r="R260" s="163"/>
      <c r="S260" s="163"/>
      <c r="T260" s="163"/>
      <c r="U260" s="164"/>
      <c r="V260" s="163"/>
      <c r="W260" s="153"/>
      <c r="X260" s="153"/>
      <c r="Y260" s="153"/>
      <c r="Z260" s="153"/>
      <c r="AA260" s="153"/>
      <c r="AB260" s="153"/>
      <c r="AC260" s="153"/>
      <c r="AD260" s="153"/>
      <c r="AE260" s="153"/>
      <c r="AF260" s="153" t="s">
        <v>106</v>
      </c>
      <c r="AG260" s="153">
        <v>0</v>
      </c>
      <c r="AH260" s="153"/>
      <c r="AI260" s="153"/>
      <c r="AJ260" s="153"/>
      <c r="AK260" s="153"/>
      <c r="AL260" s="153"/>
      <c r="AM260" s="153"/>
      <c r="AN260" s="153"/>
      <c r="AO260" s="153"/>
      <c r="AP260" s="153"/>
      <c r="AQ260" s="153"/>
      <c r="AR260" s="153"/>
      <c r="AS260" s="153"/>
      <c r="AT260" s="153"/>
      <c r="AU260" s="153"/>
      <c r="AV260" s="153"/>
      <c r="AW260" s="153"/>
      <c r="AX260" s="153"/>
      <c r="AY260" s="153"/>
      <c r="AZ260" s="153"/>
      <c r="BA260" s="153"/>
      <c r="BB260" s="153"/>
      <c r="BC260" s="153"/>
      <c r="BD260" s="153"/>
      <c r="BE260" s="153"/>
      <c r="BF260" s="153"/>
      <c r="BG260" s="153"/>
      <c r="BH260" s="153"/>
      <c r="BI260" s="153"/>
    </row>
    <row r="261" spans="1:61" outlineLevel="1">
      <c r="A261" s="154">
        <v>90</v>
      </c>
      <c r="B261" s="160" t="s">
        <v>309</v>
      </c>
      <c r="C261" s="203" t="s">
        <v>412</v>
      </c>
      <c r="D261" s="195" t="s">
        <v>310</v>
      </c>
      <c r="E261" s="162" t="s">
        <v>127</v>
      </c>
      <c r="F261" s="169">
        <v>82.5</v>
      </c>
      <c r="G261" s="172"/>
      <c r="H261" s="173">
        <f>ROUND(F261*G261,2)</f>
        <v>0</v>
      </c>
      <c r="I261" s="172"/>
      <c r="J261" s="173">
        <f>ROUND(F261*I261,2)</f>
        <v>0</v>
      </c>
      <c r="K261" s="172"/>
      <c r="L261" s="173">
        <f>ROUND(F261*K261,2)</f>
        <v>0</v>
      </c>
      <c r="M261" s="173">
        <v>21</v>
      </c>
      <c r="N261" s="173">
        <f>H261*(1+M261/100)</f>
        <v>0</v>
      </c>
      <c r="O261" s="163">
        <v>0.11025</v>
      </c>
      <c r="P261" s="163">
        <f>ROUND(F261*O261,5)</f>
        <v>9.0956299999999999</v>
      </c>
      <c r="Q261" s="163">
        <v>0</v>
      </c>
      <c r="R261" s="163">
        <f>ROUND(F261*Q261,5)</f>
        <v>0</v>
      </c>
      <c r="S261" s="163"/>
      <c r="T261" s="163"/>
      <c r="U261" s="164">
        <v>2.1000000000000001E-2</v>
      </c>
      <c r="V261" s="163">
        <f>ROUND(F261*U261,2)</f>
        <v>1.73</v>
      </c>
      <c r="W261" s="153"/>
      <c r="X261" s="153"/>
      <c r="Y261" s="153"/>
      <c r="Z261" s="153"/>
      <c r="AA261" s="153"/>
      <c r="AB261" s="153"/>
      <c r="AC261" s="153"/>
      <c r="AD261" s="153"/>
      <c r="AE261" s="153"/>
      <c r="AF261" s="153" t="s">
        <v>104</v>
      </c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3"/>
      <c r="AY261" s="153"/>
      <c r="AZ261" s="153"/>
      <c r="BA261" s="153"/>
      <c r="BB261" s="153"/>
      <c r="BC261" s="153"/>
      <c r="BD261" s="153"/>
      <c r="BE261" s="153"/>
      <c r="BF261" s="153"/>
      <c r="BG261" s="153"/>
      <c r="BH261" s="153"/>
      <c r="BI261" s="153"/>
    </row>
    <row r="262" spans="1:61" outlineLevel="1">
      <c r="A262" s="154"/>
      <c r="B262" s="160"/>
      <c r="C262" s="160"/>
      <c r="D262" s="196" t="s">
        <v>331</v>
      </c>
      <c r="E262" s="165"/>
      <c r="F262" s="170"/>
      <c r="G262" s="173"/>
      <c r="H262" s="173"/>
      <c r="I262" s="173"/>
      <c r="J262" s="173"/>
      <c r="K262" s="173"/>
      <c r="L262" s="173"/>
      <c r="M262" s="173"/>
      <c r="N262" s="173"/>
      <c r="O262" s="163"/>
      <c r="P262" s="163"/>
      <c r="Q262" s="163"/>
      <c r="R262" s="163"/>
      <c r="S262" s="163"/>
      <c r="T262" s="163"/>
      <c r="U262" s="164"/>
      <c r="V262" s="163"/>
      <c r="W262" s="153"/>
      <c r="X262" s="153"/>
      <c r="Y262" s="153"/>
      <c r="Z262" s="153"/>
      <c r="AA262" s="153"/>
      <c r="AB262" s="153"/>
      <c r="AC262" s="153"/>
      <c r="AD262" s="153"/>
      <c r="AE262" s="153"/>
      <c r="AF262" s="153" t="s">
        <v>106</v>
      </c>
      <c r="AG262" s="153">
        <v>0</v>
      </c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  <c r="AU262" s="153"/>
      <c r="AV262" s="153"/>
      <c r="AW262" s="153"/>
      <c r="AX262" s="153"/>
      <c r="AY262" s="153"/>
      <c r="AZ262" s="153"/>
      <c r="BA262" s="153"/>
      <c r="BB262" s="153"/>
      <c r="BC262" s="153"/>
      <c r="BD262" s="153"/>
      <c r="BE262" s="153"/>
      <c r="BF262" s="153"/>
      <c r="BG262" s="153"/>
      <c r="BH262" s="153"/>
      <c r="BI262" s="153"/>
    </row>
    <row r="263" spans="1:61" outlineLevel="1">
      <c r="A263" s="154"/>
      <c r="B263" s="160"/>
      <c r="C263" s="160"/>
      <c r="D263" s="196" t="s">
        <v>352</v>
      </c>
      <c r="E263" s="165"/>
      <c r="F263" s="170">
        <v>82.5</v>
      </c>
      <c r="G263" s="173"/>
      <c r="H263" s="173"/>
      <c r="I263" s="173"/>
      <c r="J263" s="173"/>
      <c r="K263" s="173"/>
      <c r="L263" s="173"/>
      <c r="M263" s="173"/>
      <c r="N263" s="173"/>
      <c r="O263" s="163"/>
      <c r="P263" s="163"/>
      <c r="Q263" s="163"/>
      <c r="R263" s="163"/>
      <c r="S263" s="163"/>
      <c r="T263" s="163"/>
      <c r="U263" s="164"/>
      <c r="V263" s="163"/>
      <c r="W263" s="153"/>
      <c r="X263" s="153"/>
      <c r="Y263" s="153"/>
      <c r="Z263" s="153"/>
      <c r="AA263" s="153"/>
      <c r="AB263" s="153"/>
      <c r="AC263" s="153"/>
      <c r="AD263" s="153"/>
      <c r="AE263" s="153"/>
      <c r="AF263" s="153" t="s">
        <v>106</v>
      </c>
      <c r="AG263" s="153">
        <v>0</v>
      </c>
      <c r="AH263" s="153"/>
      <c r="AI263" s="153"/>
      <c r="AJ263" s="153"/>
      <c r="AK263" s="153"/>
      <c r="AL263" s="153"/>
      <c r="AM263" s="153"/>
      <c r="AN263" s="153"/>
      <c r="AO263" s="153"/>
      <c r="AP263" s="153"/>
      <c r="AQ263" s="153"/>
      <c r="AR263" s="153"/>
      <c r="AS263" s="153"/>
      <c r="AT263" s="153"/>
      <c r="AU263" s="153"/>
      <c r="AV263" s="153"/>
      <c r="AW263" s="153"/>
      <c r="AX263" s="153"/>
      <c r="AY263" s="153"/>
      <c r="AZ263" s="153"/>
      <c r="BA263" s="153"/>
      <c r="BB263" s="153"/>
      <c r="BC263" s="153"/>
      <c r="BD263" s="153"/>
      <c r="BE263" s="153"/>
      <c r="BF263" s="153"/>
      <c r="BG263" s="153"/>
      <c r="BH263" s="153"/>
      <c r="BI263" s="153"/>
    </row>
    <row r="264" spans="1:61" outlineLevel="1">
      <c r="A264" s="154">
        <v>91</v>
      </c>
      <c r="B264" s="160" t="s">
        <v>312</v>
      </c>
      <c r="C264" s="203" t="s">
        <v>412</v>
      </c>
      <c r="D264" s="195" t="s">
        <v>313</v>
      </c>
      <c r="E264" s="162" t="s">
        <v>127</v>
      </c>
      <c r="F264" s="169">
        <v>82.5</v>
      </c>
      <c r="G264" s="172"/>
      <c r="H264" s="173">
        <f>ROUND(F264*G264,2)</f>
        <v>0</v>
      </c>
      <c r="I264" s="172"/>
      <c r="J264" s="173">
        <f>ROUND(F264*I264,2)</f>
        <v>0</v>
      </c>
      <c r="K264" s="172"/>
      <c r="L264" s="173">
        <f>ROUND(F264*K264,2)</f>
        <v>0</v>
      </c>
      <c r="M264" s="173">
        <v>21</v>
      </c>
      <c r="N264" s="173">
        <f>H264*(1+M264/100)</f>
        <v>0</v>
      </c>
      <c r="O264" s="163">
        <v>6.615E-2</v>
      </c>
      <c r="P264" s="163">
        <f>ROUND(F264*O264,5)</f>
        <v>5.4573799999999997</v>
      </c>
      <c r="Q264" s="163">
        <v>0</v>
      </c>
      <c r="R264" s="163">
        <f>ROUND(F264*Q264,5)</f>
        <v>0</v>
      </c>
      <c r="S264" s="163"/>
      <c r="T264" s="163"/>
      <c r="U264" s="164">
        <v>2.5000000000000001E-2</v>
      </c>
      <c r="V264" s="163">
        <f>ROUND(F264*U264,2)</f>
        <v>2.06</v>
      </c>
      <c r="W264" s="153"/>
      <c r="X264" s="153"/>
      <c r="Y264" s="153"/>
      <c r="Z264" s="153"/>
      <c r="AA264" s="153"/>
      <c r="AB264" s="153"/>
      <c r="AC264" s="153"/>
      <c r="AD264" s="153"/>
      <c r="AE264" s="153"/>
      <c r="AF264" s="153" t="s">
        <v>104</v>
      </c>
      <c r="AG264" s="153"/>
      <c r="AH264" s="153"/>
      <c r="AI264" s="153"/>
      <c r="AJ264" s="153"/>
      <c r="AK264" s="153"/>
      <c r="AL264" s="153"/>
      <c r="AM264" s="153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3"/>
      <c r="AY264" s="153"/>
      <c r="AZ264" s="153"/>
      <c r="BA264" s="153"/>
      <c r="BB264" s="153"/>
      <c r="BC264" s="153"/>
      <c r="BD264" s="153"/>
      <c r="BE264" s="153"/>
      <c r="BF264" s="153"/>
      <c r="BG264" s="153"/>
      <c r="BH264" s="153"/>
      <c r="BI264" s="153"/>
    </row>
    <row r="265" spans="1:61" outlineLevel="1">
      <c r="A265" s="154">
        <v>92</v>
      </c>
      <c r="B265" s="160" t="s">
        <v>353</v>
      </c>
      <c r="C265" s="203" t="s">
        <v>412</v>
      </c>
      <c r="D265" s="195" t="s">
        <v>354</v>
      </c>
      <c r="E265" s="162" t="s">
        <v>127</v>
      </c>
      <c r="F265" s="169">
        <v>82.5</v>
      </c>
      <c r="G265" s="172"/>
      <c r="H265" s="173">
        <f>ROUND(F265*G265,2)</f>
        <v>0</v>
      </c>
      <c r="I265" s="172"/>
      <c r="J265" s="173">
        <f>ROUND(F265*I265,2)</f>
        <v>0</v>
      </c>
      <c r="K265" s="172"/>
      <c r="L265" s="173">
        <f>ROUND(F265*K265,2)</f>
        <v>0</v>
      </c>
      <c r="M265" s="173">
        <v>21</v>
      </c>
      <c r="N265" s="173">
        <f>H265*(1+M265/100)</f>
        <v>0</v>
      </c>
      <c r="O265" s="163">
        <v>3.15E-2</v>
      </c>
      <c r="P265" s="163">
        <f>ROUND(F265*O265,5)</f>
        <v>2.5987499999999999</v>
      </c>
      <c r="Q265" s="163">
        <v>0</v>
      </c>
      <c r="R265" s="163">
        <f>ROUND(F265*Q265,5)</f>
        <v>0</v>
      </c>
      <c r="S265" s="163"/>
      <c r="T265" s="163"/>
      <c r="U265" s="164">
        <v>0.55000000000000004</v>
      </c>
      <c r="V265" s="163">
        <f>ROUND(F265*U265,2)</f>
        <v>45.38</v>
      </c>
      <c r="W265" s="153"/>
      <c r="X265" s="153"/>
      <c r="Y265" s="153"/>
      <c r="Z265" s="153"/>
      <c r="AA265" s="153"/>
      <c r="AB265" s="153"/>
      <c r="AC265" s="153"/>
      <c r="AD265" s="153"/>
      <c r="AE265" s="153"/>
      <c r="AF265" s="153" t="s">
        <v>104</v>
      </c>
      <c r="AG265" s="153"/>
      <c r="AH265" s="153"/>
      <c r="AI265" s="153"/>
      <c r="AJ265" s="153"/>
      <c r="AK265" s="153"/>
      <c r="AL265" s="153"/>
      <c r="AM265" s="153"/>
      <c r="AN265" s="153"/>
      <c r="AO265" s="153"/>
      <c r="AP265" s="153"/>
      <c r="AQ265" s="153"/>
      <c r="AR265" s="153"/>
      <c r="AS265" s="153"/>
      <c r="AT265" s="153"/>
      <c r="AU265" s="153"/>
      <c r="AV265" s="153"/>
      <c r="AW265" s="153"/>
      <c r="AX265" s="153"/>
      <c r="AY265" s="153"/>
      <c r="AZ265" s="153"/>
      <c r="BA265" s="153"/>
      <c r="BB265" s="153"/>
      <c r="BC265" s="153"/>
      <c r="BD265" s="153"/>
      <c r="BE265" s="153"/>
      <c r="BF265" s="153"/>
      <c r="BG265" s="153"/>
      <c r="BH265" s="153"/>
      <c r="BI265" s="153"/>
    </row>
    <row r="266" spans="1:61" ht="20.399999999999999" outlineLevel="1">
      <c r="A266" s="154">
        <v>93</v>
      </c>
      <c r="B266" s="160" t="s">
        <v>355</v>
      </c>
      <c r="C266" s="203" t="s">
        <v>412</v>
      </c>
      <c r="D266" s="195" t="s">
        <v>356</v>
      </c>
      <c r="E266" s="162" t="s">
        <v>154</v>
      </c>
      <c r="F266" s="169">
        <v>360.9375</v>
      </c>
      <c r="G266" s="172"/>
      <c r="H266" s="173">
        <f>ROUND(F266*G266,2)</f>
        <v>0</v>
      </c>
      <c r="I266" s="172"/>
      <c r="J266" s="173">
        <f>ROUND(F266*I266,2)</f>
        <v>0</v>
      </c>
      <c r="K266" s="172"/>
      <c r="L266" s="173">
        <f>ROUND(F266*K266,2)</f>
        <v>0</v>
      </c>
      <c r="M266" s="173">
        <v>21</v>
      </c>
      <c r="N266" s="173">
        <f>H266*(1+M266/100)</f>
        <v>0</v>
      </c>
      <c r="O266" s="163">
        <v>2.5999999999999999E-2</v>
      </c>
      <c r="P266" s="163">
        <f>ROUND(F266*O266,5)</f>
        <v>9.3843800000000002</v>
      </c>
      <c r="Q266" s="163">
        <v>0</v>
      </c>
      <c r="R266" s="163">
        <f>ROUND(F266*Q266,5)</f>
        <v>0</v>
      </c>
      <c r="S266" s="163"/>
      <c r="T266" s="163"/>
      <c r="U266" s="164">
        <v>0</v>
      </c>
      <c r="V266" s="163">
        <f>ROUND(F266*U266,2)</f>
        <v>0</v>
      </c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 t="s">
        <v>155</v>
      </c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  <c r="BI266" s="153"/>
    </row>
    <row r="267" spans="1:61" outlineLevel="1">
      <c r="A267" s="154"/>
      <c r="B267" s="160"/>
      <c r="C267" s="160"/>
      <c r="D267" s="196" t="s">
        <v>357</v>
      </c>
      <c r="E267" s="165"/>
      <c r="F267" s="170">
        <v>360.9375</v>
      </c>
      <c r="G267" s="173"/>
      <c r="H267" s="173"/>
      <c r="I267" s="173"/>
      <c r="J267" s="173"/>
      <c r="K267" s="173"/>
      <c r="L267" s="173"/>
      <c r="M267" s="173"/>
      <c r="N267" s="173"/>
      <c r="O267" s="163"/>
      <c r="P267" s="163"/>
      <c r="Q267" s="163"/>
      <c r="R267" s="163"/>
      <c r="S267" s="163"/>
      <c r="T267" s="163"/>
      <c r="U267" s="164"/>
      <c r="V267" s="163"/>
      <c r="W267" s="153"/>
      <c r="X267" s="153"/>
      <c r="Y267" s="153"/>
      <c r="Z267" s="153"/>
      <c r="AA267" s="153"/>
      <c r="AB267" s="153"/>
      <c r="AC267" s="153"/>
      <c r="AD267" s="153"/>
      <c r="AE267" s="153"/>
      <c r="AF267" s="153" t="s">
        <v>106</v>
      </c>
      <c r="AG267" s="153">
        <v>0</v>
      </c>
      <c r="AH267" s="153"/>
      <c r="AI267" s="153"/>
      <c r="AJ267" s="153"/>
      <c r="AK267" s="153"/>
      <c r="AL267" s="153"/>
      <c r="AM267" s="153"/>
      <c r="AN267" s="153"/>
      <c r="AO267" s="153"/>
      <c r="AP267" s="153"/>
      <c r="AQ267" s="153"/>
      <c r="AR267" s="153"/>
      <c r="AS267" s="153"/>
      <c r="AT267" s="153"/>
      <c r="AU267" s="153"/>
      <c r="AV267" s="153"/>
      <c r="AW267" s="153"/>
      <c r="AX267" s="153"/>
      <c r="AY267" s="153"/>
      <c r="AZ267" s="153"/>
      <c r="BA267" s="153"/>
      <c r="BB267" s="153"/>
      <c r="BC267" s="153"/>
      <c r="BD267" s="153"/>
      <c r="BE267" s="153"/>
      <c r="BF267" s="153"/>
      <c r="BG267" s="153"/>
      <c r="BH267" s="153"/>
      <c r="BI267" s="153"/>
    </row>
    <row r="268" spans="1:61" outlineLevel="1">
      <c r="A268" s="154">
        <v>94</v>
      </c>
      <c r="B268" s="160" t="s">
        <v>358</v>
      </c>
      <c r="C268" s="203" t="s">
        <v>412</v>
      </c>
      <c r="D268" s="195" t="s">
        <v>359</v>
      </c>
      <c r="E268" s="162" t="s">
        <v>103</v>
      </c>
      <c r="F268" s="169">
        <v>1.98</v>
      </c>
      <c r="G268" s="172"/>
      <c r="H268" s="173">
        <f>ROUND(F268*G268,2)</f>
        <v>0</v>
      </c>
      <c r="I268" s="172"/>
      <c r="J268" s="173">
        <f>ROUND(F268*I268,2)</f>
        <v>0</v>
      </c>
      <c r="K268" s="172"/>
      <c r="L268" s="173">
        <f>ROUND(F268*K268,2)</f>
        <v>0</v>
      </c>
      <c r="M268" s="173">
        <v>21</v>
      </c>
      <c r="N268" s="173">
        <f>H268*(1+M268/100)</f>
        <v>0</v>
      </c>
      <c r="O268" s="163">
        <v>0</v>
      </c>
      <c r="P268" s="163">
        <f>ROUND(F268*O268,5)</f>
        <v>0</v>
      </c>
      <c r="Q268" s="163">
        <v>0</v>
      </c>
      <c r="R268" s="163">
        <f>ROUND(F268*Q268,5)</f>
        <v>0</v>
      </c>
      <c r="S268" s="163"/>
      <c r="T268" s="163"/>
      <c r="U268" s="164">
        <v>3</v>
      </c>
      <c r="V268" s="163">
        <f>ROUND(F268*U268,2)</f>
        <v>5.94</v>
      </c>
      <c r="W268" s="153"/>
      <c r="X268" s="153"/>
      <c r="Y268" s="153"/>
      <c r="Z268" s="153"/>
      <c r="AA268" s="153"/>
      <c r="AB268" s="153"/>
      <c r="AC268" s="153"/>
      <c r="AD268" s="153"/>
      <c r="AE268" s="153"/>
      <c r="AF268" s="153" t="s">
        <v>104</v>
      </c>
      <c r="AG268" s="153"/>
      <c r="AH268" s="153"/>
      <c r="AI268" s="153"/>
      <c r="AJ268" s="153"/>
      <c r="AK268" s="153"/>
      <c r="AL268" s="153"/>
      <c r="AM268" s="153"/>
      <c r="AN268" s="153"/>
      <c r="AO268" s="153"/>
      <c r="AP268" s="153"/>
      <c r="AQ268" s="153"/>
      <c r="AR268" s="153"/>
      <c r="AS268" s="153"/>
      <c r="AT268" s="153"/>
      <c r="AU268" s="153"/>
      <c r="AV268" s="153"/>
      <c r="AW268" s="153"/>
      <c r="AX268" s="153"/>
      <c r="AY268" s="153"/>
      <c r="AZ268" s="153"/>
      <c r="BA268" s="153"/>
      <c r="BB268" s="153"/>
      <c r="BC268" s="153"/>
      <c r="BD268" s="153"/>
      <c r="BE268" s="153"/>
      <c r="BF268" s="153"/>
      <c r="BG268" s="153"/>
      <c r="BH268" s="153"/>
      <c r="BI268" s="153"/>
    </row>
    <row r="269" spans="1:61" outlineLevel="1">
      <c r="A269" s="154"/>
      <c r="B269" s="160"/>
      <c r="C269" s="160"/>
      <c r="D269" s="196" t="s">
        <v>331</v>
      </c>
      <c r="E269" s="165"/>
      <c r="F269" s="170"/>
      <c r="G269" s="173"/>
      <c r="H269" s="173"/>
      <c r="I269" s="173"/>
      <c r="J269" s="173"/>
      <c r="K269" s="173"/>
      <c r="L269" s="173"/>
      <c r="M269" s="173"/>
      <c r="N269" s="173"/>
      <c r="O269" s="163"/>
      <c r="P269" s="163"/>
      <c r="Q269" s="163"/>
      <c r="R269" s="163"/>
      <c r="S269" s="163"/>
      <c r="T269" s="163"/>
      <c r="U269" s="164"/>
      <c r="V269" s="163"/>
      <c r="W269" s="153"/>
      <c r="X269" s="153"/>
      <c r="Y269" s="153"/>
      <c r="Z269" s="153"/>
      <c r="AA269" s="153"/>
      <c r="AB269" s="153"/>
      <c r="AC269" s="153"/>
      <c r="AD269" s="153"/>
      <c r="AE269" s="153"/>
      <c r="AF269" s="153" t="s">
        <v>106</v>
      </c>
      <c r="AG269" s="153">
        <v>0</v>
      </c>
      <c r="AH269" s="153"/>
      <c r="AI269" s="153"/>
      <c r="AJ269" s="153"/>
      <c r="AK269" s="153"/>
      <c r="AL269" s="153"/>
      <c r="AM269" s="153"/>
      <c r="AN269" s="153"/>
      <c r="AO269" s="153"/>
      <c r="AP269" s="153"/>
      <c r="AQ269" s="153"/>
      <c r="AR269" s="153"/>
      <c r="AS269" s="153"/>
      <c r="AT269" s="153"/>
      <c r="AU269" s="153"/>
      <c r="AV269" s="153"/>
      <c r="AW269" s="153"/>
      <c r="AX269" s="153"/>
      <c r="AY269" s="153"/>
      <c r="AZ269" s="153"/>
      <c r="BA269" s="153"/>
      <c r="BB269" s="153"/>
      <c r="BC269" s="153"/>
      <c r="BD269" s="153"/>
      <c r="BE269" s="153"/>
      <c r="BF269" s="153"/>
      <c r="BG269" s="153"/>
      <c r="BH269" s="153"/>
      <c r="BI269" s="153"/>
    </row>
    <row r="270" spans="1:61" outlineLevel="1">
      <c r="A270" s="154"/>
      <c r="B270" s="160"/>
      <c r="C270" s="160"/>
      <c r="D270" s="196" t="s">
        <v>360</v>
      </c>
      <c r="E270" s="165"/>
      <c r="F270" s="170">
        <v>1.98</v>
      </c>
      <c r="G270" s="173"/>
      <c r="H270" s="173"/>
      <c r="I270" s="173"/>
      <c r="J270" s="173"/>
      <c r="K270" s="173"/>
      <c r="L270" s="173"/>
      <c r="M270" s="173"/>
      <c r="N270" s="173"/>
      <c r="O270" s="163"/>
      <c r="P270" s="163"/>
      <c r="Q270" s="163"/>
      <c r="R270" s="163"/>
      <c r="S270" s="163"/>
      <c r="T270" s="163"/>
      <c r="U270" s="164"/>
      <c r="V270" s="163"/>
      <c r="W270" s="153"/>
      <c r="X270" s="153"/>
      <c r="Y270" s="153"/>
      <c r="Z270" s="153"/>
      <c r="AA270" s="153"/>
      <c r="AB270" s="153"/>
      <c r="AC270" s="153"/>
      <c r="AD270" s="153"/>
      <c r="AE270" s="153"/>
      <c r="AF270" s="153" t="s">
        <v>106</v>
      </c>
      <c r="AG270" s="153">
        <v>0</v>
      </c>
      <c r="AH270" s="153"/>
      <c r="AI270" s="153"/>
      <c r="AJ270" s="153"/>
      <c r="AK270" s="153"/>
      <c r="AL270" s="153"/>
      <c r="AM270" s="153"/>
      <c r="AN270" s="153"/>
      <c r="AO270" s="153"/>
      <c r="AP270" s="153"/>
      <c r="AQ270" s="153"/>
      <c r="AR270" s="153"/>
      <c r="AS270" s="153"/>
      <c r="AT270" s="153"/>
      <c r="AU270" s="153"/>
      <c r="AV270" s="153"/>
      <c r="AW270" s="153"/>
      <c r="AX270" s="153"/>
      <c r="AY270" s="153"/>
      <c r="AZ270" s="153"/>
      <c r="BA270" s="153"/>
      <c r="BB270" s="153"/>
      <c r="BC270" s="153"/>
      <c r="BD270" s="153"/>
      <c r="BE270" s="153"/>
      <c r="BF270" s="153"/>
      <c r="BG270" s="153"/>
      <c r="BH270" s="153"/>
      <c r="BI270" s="153"/>
    </row>
    <row r="271" spans="1:61" outlineLevel="1">
      <c r="A271" s="154">
        <v>95</v>
      </c>
      <c r="B271" s="160" t="s">
        <v>361</v>
      </c>
      <c r="C271" s="203" t="s">
        <v>412</v>
      </c>
      <c r="D271" s="195" t="s">
        <v>362</v>
      </c>
      <c r="E271" s="162" t="s">
        <v>205</v>
      </c>
      <c r="F271" s="169">
        <v>3.96</v>
      </c>
      <c r="G271" s="172"/>
      <c r="H271" s="173">
        <f>ROUND(F271*G271,2)</f>
        <v>0</v>
      </c>
      <c r="I271" s="172"/>
      <c r="J271" s="173">
        <f>ROUND(F271*I271,2)</f>
        <v>0</v>
      </c>
      <c r="K271" s="172"/>
      <c r="L271" s="173">
        <f>ROUND(F271*K271,2)</f>
        <v>0</v>
      </c>
      <c r="M271" s="173">
        <v>21</v>
      </c>
      <c r="N271" s="173">
        <f>H271*(1+M271/100)</f>
        <v>0</v>
      </c>
      <c r="O271" s="163">
        <v>1</v>
      </c>
      <c r="P271" s="163">
        <f>ROUND(F271*O271,5)</f>
        <v>3.96</v>
      </c>
      <c r="Q271" s="163">
        <v>0</v>
      </c>
      <c r="R271" s="163">
        <f>ROUND(F271*Q271,5)</f>
        <v>0</v>
      </c>
      <c r="S271" s="163"/>
      <c r="T271" s="163"/>
      <c r="U271" s="164">
        <v>0</v>
      </c>
      <c r="V271" s="163">
        <f>ROUND(F271*U271,2)</f>
        <v>0</v>
      </c>
      <c r="W271" s="153"/>
      <c r="X271" s="153"/>
      <c r="Y271" s="153"/>
      <c r="Z271" s="153"/>
      <c r="AA271" s="153"/>
      <c r="AB271" s="153"/>
      <c r="AC271" s="153"/>
      <c r="AD271" s="153"/>
      <c r="AE271" s="153"/>
      <c r="AF271" s="153" t="s">
        <v>155</v>
      </c>
      <c r="AG271" s="153"/>
      <c r="AH271" s="153"/>
      <c r="AI271" s="153"/>
      <c r="AJ271" s="153"/>
      <c r="AK271" s="153"/>
      <c r="AL271" s="153"/>
      <c r="AM271" s="153"/>
      <c r="AN271" s="153"/>
      <c r="AO271" s="153"/>
      <c r="AP271" s="153"/>
      <c r="AQ271" s="153"/>
      <c r="AR271" s="153"/>
      <c r="AS271" s="153"/>
      <c r="AT271" s="153"/>
      <c r="AU271" s="153"/>
      <c r="AV271" s="153"/>
      <c r="AW271" s="153"/>
      <c r="AX271" s="153"/>
      <c r="AY271" s="153"/>
      <c r="AZ271" s="153"/>
      <c r="BA271" s="153"/>
      <c r="BB271" s="153"/>
      <c r="BC271" s="153"/>
      <c r="BD271" s="153"/>
      <c r="BE271" s="153"/>
      <c r="BF271" s="153"/>
      <c r="BG271" s="153"/>
      <c r="BH271" s="153"/>
      <c r="BI271" s="153"/>
    </row>
    <row r="272" spans="1:61" outlineLevel="1">
      <c r="A272" s="154"/>
      <c r="B272" s="160"/>
      <c r="C272" s="203"/>
      <c r="D272" s="196" t="s">
        <v>363</v>
      </c>
      <c r="E272" s="165"/>
      <c r="F272" s="170">
        <v>3.96</v>
      </c>
      <c r="G272" s="173"/>
      <c r="H272" s="173"/>
      <c r="I272" s="173"/>
      <c r="J272" s="173"/>
      <c r="K272" s="173"/>
      <c r="L272" s="173"/>
      <c r="M272" s="173"/>
      <c r="N272" s="173"/>
      <c r="O272" s="163"/>
      <c r="P272" s="163"/>
      <c r="Q272" s="163"/>
      <c r="R272" s="163"/>
      <c r="S272" s="163"/>
      <c r="T272" s="163"/>
      <c r="U272" s="164"/>
      <c r="V272" s="163"/>
      <c r="W272" s="153"/>
      <c r="X272" s="153"/>
      <c r="Y272" s="153"/>
      <c r="Z272" s="153"/>
      <c r="AA272" s="153"/>
      <c r="AB272" s="153"/>
      <c r="AC272" s="153"/>
      <c r="AD272" s="153"/>
      <c r="AE272" s="153"/>
      <c r="AF272" s="153" t="s">
        <v>106</v>
      </c>
      <c r="AG272" s="153">
        <v>0</v>
      </c>
      <c r="AH272" s="153"/>
      <c r="AI272" s="153"/>
      <c r="AJ272" s="153"/>
      <c r="AK272" s="153"/>
      <c r="AL272" s="153"/>
      <c r="AM272" s="153"/>
      <c r="AN272" s="153"/>
      <c r="AO272" s="153"/>
      <c r="AP272" s="153"/>
      <c r="AQ272" s="153"/>
      <c r="AR272" s="153"/>
      <c r="AS272" s="153"/>
      <c r="AT272" s="153"/>
      <c r="AU272" s="153"/>
      <c r="AV272" s="153"/>
      <c r="AW272" s="153"/>
      <c r="AX272" s="153"/>
      <c r="AY272" s="153"/>
      <c r="AZ272" s="153"/>
      <c r="BA272" s="153"/>
      <c r="BB272" s="153"/>
      <c r="BC272" s="153"/>
      <c r="BD272" s="153"/>
      <c r="BE272" s="153"/>
      <c r="BF272" s="153"/>
      <c r="BG272" s="153"/>
      <c r="BH272" s="153"/>
      <c r="BI272" s="153"/>
    </row>
    <row r="273" spans="1:61" outlineLevel="1">
      <c r="A273" s="154">
        <v>96</v>
      </c>
      <c r="B273" s="160" t="s">
        <v>321</v>
      </c>
      <c r="C273" s="203" t="s">
        <v>412</v>
      </c>
      <c r="D273" s="195" t="s">
        <v>322</v>
      </c>
      <c r="E273" s="162" t="s">
        <v>205</v>
      </c>
      <c r="F273" s="169">
        <v>48</v>
      </c>
      <c r="G273" s="172"/>
      <c r="H273" s="173">
        <f>ROUND(F273*G273,2)</f>
        <v>0</v>
      </c>
      <c r="I273" s="172"/>
      <c r="J273" s="173">
        <f>ROUND(F273*I273,2)</f>
        <v>0</v>
      </c>
      <c r="K273" s="172"/>
      <c r="L273" s="173">
        <f>ROUND(F273*K273,2)</f>
        <v>0</v>
      </c>
      <c r="M273" s="173">
        <v>21</v>
      </c>
      <c r="N273" s="173">
        <f>H273*(1+M273/100)</f>
        <v>0</v>
      </c>
      <c r="O273" s="163">
        <v>0</v>
      </c>
      <c r="P273" s="163">
        <f>ROUND(F273*O273,5)</f>
        <v>0</v>
      </c>
      <c r="Q273" s="163">
        <v>0</v>
      </c>
      <c r="R273" s="163">
        <f>ROUND(F273*Q273,5)</f>
        <v>0</v>
      </c>
      <c r="S273" s="163"/>
      <c r="T273" s="163"/>
      <c r="U273" s="164">
        <v>0.39</v>
      </c>
      <c r="V273" s="163">
        <f>ROUND(F273*U273,2)</f>
        <v>18.72</v>
      </c>
      <c r="W273" s="153"/>
      <c r="X273" s="153"/>
      <c r="Y273" s="153"/>
      <c r="Z273" s="153"/>
      <c r="AA273" s="153"/>
      <c r="AB273" s="153"/>
      <c r="AC273" s="153"/>
      <c r="AD273" s="153"/>
      <c r="AE273" s="153"/>
      <c r="AF273" s="153" t="s">
        <v>104</v>
      </c>
      <c r="AG273" s="153"/>
      <c r="AH273" s="153"/>
      <c r="AI273" s="153"/>
      <c r="AJ273" s="153"/>
      <c r="AK273" s="153"/>
      <c r="AL273" s="153"/>
      <c r="AM273" s="153"/>
      <c r="AN273" s="153"/>
      <c r="AO273" s="153"/>
      <c r="AP273" s="153"/>
      <c r="AQ273" s="153"/>
      <c r="AR273" s="153"/>
      <c r="AS273" s="153"/>
      <c r="AT273" s="153"/>
      <c r="AU273" s="153"/>
      <c r="AV273" s="153"/>
      <c r="AW273" s="153"/>
      <c r="AX273" s="153"/>
      <c r="AY273" s="153"/>
      <c r="AZ273" s="153"/>
      <c r="BA273" s="153"/>
      <c r="BB273" s="153"/>
      <c r="BC273" s="153"/>
      <c r="BD273" s="153"/>
      <c r="BE273" s="153"/>
      <c r="BF273" s="153"/>
      <c r="BG273" s="153"/>
      <c r="BH273" s="153"/>
      <c r="BI273" s="153"/>
    </row>
    <row r="274" spans="1:61" outlineLevel="1">
      <c r="A274" s="154">
        <v>97</v>
      </c>
      <c r="B274" s="160" t="s">
        <v>265</v>
      </c>
      <c r="C274" s="203" t="s">
        <v>412</v>
      </c>
      <c r="D274" s="195" t="s">
        <v>266</v>
      </c>
      <c r="E274" s="162" t="s">
        <v>205</v>
      </c>
      <c r="F274" s="169">
        <v>82</v>
      </c>
      <c r="G274" s="172"/>
      <c r="H274" s="173">
        <f>ROUND(F274*G274,2)</f>
        <v>0</v>
      </c>
      <c r="I274" s="172"/>
      <c r="J274" s="173">
        <f>ROUND(F274*I274,2)</f>
        <v>0</v>
      </c>
      <c r="K274" s="172"/>
      <c r="L274" s="173">
        <f>ROUND(F274*K274,2)</f>
        <v>0</v>
      </c>
      <c r="M274" s="173">
        <v>21</v>
      </c>
      <c r="N274" s="173">
        <f>H274*(1+M274/100)</f>
        <v>0</v>
      </c>
      <c r="O274" s="163">
        <v>0</v>
      </c>
      <c r="P274" s="163">
        <f>ROUND(F274*O274,5)</f>
        <v>0</v>
      </c>
      <c r="Q274" s="163">
        <v>0</v>
      </c>
      <c r="R274" s="163">
        <f>ROUND(F274*Q274,5)</f>
        <v>0</v>
      </c>
      <c r="S274" s="163"/>
      <c r="T274" s="163"/>
      <c r="U274" s="164">
        <v>0.02</v>
      </c>
      <c r="V274" s="163">
        <f>ROUND(F274*U274,2)</f>
        <v>1.64</v>
      </c>
      <c r="W274" s="153"/>
      <c r="X274" s="153"/>
      <c r="Y274" s="153"/>
      <c r="Z274" s="153"/>
      <c r="AA274" s="153"/>
      <c r="AB274" s="153"/>
      <c r="AC274" s="153"/>
      <c r="AD274" s="153"/>
      <c r="AE274" s="153"/>
      <c r="AF274" s="153" t="s">
        <v>104</v>
      </c>
      <c r="AG274" s="153"/>
      <c r="AH274" s="153"/>
      <c r="AI274" s="153"/>
      <c r="AJ274" s="153"/>
      <c r="AK274" s="153"/>
      <c r="AL274" s="153"/>
      <c r="AM274" s="153"/>
      <c r="AN274" s="153"/>
      <c r="AO274" s="153"/>
      <c r="AP274" s="153"/>
      <c r="AQ274" s="153"/>
      <c r="AR274" s="153"/>
      <c r="AS274" s="153"/>
      <c r="AT274" s="153"/>
      <c r="AU274" s="153"/>
      <c r="AV274" s="153"/>
      <c r="AW274" s="153"/>
      <c r="AX274" s="153"/>
      <c r="AY274" s="153"/>
      <c r="AZ274" s="153"/>
      <c r="BA274" s="153"/>
      <c r="BB274" s="153"/>
      <c r="BC274" s="153"/>
      <c r="BD274" s="153"/>
      <c r="BE274" s="153"/>
      <c r="BF274" s="153"/>
      <c r="BG274" s="153"/>
      <c r="BH274" s="153"/>
      <c r="BI274" s="153"/>
    </row>
    <row r="275" spans="1:61">
      <c r="A275" s="155" t="s">
        <v>99</v>
      </c>
      <c r="B275" s="161" t="s">
        <v>70</v>
      </c>
      <c r="C275" s="161"/>
      <c r="D275" s="197" t="s">
        <v>71</v>
      </c>
      <c r="E275" s="166"/>
      <c r="F275" s="171"/>
      <c r="G275" s="174"/>
      <c r="H275" s="174">
        <f>SUMIF(AF276:AF294,"&lt;&gt;NOR",H276:H294)</f>
        <v>0</v>
      </c>
      <c r="I275" s="174"/>
      <c r="J275" s="174">
        <f>SUM(J276:J294)</f>
        <v>0</v>
      </c>
      <c r="K275" s="174"/>
      <c r="L275" s="174">
        <f>SUM(L276:L294)</f>
        <v>0</v>
      </c>
      <c r="M275" s="174"/>
      <c r="N275" s="174">
        <f>SUM(N276:N294)</f>
        <v>0</v>
      </c>
      <c r="O275" s="167"/>
      <c r="P275" s="167">
        <f>SUM(P276:P294)</f>
        <v>1.33914</v>
      </c>
      <c r="Q275" s="167"/>
      <c r="R275" s="167">
        <f>SUM(R276:R294)</f>
        <v>0</v>
      </c>
      <c r="S275" s="167"/>
      <c r="T275" s="167"/>
      <c r="U275" s="168"/>
      <c r="V275" s="167">
        <f>SUM(V276:V294)</f>
        <v>141.19000000000003</v>
      </c>
      <c r="AF275" t="s">
        <v>100</v>
      </c>
    </row>
    <row r="276" spans="1:61" outlineLevel="1">
      <c r="A276" s="154">
        <v>98</v>
      </c>
      <c r="B276" s="160" t="s">
        <v>364</v>
      </c>
      <c r="C276" s="203" t="s">
        <v>412</v>
      </c>
      <c r="D276" s="195" t="s">
        <v>365</v>
      </c>
      <c r="E276" s="162" t="s">
        <v>150</v>
      </c>
      <c r="F276" s="169">
        <v>360</v>
      </c>
      <c r="G276" s="172"/>
      <c r="H276" s="173">
        <f>ROUND(F276*G276,2)</f>
        <v>0</v>
      </c>
      <c r="I276" s="172"/>
      <c r="J276" s="173">
        <f>ROUND(F276*I276,2)</f>
        <v>0</v>
      </c>
      <c r="K276" s="172"/>
      <c r="L276" s="173">
        <f>ROUND(F276*K276,2)</f>
        <v>0</v>
      </c>
      <c r="M276" s="173">
        <v>21</v>
      </c>
      <c r="N276" s="173">
        <f>H276*(1+M276/100)</f>
        <v>0</v>
      </c>
      <c r="O276" s="163">
        <v>2.0000000000000001E-4</v>
      </c>
      <c r="P276" s="163">
        <f>ROUND(F276*O276,5)</f>
        <v>7.1999999999999995E-2</v>
      </c>
      <c r="Q276" s="163">
        <v>0</v>
      </c>
      <c r="R276" s="163">
        <f>ROUND(F276*Q276,5)</f>
        <v>0</v>
      </c>
      <c r="S276" s="163"/>
      <c r="T276" s="163"/>
      <c r="U276" s="164">
        <v>0.20280000000000001</v>
      </c>
      <c r="V276" s="163">
        <f>ROUND(F276*U276,2)</f>
        <v>73.010000000000005</v>
      </c>
      <c r="W276" s="153"/>
      <c r="X276" s="153"/>
      <c r="Y276" s="153"/>
      <c r="Z276" s="153"/>
      <c r="AA276" s="153"/>
      <c r="AB276" s="153"/>
      <c r="AC276" s="153"/>
      <c r="AD276" s="153"/>
      <c r="AE276" s="153"/>
      <c r="AF276" s="153" t="s">
        <v>104</v>
      </c>
      <c r="AG276" s="153"/>
      <c r="AH276" s="153"/>
      <c r="AI276" s="153"/>
      <c r="AJ276" s="153"/>
      <c r="AK276" s="153"/>
      <c r="AL276" s="153"/>
      <c r="AM276" s="153"/>
      <c r="AN276" s="153"/>
      <c r="AO276" s="153"/>
      <c r="AP276" s="153"/>
      <c r="AQ276" s="153"/>
      <c r="AR276" s="153"/>
      <c r="AS276" s="153"/>
      <c r="AT276" s="153"/>
      <c r="AU276" s="153"/>
      <c r="AV276" s="153"/>
      <c r="AW276" s="153"/>
      <c r="AX276" s="153"/>
      <c r="AY276" s="153"/>
      <c r="AZ276" s="153"/>
      <c r="BA276" s="153"/>
      <c r="BB276" s="153"/>
      <c r="BC276" s="153"/>
      <c r="BD276" s="153"/>
      <c r="BE276" s="153"/>
      <c r="BF276" s="153"/>
      <c r="BG276" s="153"/>
      <c r="BH276" s="153"/>
      <c r="BI276" s="153"/>
    </row>
    <row r="277" spans="1:61" outlineLevel="1">
      <c r="A277" s="154"/>
      <c r="B277" s="160"/>
      <c r="C277" s="160"/>
      <c r="D277" s="196" t="s">
        <v>366</v>
      </c>
      <c r="E277" s="165"/>
      <c r="F277" s="170"/>
      <c r="G277" s="173"/>
      <c r="H277" s="173"/>
      <c r="I277" s="173"/>
      <c r="J277" s="173"/>
      <c r="K277" s="173"/>
      <c r="L277" s="173"/>
      <c r="M277" s="173"/>
      <c r="N277" s="173"/>
      <c r="O277" s="163"/>
      <c r="P277" s="163"/>
      <c r="Q277" s="163"/>
      <c r="R277" s="163"/>
      <c r="S277" s="163"/>
      <c r="T277" s="163"/>
      <c r="U277" s="164"/>
      <c r="V277" s="163"/>
      <c r="W277" s="153"/>
      <c r="X277" s="153"/>
      <c r="Y277" s="153"/>
      <c r="Z277" s="153"/>
      <c r="AA277" s="153"/>
      <c r="AB277" s="153"/>
      <c r="AC277" s="153"/>
      <c r="AD277" s="153"/>
      <c r="AE277" s="153"/>
      <c r="AF277" s="153" t="s">
        <v>106</v>
      </c>
      <c r="AG277" s="153">
        <v>0</v>
      </c>
      <c r="AH277" s="153"/>
      <c r="AI277" s="153"/>
      <c r="AJ277" s="153"/>
      <c r="AK277" s="153"/>
      <c r="AL277" s="153"/>
      <c r="AM277" s="153"/>
      <c r="AN277" s="153"/>
      <c r="AO277" s="153"/>
      <c r="AP277" s="153"/>
      <c r="AQ277" s="153"/>
      <c r="AR277" s="153"/>
      <c r="AS277" s="153"/>
      <c r="AT277" s="153"/>
      <c r="AU277" s="153"/>
      <c r="AV277" s="153"/>
      <c r="AW277" s="153"/>
      <c r="AX277" s="153"/>
      <c r="AY277" s="153"/>
      <c r="AZ277" s="153"/>
      <c r="BA277" s="153"/>
      <c r="BB277" s="153"/>
      <c r="BC277" s="153"/>
      <c r="BD277" s="153"/>
      <c r="BE277" s="153"/>
      <c r="BF277" s="153"/>
      <c r="BG277" s="153"/>
      <c r="BH277" s="153"/>
      <c r="BI277" s="153"/>
    </row>
    <row r="278" spans="1:61" outlineLevel="1">
      <c r="A278" s="154"/>
      <c r="B278" s="160"/>
      <c r="C278" s="160"/>
      <c r="D278" s="196" t="s">
        <v>367</v>
      </c>
      <c r="E278" s="165"/>
      <c r="F278" s="170">
        <v>360</v>
      </c>
      <c r="G278" s="173"/>
      <c r="H278" s="173"/>
      <c r="I278" s="173"/>
      <c r="J278" s="173"/>
      <c r="K278" s="173"/>
      <c r="L278" s="173"/>
      <c r="M278" s="173"/>
      <c r="N278" s="173"/>
      <c r="O278" s="163"/>
      <c r="P278" s="163"/>
      <c r="Q278" s="163"/>
      <c r="R278" s="163"/>
      <c r="S278" s="163"/>
      <c r="T278" s="163"/>
      <c r="U278" s="164"/>
      <c r="V278" s="163"/>
      <c r="W278" s="153"/>
      <c r="X278" s="153"/>
      <c r="Y278" s="153"/>
      <c r="Z278" s="153"/>
      <c r="AA278" s="153"/>
      <c r="AB278" s="153"/>
      <c r="AC278" s="153"/>
      <c r="AD278" s="153"/>
      <c r="AE278" s="153"/>
      <c r="AF278" s="153" t="s">
        <v>106</v>
      </c>
      <c r="AG278" s="153">
        <v>0</v>
      </c>
      <c r="AH278" s="153"/>
      <c r="AI278" s="153"/>
      <c r="AJ278" s="153"/>
      <c r="AK278" s="153"/>
      <c r="AL278" s="153"/>
      <c r="AM278" s="153"/>
      <c r="AN278" s="153"/>
      <c r="AO278" s="153"/>
      <c r="AP278" s="153"/>
      <c r="AQ278" s="153"/>
      <c r="AR278" s="153"/>
      <c r="AS278" s="153"/>
      <c r="AT278" s="153"/>
      <c r="AU278" s="153"/>
      <c r="AV278" s="153"/>
      <c r="AW278" s="153"/>
      <c r="AX278" s="153"/>
      <c r="AY278" s="153"/>
      <c r="AZ278" s="153"/>
      <c r="BA278" s="153"/>
      <c r="BB278" s="153"/>
      <c r="BC278" s="153"/>
      <c r="BD278" s="153"/>
      <c r="BE278" s="153"/>
      <c r="BF278" s="153"/>
      <c r="BG278" s="153"/>
      <c r="BH278" s="153"/>
      <c r="BI278" s="153"/>
    </row>
    <row r="279" spans="1:61" ht="20.399999999999999" outlineLevel="1">
      <c r="A279" s="154">
        <v>99</v>
      </c>
      <c r="B279" s="160" t="s">
        <v>368</v>
      </c>
      <c r="C279" s="203" t="s">
        <v>412</v>
      </c>
      <c r="D279" s="195" t="s">
        <v>369</v>
      </c>
      <c r="E279" s="162" t="s">
        <v>103</v>
      </c>
      <c r="F279" s="169">
        <v>2.4192</v>
      </c>
      <c r="G279" s="172"/>
      <c r="H279" s="173">
        <f>ROUND(F279*G279,2)</f>
        <v>0</v>
      </c>
      <c r="I279" s="172"/>
      <c r="J279" s="173">
        <f>ROUND(F279*I279,2)</f>
        <v>0</v>
      </c>
      <c r="K279" s="172"/>
      <c r="L279" s="173">
        <f>ROUND(F279*K279,2)</f>
        <v>0</v>
      </c>
      <c r="M279" s="173">
        <v>21</v>
      </c>
      <c r="N279" s="173">
        <f>H279*(1+M279/100)</f>
        <v>0</v>
      </c>
      <c r="O279" s="163">
        <v>0.5</v>
      </c>
      <c r="P279" s="163">
        <f>ROUND(F279*O279,5)</f>
        <v>1.2096</v>
      </c>
      <c r="Q279" s="163">
        <v>0</v>
      </c>
      <c r="R279" s="163">
        <f>ROUND(F279*Q279,5)</f>
        <v>0</v>
      </c>
      <c r="S279" s="163"/>
      <c r="T279" s="163"/>
      <c r="U279" s="164">
        <v>0</v>
      </c>
      <c r="V279" s="163">
        <f>ROUND(F279*U279,2)</f>
        <v>0</v>
      </c>
      <c r="W279" s="153"/>
      <c r="X279" s="153"/>
      <c r="Y279" s="153"/>
      <c r="Z279" s="153"/>
      <c r="AA279" s="153"/>
      <c r="AB279" s="153"/>
      <c r="AC279" s="153"/>
      <c r="AD279" s="153"/>
      <c r="AE279" s="153"/>
      <c r="AF279" s="153" t="s">
        <v>155</v>
      </c>
      <c r="AG279" s="153"/>
      <c r="AH279" s="153"/>
      <c r="AI279" s="153"/>
      <c r="AJ279" s="153"/>
      <c r="AK279" s="153"/>
      <c r="AL279" s="153"/>
      <c r="AM279" s="153"/>
      <c r="AN279" s="153"/>
      <c r="AO279" s="153"/>
      <c r="AP279" s="153"/>
      <c r="AQ279" s="153"/>
      <c r="AR279" s="153"/>
      <c r="AS279" s="153"/>
      <c r="AT279" s="153"/>
      <c r="AU279" s="153"/>
      <c r="AV279" s="153"/>
      <c r="AW279" s="153"/>
      <c r="AX279" s="153"/>
      <c r="AY279" s="153"/>
      <c r="AZ279" s="153"/>
      <c r="BA279" s="153"/>
      <c r="BB279" s="153"/>
      <c r="BC279" s="153"/>
      <c r="BD279" s="153"/>
      <c r="BE279" s="153"/>
      <c r="BF279" s="153"/>
      <c r="BG279" s="153"/>
      <c r="BH279" s="153"/>
      <c r="BI279" s="153"/>
    </row>
    <row r="280" spans="1:61" outlineLevel="1">
      <c r="A280" s="154"/>
      <c r="B280" s="160"/>
      <c r="C280" s="160"/>
      <c r="D280" s="196" t="s">
        <v>370</v>
      </c>
      <c r="E280" s="165"/>
      <c r="F280" s="170">
        <v>2.4192</v>
      </c>
      <c r="G280" s="173"/>
      <c r="H280" s="173"/>
      <c r="I280" s="173"/>
      <c r="J280" s="173"/>
      <c r="K280" s="173"/>
      <c r="L280" s="173"/>
      <c r="M280" s="173"/>
      <c r="N280" s="173"/>
      <c r="O280" s="163"/>
      <c r="P280" s="163"/>
      <c r="Q280" s="163"/>
      <c r="R280" s="163"/>
      <c r="S280" s="163"/>
      <c r="T280" s="163"/>
      <c r="U280" s="164"/>
      <c r="V280" s="163"/>
      <c r="W280" s="153"/>
      <c r="X280" s="153"/>
      <c r="Y280" s="153"/>
      <c r="Z280" s="153"/>
      <c r="AA280" s="153"/>
      <c r="AB280" s="153"/>
      <c r="AC280" s="153"/>
      <c r="AD280" s="153"/>
      <c r="AE280" s="153"/>
      <c r="AF280" s="153" t="s">
        <v>106</v>
      </c>
      <c r="AG280" s="153">
        <v>0</v>
      </c>
      <c r="AH280" s="153"/>
      <c r="AI280" s="153"/>
      <c r="AJ280" s="153"/>
      <c r="AK280" s="153"/>
      <c r="AL280" s="153"/>
      <c r="AM280" s="153"/>
      <c r="AN280" s="153"/>
      <c r="AO280" s="153"/>
      <c r="AP280" s="153"/>
      <c r="AQ280" s="153"/>
      <c r="AR280" s="153"/>
      <c r="AS280" s="153"/>
      <c r="AT280" s="153"/>
      <c r="AU280" s="153"/>
      <c r="AV280" s="153"/>
      <c r="AW280" s="153"/>
      <c r="AX280" s="153"/>
      <c r="AY280" s="153"/>
      <c r="AZ280" s="153"/>
      <c r="BA280" s="153"/>
      <c r="BB280" s="153"/>
      <c r="BC280" s="153"/>
      <c r="BD280" s="153"/>
      <c r="BE280" s="153"/>
      <c r="BF280" s="153"/>
      <c r="BG280" s="153"/>
      <c r="BH280" s="153"/>
      <c r="BI280" s="153"/>
    </row>
    <row r="281" spans="1:61" outlineLevel="1">
      <c r="A281" s="154">
        <v>100</v>
      </c>
      <c r="B281" s="160" t="s">
        <v>371</v>
      </c>
      <c r="C281" s="203" t="s">
        <v>412</v>
      </c>
      <c r="D281" s="195" t="s">
        <v>372</v>
      </c>
      <c r="E281" s="162" t="s">
        <v>127</v>
      </c>
      <c r="F281" s="169">
        <v>155.52000000000001</v>
      </c>
      <c r="G281" s="172"/>
      <c r="H281" s="173">
        <f>ROUND(F281*G281,2)</f>
        <v>0</v>
      </c>
      <c r="I281" s="172"/>
      <c r="J281" s="173">
        <f>ROUND(F281*I281,2)</f>
        <v>0</v>
      </c>
      <c r="K281" s="172"/>
      <c r="L281" s="173">
        <f>ROUND(F281*K281,2)</f>
        <v>0</v>
      </c>
      <c r="M281" s="173">
        <v>21</v>
      </c>
      <c r="N281" s="173">
        <f>H281*(1+M281/100)</f>
        <v>0</v>
      </c>
      <c r="O281" s="163">
        <v>1E-4</v>
      </c>
      <c r="P281" s="163">
        <f>ROUND(F281*O281,5)</f>
        <v>1.555E-2</v>
      </c>
      <c r="Q281" s="163">
        <v>0</v>
      </c>
      <c r="R281" s="163">
        <f>ROUND(F281*Q281,5)</f>
        <v>0</v>
      </c>
      <c r="S281" s="163"/>
      <c r="T281" s="163"/>
      <c r="U281" s="164">
        <v>0.13100000000000001</v>
      </c>
      <c r="V281" s="163">
        <f>ROUND(F281*U281,2)</f>
        <v>20.37</v>
      </c>
      <c r="W281" s="153"/>
      <c r="X281" s="153"/>
      <c r="Y281" s="153"/>
      <c r="Z281" s="153"/>
      <c r="AA281" s="153"/>
      <c r="AB281" s="153"/>
      <c r="AC281" s="153"/>
      <c r="AD281" s="153"/>
      <c r="AE281" s="153"/>
      <c r="AF281" s="153" t="s">
        <v>104</v>
      </c>
      <c r="AG281" s="153"/>
      <c r="AH281" s="153"/>
      <c r="AI281" s="153"/>
      <c r="AJ281" s="153"/>
      <c r="AK281" s="153"/>
      <c r="AL281" s="153"/>
      <c r="AM281" s="153"/>
      <c r="AN281" s="153"/>
      <c r="AO281" s="153"/>
      <c r="AP281" s="153"/>
      <c r="AQ281" s="153"/>
      <c r="AR281" s="153"/>
      <c r="AS281" s="153"/>
      <c r="AT281" s="153"/>
      <c r="AU281" s="153"/>
      <c r="AV281" s="153"/>
      <c r="AW281" s="153"/>
      <c r="AX281" s="153"/>
      <c r="AY281" s="153"/>
      <c r="AZ281" s="153"/>
      <c r="BA281" s="153"/>
      <c r="BB281" s="153"/>
      <c r="BC281" s="153"/>
      <c r="BD281" s="153"/>
      <c r="BE281" s="153"/>
      <c r="BF281" s="153"/>
      <c r="BG281" s="153"/>
      <c r="BH281" s="153"/>
      <c r="BI281" s="153"/>
    </row>
    <row r="282" spans="1:61" outlineLevel="1">
      <c r="A282" s="154"/>
      <c r="B282" s="160"/>
      <c r="C282" s="160"/>
      <c r="D282" s="196" t="s">
        <v>373</v>
      </c>
      <c r="E282" s="165"/>
      <c r="F282" s="170"/>
      <c r="G282" s="173"/>
      <c r="H282" s="173"/>
      <c r="I282" s="173"/>
      <c r="J282" s="173"/>
      <c r="K282" s="173"/>
      <c r="L282" s="173"/>
      <c r="M282" s="173"/>
      <c r="N282" s="173"/>
      <c r="O282" s="163"/>
      <c r="P282" s="163"/>
      <c r="Q282" s="163"/>
      <c r="R282" s="163"/>
      <c r="S282" s="163"/>
      <c r="T282" s="163"/>
      <c r="U282" s="164"/>
      <c r="V282" s="163"/>
      <c r="W282" s="153"/>
      <c r="X282" s="153"/>
      <c r="Y282" s="153"/>
      <c r="Z282" s="153"/>
      <c r="AA282" s="153"/>
      <c r="AB282" s="153"/>
      <c r="AC282" s="153"/>
      <c r="AD282" s="153"/>
      <c r="AE282" s="153"/>
      <c r="AF282" s="153" t="s">
        <v>106</v>
      </c>
      <c r="AG282" s="153">
        <v>0</v>
      </c>
      <c r="AH282" s="153"/>
      <c r="AI282" s="153"/>
      <c r="AJ282" s="153"/>
      <c r="AK282" s="153"/>
      <c r="AL282" s="153"/>
      <c r="AM282" s="153"/>
      <c r="AN282" s="153"/>
      <c r="AO282" s="153"/>
      <c r="AP282" s="153"/>
      <c r="AQ282" s="153"/>
      <c r="AR282" s="153"/>
      <c r="AS282" s="153"/>
      <c r="AT282" s="153"/>
      <c r="AU282" s="153"/>
      <c r="AV282" s="153"/>
      <c r="AW282" s="153"/>
      <c r="AX282" s="153"/>
      <c r="AY282" s="153"/>
      <c r="AZ282" s="153"/>
      <c r="BA282" s="153"/>
      <c r="BB282" s="153"/>
      <c r="BC282" s="153"/>
      <c r="BD282" s="153"/>
      <c r="BE282" s="153"/>
      <c r="BF282" s="153"/>
      <c r="BG282" s="153"/>
      <c r="BH282" s="153"/>
      <c r="BI282" s="153"/>
    </row>
    <row r="283" spans="1:61" outlineLevel="1">
      <c r="A283" s="154"/>
      <c r="B283" s="160"/>
      <c r="C283" s="160"/>
      <c r="D283" s="196" t="s">
        <v>374</v>
      </c>
      <c r="E283" s="165"/>
      <c r="F283" s="170">
        <v>155.52000000000001</v>
      </c>
      <c r="G283" s="173"/>
      <c r="H283" s="173"/>
      <c r="I283" s="173"/>
      <c r="J283" s="173"/>
      <c r="K283" s="173"/>
      <c r="L283" s="173"/>
      <c r="M283" s="173"/>
      <c r="N283" s="173"/>
      <c r="O283" s="163"/>
      <c r="P283" s="163"/>
      <c r="Q283" s="163"/>
      <c r="R283" s="163"/>
      <c r="S283" s="163"/>
      <c r="T283" s="163"/>
      <c r="U283" s="164"/>
      <c r="V283" s="163"/>
      <c r="W283" s="153"/>
      <c r="X283" s="153"/>
      <c r="Y283" s="153"/>
      <c r="Z283" s="153"/>
      <c r="AA283" s="153"/>
      <c r="AB283" s="153"/>
      <c r="AC283" s="153"/>
      <c r="AD283" s="153"/>
      <c r="AE283" s="153"/>
      <c r="AF283" s="153" t="s">
        <v>106</v>
      </c>
      <c r="AG283" s="153">
        <v>0</v>
      </c>
      <c r="AH283" s="153"/>
      <c r="AI283" s="153"/>
      <c r="AJ283" s="153"/>
      <c r="AK283" s="153"/>
      <c r="AL283" s="153"/>
      <c r="AM283" s="153"/>
      <c r="AN283" s="153"/>
      <c r="AO283" s="153"/>
      <c r="AP283" s="153"/>
      <c r="AQ283" s="153"/>
      <c r="AR283" s="153"/>
      <c r="AS283" s="153"/>
      <c r="AT283" s="153"/>
      <c r="AU283" s="153"/>
      <c r="AV283" s="153"/>
      <c r="AW283" s="153"/>
      <c r="AX283" s="153"/>
      <c r="AY283" s="153"/>
      <c r="AZ283" s="153"/>
      <c r="BA283" s="153"/>
      <c r="BB283" s="153"/>
      <c r="BC283" s="153"/>
      <c r="BD283" s="153"/>
      <c r="BE283" s="153"/>
      <c r="BF283" s="153"/>
      <c r="BG283" s="153"/>
      <c r="BH283" s="153"/>
      <c r="BI283" s="153"/>
    </row>
    <row r="284" spans="1:61" outlineLevel="1">
      <c r="A284" s="154">
        <v>101</v>
      </c>
      <c r="B284" s="160" t="s">
        <v>375</v>
      </c>
      <c r="C284" s="203" t="s">
        <v>412</v>
      </c>
      <c r="D284" s="195" t="s">
        <v>376</v>
      </c>
      <c r="E284" s="162" t="s">
        <v>127</v>
      </c>
      <c r="F284" s="169">
        <v>155.52000000000001</v>
      </c>
      <c r="G284" s="172"/>
      <c r="H284" s="173">
        <f>ROUND(F284*G284,2)</f>
        <v>0</v>
      </c>
      <c r="I284" s="172"/>
      <c r="J284" s="173">
        <f>ROUND(F284*I284,2)</f>
        <v>0</v>
      </c>
      <c r="K284" s="172"/>
      <c r="L284" s="173">
        <f>ROUND(F284*K284,2)</f>
        <v>0</v>
      </c>
      <c r="M284" s="173">
        <v>21</v>
      </c>
      <c r="N284" s="173">
        <f>H284*(1+M284/100)</f>
        <v>0</v>
      </c>
      <c r="O284" s="163">
        <v>2.7E-4</v>
      </c>
      <c r="P284" s="163">
        <f>ROUND(F284*O284,5)</f>
        <v>4.199E-2</v>
      </c>
      <c r="Q284" s="163">
        <v>0</v>
      </c>
      <c r="R284" s="163">
        <f>ROUND(F284*Q284,5)</f>
        <v>0</v>
      </c>
      <c r="S284" s="163"/>
      <c r="T284" s="163"/>
      <c r="U284" s="164">
        <v>0.28999999999999998</v>
      </c>
      <c r="V284" s="163">
        <f>ROUND(F284*U284,2)</f>
        <v>45.1</v>
      </c>
      <c r="W284" s="153"/>
      <c r="X284" s="153"/>
      <c r="Y284" s="153"/>
      <c r="Z284" s="153"/>
      <c r="AA284" s="153"/>
      <c r="AB284" s="153"/>
      <c r="AC284" s="153"/>
      <c r="AD284" s="153"/>
      <c r="AE284" s="153"/>
      <c r="AF284" s="153" t="s">
        <v>104</v>
      </c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53"/>
      <c r="AW284" s="153"/>
      <c r="AX284" s="153"/>
      <c r="AY284" s="153"/>
      <c r="AZ284" s="153"/>
      <c r="BA284" s="153"/>
      <c r="BB284" s="153"/>
      <c r="BC284" s="153"/>
      <c r="BD284" s="153"/>
      <c r="BE284" s="153"/>
      <c r="BF284" s="153"/>
      <c r="BG284" s="153"/>
      <c r="BH284" s="153"/>
      <c r="BI284" s="153"/>
    </row>
    <row r="285" spans="1:61" outlineLevel="1">
      <c r="A285" s="154">
        <v>102</v>
      </c>
      <c r="B285" s="160" t="s">
        <v>250</v>
      </c>
      <c r="C285" s="204" t="s">
        <v>413</v>
      </c>
      <c r="D285" s="195" t="s">
        <v>377</v>
      </c>
      <c r="E285" s="162" t="s">
        <v>127</v>
      </c>
      <c r="F285" s="169">
        <v>225</v>
      </c>
      <c r="G285" s="172"/>
      <c r="H285" s="173">
        <f>ROUND(F285*G285,2)</f>
        <v>0</v>
      </c>
      <c r="I285" s="172"/>
      <c r="J285" s="173">
        <f>ROUND(F285*I285,2)</f>
        <v>0</v>
      </c>
      <c r="K285" s="172"/>
      <c r="L285" s="173">
        <f>ROUND(F285*K285,2)</f>
        <v>0</v>
      </c>
      <c r="M285" s="173">
        <v>21</v>
      </c>
      <c r="N285" s="173">
        <f>H285*(1+M285/100)</f>
        <v>0</v>
      </c>
      <c r="O285" s="163">
        <v>0</v>
      </c>
      <c r="P285" s="163">
        <f>ROUND(F285*O285,5)</f>
        <v>0</v>
      </c>
      <c r="Q285" s="163">
        <v>0</v>
      </c>
      <c r="R285" s="163">
        <f>ROUND(F285*Q285,5)</f>
        <v>0</v>
      </c>
      <c r="S285" s="163"/>
      <c r="T285" s="163"/>
      <c r="U285" s="164">
        <v>0</v>
      </c>
      <c r="V285" s="163">
        <f>ROUND(F285*U285,2)</f>
        <v>0</v>
      </c>
      <c r="W285" s="153"/>
      <c r="X285" s="153"/>
      <c r="Y285" s="153"/>
      <c r="Z285" s="153"/>
      <c r="AA285" s="153"/>
      <c r="AB285" s="153"/>
      <c r="AC285" s="153"/>
      <c r="AD285" s="153"/>
      <c r="AE285" s="153"/>
      <c r="AF285" s="153" t="s">
        <v>104</v>
      </c>
      <c r="AG285" s="153"/>
      <c r="AH285" s="153"/>
      <c r="AI285" s="153"/>
      <c r="AJ285" s="153"/>
      <c r="AK285" s="153"/>
      <c r="AL285" s="153"/>
      <c r="AM285" s="153"/>
      <c r="AN285" s="153"/>
      <c r="AO285" s="153"/>
      <c r="AP285" s="153"/>
      <c r="AQ285" s="153"/>
      <c r="AR285" s="153"/>
      <c r="AS285" s="153"/>
      <c r="AT285" s="153"/>
      <c r="AU285" s="153"/>
      <c r="AV285" s="153"/>
      <c r="AW285" s="153"/>
      <c r="AX285" s="153"/>
      <c r="AY285" s="153"/>
      <c r="AZ285" s="153"/>
      <c r="BA285" s="153"/>
      <c r="BB285" s="153"/>
      <c r="BC285" s="153"/>
      <c r="BD285" s="153"/>
      <c r="BE285" s="153"/>
      <c r="BF285" s="153"/>
      <c r="BG285" s="153"/>
      <c r="BH285" s="153"/>
      <c r="BI285" s="153"/>
    </row>
    <row r="286" spans="1:61" outlineLevel="1">
      <c r="A286" s="154"/>
      <c r="B286" s="160"/>
      <c r="C286" s="160"/>
      <c r="D286" s="196" t="s">
        <v>378</v>
      </c>
      <c r="E286" s="165"/>
      <c r="F286" s="170"/>
      <c r="G286" s="173"/>
      <c r="H286" s="173"/>
      <c r="I286" s="173"/>
      <c r="J286" s="173"/>
      <c r="K286" s="173"/>
      <c r="L286" s="173"/>
      <c r="M286" s="173"/>
      <c r="N286" s="173"/>
      <c r="O286" s="163"/>
      <c r="P286" s="163"/>
      <c r="Q286" s="163"/>
      <c r="R286" s="163"/>
      <c r="S286" s="163"/>
      <c r="T286" s="163"/>
      <c r="U286" s="164"/>
      <c r="V286" s="163"/>
      <c r="W286" s="153"/>
      <c r="X286" s="153"/>
      <c r="Y286" s="153"/>
      <c r="Z286" s="153"/>
      <c r="AA286" s="153"/>
      <c r="AB286" s="153"/>
      <c r="AC286" s="153"/>
      <c r="AD286" s="153"/>
      <c r="AE286" s="153"/>
      <c r="AF286" s="153" t="s">
        <v>106</v>
      </c>
      <c r="AG286" s="153">
        <v>0</v>
      </c>
      <c r="AH286" s="153"/>
      <c r="AI286" s="153"/>
      <c r="AJ286" s="153"/>
      <c r="AK286" s="153"/>
      <c r="AL286" s="153"/>
      <c r="AM286" s="153"/>
      <c r="AN286" s="153"/>
      <c r="AO286" s="153"/>
      <c r="AP286" s="153"/>
      <c r="AQ286" s="153"/>
      <c r="AR286" s="153"/>
      <c r="AS286" s="153"/>
      <c r="AT286" s="153"/>
      <c r="AU286" s="153"/>
      <c r="AV286" s="153"/>
      <c r="AW286" s="153"/>
      <c r="AX286" s="153"/>
      <c r="AY286" s="153"/>
      <c r="AZ286" s="153"/>
      <c r="BA286" s="153"/>
      <c r="BB286" s="153"/>
      <c r="BC286" s="153"/>
      <c r="BD286" s="153"/>
      <c r="BE286" s="153"/>
      <c r="BF286" s="153"/>
      <c r="BG286" s="153"/>
      <c r="BH286" s="153"/>
      <c r="BI286" s="153"/>
    </row>
    <row r="287" spans="1:61" outlineLevel="1">
      <c r="A287" s="154"/>
      <c r="B287" s="160"/>
      <c r="C287" s="160"/>
      <c r="D287" s="196" t="s">
        <v>379</v>
      </c>
      <c r="E287" s="165"/>
      <c r="F287" s="170">
        <v>225</v>
      </c>
      <c r="G287" s="173"/>
      <c r="H287" s="173"/>
      <c r="I287" s="173"/>
      <c r="J287" s="173"/>
      <c r="K287" s="173"/>
      <c r="L287" s="173"/>
      <c r="M287" s="173"/>
      <c r="N287" s="173"/>
      <c r="O287" s="163"/>
      <c r="P287" s="163"/>
      <c r="Q287" s="163"/>
      <c r="R287" s="163"/>
      <c r="S287" s="163"/>
      <c r="T287" s="163"/>
      <c r="U287" s="164"/>
      <c r="V287" s="163"/>
      <c r="W287" s="153"/>
      <c r="X287" s="153"/>
      <c r="Y287" s="153"/>
      <c r="Z287" s="153"/>
      <c r="AA287" s="153"/>
      <c r="AB287" s="153"/>
      <c r="AC287" s="153"/>
      <c r="AD287" s="153"/>
      <c r="AE287" s="153"/>
      <c r="AF287" s="153" t="s">
        <v>106</v>
      </c>
      <c r="AG287" s="153">
        <v>0</v>
      </c>
      <c r="AH287" s="153"/>
      <c r="AI287" s="153"/>
      <c r="AJ287" s="153"/>
      <c r="AK287" s="153"/>
      <c r="AL287" s="153"/>
      <c r="AM287" s="153"/>
      <c r="AN287" s="153"/>
      <c r="AO287" s="153"/>
      <c r="AP287" s="153"/>
      <c r="AQ287" s="153"/>
      <c r="AR287" s="153"/>
      <c r="AS287" s="153"/>
      <c r="AT287" s="153"/>
      <c r="AU287" s="153"/>
      <c r="AV287" s="153"/>
      <c r="AW287" s="153"/>
      <c r="AX287" s="153"/>
      <c r="AY287" s="153"/>
      <c r="AZ287" s="153"/>
      <c r="BA287" s="153"/>
      <c r="BB287" s="153"/>
      <c r="BC287" s="153"/>
      <c r="BD287" s="153"/>
      <c r="BE287" s="153"/>
      <c r="BF287" s="153"/>
      <c r="BG287" s="153"/>
      <c r="BH287" s="153"/>
      <c r="BI287" s="153"/>
    </row>
    <row r="288" spans="1:61" outlineLevel="1">
      <c r="A288" s="154">
        <v>103</v>
      </c>
      <c r="B288" s="160" t="s">
        <v>380</v>
      </c>
      <c r="C288" s="203" t="s">
        <v>412</v>
      </c>
      <c r="D288" s="195" t="s">
        <v>381</v>
      </c>
      <c r="E288" s="162" t="s">
        <v>154</v>
      </c>
      <c r="F288" s="169">
        <v>12</v>
      </c>
      <c r="G288" s="172"/>
      <c r="H288" s="173">
        <f>ROUND(F288*G288,2)</f>
        <v>0</v>
      </c>
      <c r="I288" s="172"/>
      <c r="J288" s="173">
        <f>ROUND(F288*I288,2)</f>
        <v>0</v>
      </c>
      <c r="K288" s="172"/>
      <c r="L288" s="173">
        <f>ROUND(F288*K288,2)</f>
        <v>0</v>
      </c>
      <c r="M288" s="173">
        <v>21</v>
      </c>
      <c r="N288" s="173">
        <f>H288*(1+M288/100)</f>
        <v>0</v>
      </c>
      <c r="O288" s="163">
        <v>0</v>
      </c>
      <c r="P288" s="163">
        <f>ROUND(F288*O288,5)</f>
        <v>0</v>
      </c>
      <c r="Q288" s="163">
        <v>0</v>
      </c>
      <c r="R288" s="163">
        <f>ROUND(F288*Q288,5)</f>
        <v>0</v>
      </c>
      <c r="S288" s="163"/>
      <c r="T288" s="163"/>
      <c r="U288" s="164">
        <v>0</v>
      </c>
      <c r="V288" s="163">
        <f>ROUND(F288*U288,2)</f>
        <v>0</v>
      </c>
      <c r="W288" s="153"/>
      <c r="X288" s="153"/>
      <c r="Y288" s="153"/>
      <c r="Z288" s="153"/>
      <c r="AA288" s="153"/>
      <c r="AB288" s="153"/>
      <c r="AC288" s="153"/>
      <c r="AD288" s="153"/>
      <c r="AE288" s="153"/>
      <c r="AF288" s="153" t="s">
        <v>155</v>
      </c>
      <c r="AG288" s="153"/>
      <c r="AH288" s="153"/>
      <c r="AI288" s="153"/>
      <c r="AJ288" s="153"/>
      <c r="AK288" s="153"/>
      <c r="AL288" s="153"/>
      <c r="AM288" s="153"/>
      <c r="AN288" s="153"/>
      <c r="AO288" s="153"/>
      <c r="AP288" s="153"/>
      <c r="AQ288" s="153"/>
      <c r="AR288" s="153"/>
      <c r="AS288" s="153"/>
      <c r="AT288" s="153"/>
      <c r="AU288" s="153"/>
      <c r="AV288" s="153"/>
      <c r="AW288" s="153"/>
      <c r="AX288" s="153"/>
      <c r="AY288" s="153"/>
      <c r="AZ288" s="153"/>
      <c r="BA288" s="153"/>
      <c r="BB288" s="153"/>
      <c r="BC288" s="153"/>
      <c r="BD288" s="153"/>
      <c r="BE288" s="153"/>
      <c r="BF288" s="153"/>
      <c r="BG288" s="153"/>
      <c r="BH288" s="153"/>
      <c r="BI288" s="153"/>
    </row>
    <row r="289" spans="1:61" outlineLevel="1">
      <c r="A289" s="154">
        <v>104</v>
      </c>
      <c r="B289" s="160" t="s">
        <v>382</v>
      </c>
      <c r="C289" s="203" t="s">
        <v>412</v>
      </c>
      <c r="D289" s="195" t="s">
        <v>383</v>
      </c>
      <c r="E289" s="162" t="s">
        <v>154</v>
      </c>
      <c r="F289" s="169">
        <v>12</v>
      </c>
      <c r="G289" s="172"/>
      <c r="H289" s="173">
        <f>ROUND(F289*G289,2)</f>
        <v>0</v>
      </c>
      <c r="I289" s="172"/>
      <c r="J289" s="173">
        <f>ROUND(F289*I289,2)</f>
        <v>0</v>
      </c>
      <c r="K289" s="172"/>
      <c r="L289" s="173">
        <f>ROUND(F289*K289,2)</f>
        <v>0</v>
      </c>
      <c r="M289" s="173">
        <v>21</v>
      </c>
      <c r="N289" s="173">
        <f>H289*(1+M289/100)</f>
        <v>0</v>
      </c>
      <c r="O289" s="163">
        <v>0</v>
      </c>
      <c r="P289" s="163">
        <f>ROUND(F289*O289,5)</f>
        <v>0</v>
      </c>
      <c r="Q289" s="163">
        <v>0</v>
      </c>
      <c r="R289" s="163">
        <f>ROUND(F289*Q289,5)</f>
        <v>0</v>
      </c>
      <c r="S289" s="163"/>
      <c r="T289" s="163"/>
      <c r="U289" s="164">
        <v>0</v>
      </c>
      <c r="V289" s="163">
        <f>ROUND(F289*U289,2)</f>
        <v>0</v>
      </c>
      <c r="W289" s="153"/>
      <c r="X289" s="153"/>
      <c r="Y289" s="153"/>
      <c r="Z289" s="153"/>
      <c r="AA289" s="153"/>
      <c r="AB289" s="153"/>
      <c r="AC289" s="153"/>
      <c r="AD289" s="153"/>
      <c r="AE289" s="153"/>
      <c r="AF289" s="153" t="s">
        <v>155</v>
      </c>
      <c r="AG289" s="153"/>
      <c r="AH289" s="153"/>
      <c r="AI289" s="153"/>
      <c r="AJ289" s="153"/>
      <c r="AK289" s="153"/>
      <c r="AL289" s="153"/>
      <c r="AM289" s="153"/>
      <c r="AN289" s="153"/>
      <c r="AO289" s="153"/>
      <c r="AP289" s="153"/>
      <c r="AQ289" s="153"/>
      <c r="AR289" s="153"/>
      <c r="AS289" s="153"/>
      <c r="AT289" s="153"/>
      <c r="AU289" s="153"/>
      <c r="AV289" s="153"/>
      <c r="AW289" s="153"/>
      <c r="AX289" s="153"/>
      <c r="AY289" s="153"/>
      <c r="AZ289" s="153"/>
      <c r="BA289" s="153"/>
      <c r="BB289" s="153"/>
      <c r="BC289" s="153"/>
      <c r="BD289" s="153"/>
      <c r="BE289" s="153"/>
      <c r="BF289" s="153"/>
      <c r="BG289" s="153"/>
      <c r="BH289" s="153"/>
      <c r="BI289" s="153"/>
    </row>
    <row r="290" spans="1:61" outlineLevel="1">
      <c r="A290" s="154">
        <v>105</v>
      </c>
      <c r="B290" s="160" t="s">
        <v>384</v>
      </c>
      <c r="C290" s="203" t="s">
        <v>412</v>
      </c>
      <c r="D290" s="195" t="s">
        <v>385</v>
      </c>
      <c r="E290" s="162" t="s">
        <v>150</v>
      </c>
      <c r="F290" s="169">
        <v>283.5</v>
      </c>
      <c r="G290" s="172"/>
      <c r="H290" s="173">
        <f>ROUND(F290*G290,2)</f>
        <v>0</v>
      </c>
      <c r="I290" s="172"/>
      <c r="J290" s="173">
        <f>ROUND(F290*I290,2)</f>
        <v>0</v>
      </c>
      <c r="K290" s="172"/>
      <c r="L290" s="173">
        <f>ROUND(F290*K290,2)</f>
        <v>0</v>
      </c>
      <c r="M290" s="173">
        <v>21</v>
      </c>
      <c r="N290" s="173">
        <f>H290*(1+M290/100)</f>
        <v>0</v>
      </c>
      <c r="O290" s="163">
        <v>0</v>
      </c>
      <c r="P290" s="163">
        <f>ROUND(F290*O290,5)</f>
        <v>0</v>
      </c>
      <c r="Q290" s="163">
        <v>0</v>
      </c>
      <c r="R290" s="163">
        <f>ROUND(F290*Q290,5)</f>
        <v>0</v>
      </c>
      <c r="S290" s="163"/>
      <c r="T290" s="163"/>
      <c r="U290" s="164">
        <v>0</v>
      </c>
      <c r="V290" s="163">
        <f>ROUND(F290*U290,2)</f>
        <v>0</v>
      </c>
      <c r="W290" s="153"/>
      <c r="X290" s="153"/>
      <c r="Y290" s="153"/>
      <c r="Z290" s="153"/>
      <c r="AA290" s="153"/>
      <c r="AB290" s="153"/>
      <c r="AC290" s="153"/>
      <c r="AD290" s="153"/>
      <c r="AE290" s="153"/>
      <c r="AF290" s="153" t="s">
        <v>155</v>
      </c>
      <c r="AG290" s="153"/>
      <c r="AH290" s="153"/>
      <c r="AI290" s="153"/>
      <c r="AJ290" s="153"/>
      <c r="AK290" s="153"/>
      <c r="AL290" s="153"/>
      <c r="AM290" s="153"/>
      <c r="AN290" s="153"/>
      <c r="AO290" s="153"/>
      <c r="AP290" s="153"/>
      <c r="AQ290" s="153"/>
      <c r="AR290" s="153"/>
      <c r="AS290" s="153"/>
      <c r="AT290" s="153"/>
      <c r="AU290" s="153"/>
      <c r="AV290" s="153"/>
      <c r="AW290" s="153"/>
      <c r="AX290" s="153"/>
      <c r="AY290" s="153"/>
      <c r="AZ290" s="153"/>
      <c r="BA290" s="153"/>
      <c r="BB290" s="153"/>
      <c r="BC290" s="153"/>
      <c r="BD290" s="153"/>
      <c r="BE290" s="153"/>
      <c r="BF290" s="153"/>
      <c r="BG290" s="153"/>
      <c r="BH290" s="153"/>
      <c r="BI290" s="153"/>
    </row>
    <row r="291" spans="1:61" outlineLevel="1">
      <c r="A291" s="154"/>
      <c r="B291" s="160"/>
      <c r="C291" s="160"/>
      <c r="D291" s="196" t="s">
        <v>386</v>
      </c>
      <c r="E291" s="165"/>
      <c r="F291" s="170">
        <v>283.5</v>
      </c>
      <c r="G291" s="173"/>
      <c r="H291" s="173"/>
      <c r="I291" s="173"/>
      <c r="J291" s="173"/>
      <c r="K291" s="173"/>
      <c r="L291" s="173"/>
      <c r="M291" s="173"/>
      <c r="N291" s="173"/>
      <c r="O291" s="163"/>
      <c r="P291" s="163"/>
      <c r="Q291" s="163"/>
      <c r="R291" s="163"/>
      <c r="S291" s="163"/>
      <c r="T291" s="163"/>
      <c r="U291" s="164"/>
      <c r="V291" s="163"/>
      <c r="W291" s="153"/>
      <c r="X291" s="153"/>
      <c r="Y291" s="153"/>
      <c r="Z291" s="153"/>
      <c r="AA291" s="153"/>
      <c r="AB291" s="153"/>
      <c r="AC291" s="153"/>
      <c r="AD291" s="153"/>
      <c r="AE291" s="153"/>
      <c r="AF291" s="153" t="s">
        <v>106</v>
      </c>
      <c r="AG291" s="153">
        <v>0</v>
      </c>
      <c r="AH291" s="153"/>
      <c r="AI291" s="153"/>
      <c r="AJ291" s="153"/>
      <c r="AK291" s="153"/>
      <c r="AL291" s="153"/>
      <c r="AM291" s="153"/>
      <c r="AN291" s="153"/>
      <c r="AO291" s="153"/>
      <c r="AP291" s="153"/>
      <c r="AQ291" s="153"/>
      <c r="AR291" s="153"/>
      <c r="AS291" s="153"/>
      <c r="AT291" s="153"/>
      <c r="AU291" s="153"/>
      <c r="AV291" s="153"/>
      <c r="AW291" s="153"/>
      <c r="AX291" s="153"/>
      <c r="AY291" s="153"/>
      <c r="AZ291" s="153"/>
      <c r="BA291" s="153"/>
      <c r="BB291" s="153"/>
      <c r="BC291" s="153"/>
      <c r="BD291" s="153"/>
      <c r="BE291" s="153"/>
      <c r="BF291" s="153"/>
      <c r="BG291" s="153"/>
      <c r="BH291" s="153"/>
      <c r="BI291" s="153"/>
    </row>
    <row r="292" spans="1:61" outlineLevel="1">
      <c r="A292" s="154">
        <v>106</v>
      </c>
      <c r="B292" s="160" t="s">
        <v>250</v>
      </c>
      <c r="C292" s="204" t="s">
        <v>413</v>
      </c>
      <c r="D292" s="195" t="s">
        <v>387</v>
      </c>
      <c r="E292" s="162" t="s">
        <v>127</v>
      </c>
      <c r="F292" s="169">
        <v>247.5</v>
      </c>
      <c r="G292" s="172"/>
      <c r="H292" s="173">
        <f>ROUND(F292*G292,2)</f>
        <v>0</v>
      </c>
      <c r="I292" s="172"/>
      <c r="J292" s="173">
        <f>ROUND(F292*I292,2)</f>
        <v>0</v>
      </c>
      <c r="K292" s="172"/>
      <c r="L292" s="173">
        <f>ROUND(F292*K292,2)</f>
        <v>0</v>
      </c>
      <c r="M292" s="173">
        <v>21</v>
      </c>
      <c r="N292" s="173">
        <f>H292*(1+M292/100)</f>
        <v>0</v>
      </c>
      <c r="O292" s="163">
        <v>0</v>
      </c>
      <c r="P292" s="163">
        <f>ROUND(F292*O292,5)</f>
        <v>0</v>
      </c>
      <c r="Q292" s="163">
        <v>0</v>
      </c>
      <c r="R292" s="163">
        <f>ROUND(F292*Q292,5)</f>
        <v>0</v>
      </c>
      <c r="S292" s="163"/>
      <c r="T292" s="163"/>
      <c r="U292" s="164">
        <v>0</v>
      </c>
      <c r="V292" s="163">
        <f>ROUND(F292*U292,2)</f>
        <v>0</v>
      </c>
      <c r="W292" s="153"/>
      <c r="X292" s="153"/>
      <c r="Y292" s="153"/>
      <c r="Z292" s="153"/>
      <c r="AA292" s="153"/>
      <c r="AB292" s="153"/>
      <c r="AC292" s="153"/>
      <c r="AD292" s="153"/>
      <c r="AE292" s="153"/>
      <c r="AF292" s="153" t="s">
        <v>104</v>
      </c>
      <c r="AG292" s="153"/>
      <c r="AH292" s="153"/>
      <c r="AI292" s="153"/>
      <c r="AJ292" s="153"/>
      <c r="AK292" s="153"/>
      <c r="AL292" s="153"/>
      <c r="AM292" s="153"/>
      <c r="AN292" s="153"/>
      <c r="AO292" s="153"/>
      <c r="AP292" s="153"/>
      <c r="AQ292" s="153"/>
      <c r="AR292" s="153"/>
      <c r="AS292" s="153"/>
      <c r="AT292" s="153"/>
      <c r="AU292" s="153"/>
      <c r="AV292" s="153"/>
      <c r="AW292" s="153"/>
      <c r="AX292" s="153"/>
      <c r="AY292" s="153"/>
      <c r="AZ292" s="153"/>
      <c r="BA292" s="153"/>
      <c r="BB292" s="153"/>
      <c r="BC292" s="153"/>
      <c r="BD292" s="153"/>
      <c r="BE292" s="153"/>
      <c r="BF292" s="153"/>
      <c r="BG292" s="153"/>
      <c r="BH292" s="153"/>
      <c r="BI292" s="153"/>
    </row>
    <row r="293" spans="1:61" outlineLevel="1">
      <c r="A293" s="154"/>
      <c r="B293" s="160"/>
      <c r="C293" s="160"/>
      <c r="D293" s="196" t="s">
        <v>388</v>
      </c>
      <c r="E293" s="165"/>
      <c r="F293" s="170">
        <v>247.5</v>
      </c>
      <c r="G293" s="173"/>
      <c r="H293" s="173"/>
      <c r="I293" s="173"/>
      <c r="J293" s="173"/>
      <c r="K293" s="173"/>
      <c r="L293" s="173"/>
      <c r="M293" s="173"/>
      <c r="N293" s="173"/>
      <c r="O293" s="163"/>
      <c r="P293" s="163"/>
      <c r="Q293" s="163"/>
      <c r="R293" s="163"/>
      <c r="S293" s="163"/>
      <c r="T293" s="163"/>
      <c r="U293" s="164"/>
      <c r="V293" s="163"/>
      <c r="W293" s="153"/>
      <c r="X293" s="153"/>
      <c r="Y293" s="153"/>
      <c r="Z293" s="153"/>
      <c r="AA293" s="153"/>
      <c r="AB293" s="153"/>
      <c r="AC293" s="153"/>
      <c r="AD293" s="153"/>
      <c r="AE293" s="153"/>
      <c r="AF293" s="153" t="s">
        <v>106</v>
      </c>
      <c r="AG293" s="153">
        <v>0</v>
      </c>
      <c r="AH293" s="153"/>
      <c r="AI293" s="153"/>
      <c r="AJ293" s="153"/>
      <c r="AK293" s="153"/>
      <c r="AL293" s="153"/>
      <c r="AM293" s="153"/>
      <c r="AN293" s="153"/>
      <c r="AO293" s="153"/>
      <c r="AP293" s="153"/>
      <c r="AQ293" s="153"/>
      <c r="AR293" s="153"/>
      <c r="AS293" s="153"/>
      <c r="AT293" s="153"/>
      <c r="AU293" s="153"/>
      <c r="AV293" s="153"/>
      <c r="AW293" s="153"/>
      <c r="AX293" s="153"/>
      <c r="AY293" s="153"/>
      <c r="AZ293" s="153"/>
      <c r="BA293" s="153"/>
      <c r="BB293" s="153"/>
      <c r="BC293" s="153"/>
      <c r="BD293" s="153"/>
      <c r="BE293" s="153"/>
      <c r="BF293" s="153"/>
      <c r="BG293" s="153"/>
      <c r="BH293" s="153"/>
      <c r="BI293" s="153"/>
    </row>
    <row r="294" spans="1:61" outlineLevel="1">
      <c r="A294" s="154">
        <v>107</v>
      </c>
      <c r="B294" s="160" t="s">
        <v>389</v>
      </c>
      <c r="C294" s="203" t="s">
        <v>412</v>
      </c>
      <c r="D294" s="195" t="s">
        <v>390</v>
      </c>
      <c r="E294" s="162" t="s">
        <v>205</v>
      </c>
      <c r="F294" s="169">
        <v>1.2</v>
      </c>
      <c r="G294" s="172"/>
      <c r="H294" s="173">
        <f>ROUND(F294*G294,2)</f>
        <v>0</v>
      </c>
      <c r="I294" s="172"/>
      <c r="J294" s="173">
        <f>ROUND(F294*I294,2)</f>
        <v>0</v>
      </c>
      <c r="K294" s="172"/>
      <c r="L294" s="173">
        <f>ROUND(F294*K294,2)</f>
        <v>0</v>
      </c>
      <c r="M294" s="173">
        <v>21</v>
      </c>
      <c r="N294" s="173">
        <f>H294*(1+M294/100)</f>
        <v>0</v>
      </c>
      <c r="O294" s="163">
        <v>0</v>
      </c>
      <c r="P294" s="163">
        <f>ROUND(F294*O294,5)</f>
        <v>0</v>
      </c>
      <c r="Q294" s="163">
        <v>0</v>
      </c>
      <c r="R294" s="163">
        <f>ROUND(F294*Q294,5)</f>
        <v>0</v>
      </c>
      <c r="S294" s="163"/>
      <c r="T294" s="163"/>
      <c r="U294" s="164">
        <v>2.2549999999999999</v>
      </c>
      <c r="V294" s="163">
        <f>ROUND(F294*U294,2)</f>
        <v>2.71</v>
      </c>
      <c r="W294" s="153"/>
      <c r="X294" s="153"/>
      <c r="Y294" s="153"/>
      <c r="Z294" s="153"/>
      <c r="AA294" s="153"/>
      <c r="AB294" s="153"/>
      <c r="AC294" s="153"/>
      <c r="AD294" s="153"/>
      <c r="AE294" s="153"/>
      <c r="AF294" s="153" t="s">
        <v>104</v>
      </c>
      <c r="AG294" s="153"/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153"/>
      <c r="AT294" s="153"/>
      <c r="AU294" s="153"/>
      <c r="AV294" s="153"/>
      <c r="AW294" s="153"/>
      <c r="AX294" s="153"/>
      <c r="AY294" s="153"/>
      <c r="AZ294" s="153"/>
      <c r="BA294" s="153"/>
      <c r="BB294" s="153"/>
      <c r="BC294" s="153"/>
      <c r="BD294" s="153"/>
      <c r="BE294" s="153"/>
      <c r="BF294" s="153"/>
      <c r="BG294" s="153"/>
      <c r="BH294" s="153"/>
      <c r="BI294" s="153"/>
    </row>
    <row r="295" spans="1:61">
      <c r="A295" s="155" t="s">
        <v>99</v>
      </c>
      <c r="B295" s="161" t="s">
        <v>72</v>
      </c>
      <c r="C295" s="161"/>
      <c r="D295" s="197" t="s">
        <v>27</v>
      </c>
      <c r="E295" s="166"/>
      <c r="F295" s="171"/>
      <c r="G295" s="174"/>
      <c r="H295" s="174">
        <f>SUMIF(AF296:AF299,"&lt;&gt;NOR",H296:H299)</f>
        <v>0</v>
      </c>
      <c r="I295" s="174"/>
      <c r="J295" s="174">
        <f>SUM(J296:J299)</f>
        <v>0</v>
      </c>
      <c r="K295" s="174"/>
      <c r="L295" s="174">
        <f>SUM(L296:L299)</f>
        <v>0</v>
      </c>
      <c r="M295" s="174"/>
      <c r="N295" s="174">
        <f>SUM(N296:N299)</f>
        <v>0</v>
      </c>
      <c r="O295" s="167"/>
      <c r="P295" s="167">
        <f>SUM(P296:P299)</f>
        <v>0</v>
      </c>
      <c r="Q295" s="167"/>
      <c r="R295" s="167">
        <f>SUM(R296:R299)</f>
        <v>0</v>
      </c>
      <c r="S295" s="167"/>
      <c r="T295" s="167"/>
      <c r="U295" s="168"/>
      <c r="V295" s="167">
        <f>SUM(V296:V299)</f>
        <v>0</v>
      </c>
      <c r="AF295" t="s">
        <v>100</v>
      </c>
    </row>
    <row r="296" spans="1:61" outlineLevel="1">
      <c r="A296" s="154">
        <v>108</v>
      </c>
      <c r="B296" s="160" t="s">
        <v>391</v>
      </c>
      <c r="C296" s="204" t="s">
        <v>413</v>
      </c>
      <c r="D296" s="195" t="s">
        <v>392</v>
      </c>
      <c r="E296" s="162" t="s">
        <v>268</v>
      </c>
      <c r="F296" s="169">
        <v>1</v>
      </c>
      <c r="G296" s="172"/>
      <c r="H296" s="173">
        <f>ROUND(F296*G296,2)</f>
        <v>0</v>
      </c>
      <c r="I296" s="172"/>
      <c r="J296" s="173">
        <f>ROUND(F296*I296,2)</f>
        <v>0</v>
      </c>
      <c r="K296" s="172"/>
      <c r="L296" s="173">
        <f>ROUND(F296*K296,2)</f>
        <v>0</v>
      </c>
      <c r="M296" s="173">
        <v>21</v>
      </c>
      <c r="N296" s="173">
        <f>H296*(1+M296/100)</f>
        <v>0</v>
      </c>
      <c r="O296" s="163">
        <v>0</v>
      </c>
      <c r="P296" s="163">
        <f>ROUND(F296*O296,5)</f>
        <v>0</v>
      </c>
      <c r="Q296" s="163">
        <v>0</v>
      </c>
      <c r="R296" s="163">
        <f>ROUND(F296*Q296,5)</f>
        <v>0</v>
      </c>
      <c r="S296" s="163"/>
      <c r="T296" s="163"/>
      <c r="U296" s="164">
        <v>0</v>
      </c>
      <c r="V296" s="163">
        <f>ROUND(F296*U296,2)</f>
        <v>0</v>
      </c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 t="s">
        <v>104</v>
      </c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  <c r="BI296" s="153"/>
    </row>
    <row r="297" spans="1:61" outlineLevel="1">
      <c r="A297" s="154">
        <v>109</v>
      </c>
      <c r="B297" s="160" t="s">
        <v>393</v>
      </c>
      <c r="C297" s="204" t="s">
        <v>413</v>
      </c>
      <c r="D297" s="195" t="s">
        <v>394</v>
      </c>
      <c r="E297" s="162" t="s">
        <v>268</v>
      </c>
      <c r="F297" s="169">
        <v>1</v>
      </c>
      <c r="G297" s="172"/>
      <c r="H297" s="173">
        <f>ROUND(F297*G297,2)</f>
        <v>0</v>
      </c>
      <c r="I297" s="172"/>
      <c r="J297" s="173">
        <f>ROUND(F297*I297,2)</f>
        <v>0</v>
      </c>
      <c r="K297" s="172"/>
      <c r="L297" s="173">
        <f>ROUND(F297*K297,2)</f>
        <v>0</v>
      </c>
      <c r="M297" s="173">
        <v>21</v>
      </c>
      <c r="N297" s="173">
        <f>H297*(1+M297/100)</f>
        <v>0</v>
      </c>
      <c r="O297" s="163">
        <v>0</v>
      </c>
      <c r="P297" s="163">
        <f>ROUND(F297*O297,5)</f>
        <v>0</v>
      </c>
      <c r="Q297" s="163">
        <v>0</v>
      </c>
      <c r="R297" s="163">
        <f>ROUND(F297*Q297,5)</f>
        <v>0</v>
      </c>
      <c r="S297" s="163"/>
      <c r="T297" s="163"/>
      <c r="U297" s="164">
        <v>0</v>
      </c>
      <c r="V297" s="163">
        <f>ROUND(F297*U297,2)</f>
        <v>0</v>
      </c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 t="s">
        <v>104</v>
      </c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  <c r="BI297" s="153"/>
    </row>
    <row r="298" spans="1:61" outlineLevel="1">
      <c r="A298" s="154">
        <v>110</v>
      </c>
      <c r="B298" s="160" t="s">
        <v>395</v>
      </c>
      <c r="C298" s="204" t="s">
        <v>413</v>
      </c>
      <c r="D298" s="195" t="s">
        <v>396</v>
      </c>
      <c r="E298" s="162" t="s">
        <v>268</v>
      </c>
      <c r="F298" s="169">
        <v>1</v>
      </c>
      <c r="G298" s="172"/>
      <c r="H298" s="173">
        <f>ROUND(F298*G298,2)</f>
        <v>0</v>
      </c>
      <c r="I298" s="172"/>
      <c r="J298" s="173">
        <f>ROUND(F298*I298,2)</f>
        <v>0</v>
      </c>
      <c r="K298" s="172"/>
      <c r="L298" s="173">
        <f>ROUND(F298*K298,2)</f>
        <v>0</v>
      </c>
      <c r="M298" s="173">
        <v>21</v>
      </c>
      <c r="N298" s="173">
        <f>H298*(1+M298/100)</f>
        <v>0</v>
      </c>
      <c r="O298" s="163">
        <v>0</v>
      </c>
      <c r="P298" s="163">
        <f>ROUND(F298*O298,5)</f>
        <v>0</v>
      </c>
      <c r="Q298" s="163">
        <v>0</v>
      </c>
      <c r="R298" s="163">
        <f>ROUND(F298*Q298,5)</f>
        <v>0</v>
      </c>
      <c r="S298" s="163"/>
      <c r="T298" s="163"/>
      <c r="U298" s="164">
        <v>0</v>
      </c>
      <c r="V298" s="163">
        <f>ROUND(F298*U298,2)</f>
        <v>0</v>
      </c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 t="s">
        <v>104</v>
      </c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</row>
    <row r="299" spans="1:61" outlineLevel="1">
      <c r="A299" s="154">
        <v>111</v>
      </c>
      <c r="B299" s="160" t="s">
        <v>397</v>
      </c>
      <c r="C299" s="204" t="s">
        <v>413</v>
      </c>
      <c r="D299" s="195" t="s">
        <v>398</v>
      </c>
      <c r="E299" s="162" t="s">
        <v>268</v>
      </c>
      <c r="F299" s="169">
        <v>1</v>
      </c>
      <c r="G299" s="172"/>
      <c r="H299" s="173">
        <f>ROUND(F299*G299,2)</f>
        <v>0</v>
      </c>
      <c r="I299" s="172"/>
      <c r="J299" s="173">
        <f>ROUND(F299*I299,2)</f>
        <v>0</v>
      </c>
      <c r="K299" s="172"/>
      <c r="L299" s="173">
        <f>ROUND(F299*K299,2)</f>
        <v>0</v>
      </c>
      <c r="M299" s="173">
        <v>21</v>
      </c>
      <c r="N299" s="173">
        <f>H299*(1+M299/100)</f>
        <v>0</v>
      </c>
      <c r="O299" s="163">
        <v>0</v>
      </c>
      <c r="P299" s="163">
        <f>ROUND(F299*O299,5)</f>
        <v>0</v>
      </c>
      <c r="Q299" s="163">
        <v>0</v>
      </c>
      <c r="R299" s="163">
        <f>ROUND(F299*Q299,5)</f>
        <v>0</v>
      </c>
      <c r="S299" s="163"/>
      <c r="T299" s="163"/>
      <c r="U299" s="164">
        <v>0</v>
      </c>
      <c r="V299" s="163">
        <f>ROUND(F299*U299,2)</f>
        <v>0</v>
      </c>
      <c r="W299" s="153"/>
      <c r="X299" s="153"/>
      <c r="Y299" s="153"/>
      <c r="Z299" s="153"/>
      <c r="AA299" s="153"/>
      <c r="AB299" s="153"/>
      <c r="AC299" s="153"/>
      <c r="AD299" s="153"/>
      <c r="AE299" s="153"/>
      <c r="AF299" s="153" t="s">
        <v>104</v>
      </c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  <c r="BI299" s="153"/>
    </row>
    <row r="300" spans="1:61">
      <c r="A300" s="155" t="s">
        <v>99</v>
      </c>
      <c r="B300" s="161" t="s">
        <v>73</v>
      </c>
      <c r="C300" s="161"/>
      <c r="D300" s="197" t="s">
        <v>26</v>
      </c>
      <c r="E300" s="166"/>
      <c r="F300" s="171"/>
      <c r="G300" s="174"/>
      <c r="H300" s="174">
        <f>SUMIF(AF301:AF305,"&lt;&gt;NOR",H301:H305)</f>
        <v>0</v>
      </c>
      <c r="I300" s="174"/>
      <c r="J300" s="174">
        <f>SUM(J301:J305)</f>
        <v>0</v>
      </c>
      <c r="K300" s="174"/>
      <c r="L300" s="174">
        <f>SUM(L301:L305)</f>
        <v>0</v>
      </c>
      <c r="M300" s="174"/>
      <c r="N300" s="174">
        <f>SUM(N301:N305)</f>
        <v>0</v>
      </c>
      <c r="O300" s="167"/>
      <c r="P300" s="167">
        <f>SUM(P301:P305)</f>
        <v>0</v>
      </c>
      <c r="Q300" s="167"/>
      <c r="R300" s="167">
        <f>SUM(R301:R305)</f>
        <v>0</v>
      </c>
      <c r="S300" s="167"/>
      <c r="T300" s="167"/>
      <c r="U300" s="168"/>
      <c r="V300" s="167">
        <f>SUM(V301:V305)</f>
        <v>0</v>
      </c>
      <c r="AF300" t="s">
        <v>100</v>
      </c>
    </row>
    <row r="301" spans="1:61" outlineLevel="1">
      <c r="A301" s="154">
        <v>112</v>
      </c>
      <c r="B301" s="160" t="s">
        <v>399</v>
      </c>
      <c r="C301" s="204" t="s">
        <v>413</v>
      </c>
      <c r="D301" s="195" t="s">
        <v>400</v>
      </c>
      <c r="E301" s="162" t="s">
        <v>268</v>
      </c>
      <c r="F301" s="169">
        <v>1</v>
      </c>
      <c r="G301" s="172"/>
      <c r="H301" s="173">
        <f>ROUND(F301*G301,2)</f>
        <v>0</v>
      </c>
      <c r="I301" s="172"/>
      <c r="J301" s="173">
        <f>ROUND(F301*I301,2)</f>
        <v>0</v>
      </c>
      <c r="K301" s="172"/>
      <c r="L301" s="173">
        <f>ROUND(F301*K301,2)</f>
        <v>0</v>
      </c>
      <c r="M301" s="173">
        <v>21</v>
      </c>
      <c r="N301" s="173">
        <f>H301*(1+M301/100)</f>
        <v>0</v>
      </c>
      <c r="O301" s="163">
        <v>0</v>
      </c>
      <c r="P301" s="163">
        <f>ROUND(F301*O301,5)</f>
        <v>0</v>
      </c>
      <c r="Q301" s="163">
        <v>0</v>
      </c>
      <c r="R301" s="163">
        <f>ROUND(F301*Q301,5)</f>
        <v>0</v>
      </c>
      <c r="S301" s="163"/>
      <c r="T301" s="163"/>
      <c r="U301" s="164">
        <v>0</v>
      </c>
      <c r="V301" s="163">
        <f>ROUND(F301*U301,2)</f>
        <v>0</v>
      </c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 t="s">
        <v>104</v>
      </c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</row>
    <row r="302" spans="1:61" outlineLevel="1">
      <c r="A302" s="154">
        <v>113</v>
      </c>
      <c r="B302" s="160" t="s">
        <v>401</v>
      </c>
      <c r="C302" s="204" t="s">
        <v>413</v>
      </c>
      <c r="D302" s="195" t="s">
        <v>402</v>
      </c>
      <c r="E302" s="162" t="s">
        <v>268</v>
      </c>
      <c r="F302" s="169">
        <v>1</v>
      </c>
      <c r="G302" s="172"/>
      <c r="H302" s="173">
        <f>ROUND(F302*G302,2)</f>
        <v>0</v>
      </c>
      <c r="I302" s="172"/>
      <c r="J302" s="173">
        <f>ROUND(F302*I302,2)</f>
        <v>0</v>
      </c>
      <c r="K302" s="172"/>
      <c r="L302" s="173">
        <f>ROUND(F302*K302,2)</f>
        <v>0</v>
      </c>
      <c r="M302" s="173">
        <v>21</v>
      </c>
      <c r="N302" s="173">
        <f>H302*(1+M302/100)</f>
        <v>0</v>
      </c>
      <c r="O302" s="163">
        <v>0</v>
      </c>
      <c r="P302" s="163">
        <f>ROUND(F302*O302,5)</f>
        <v>0</v>
      </c>
      <c r="Q302" s="163">
        <v>0</v>
      </c>
      <c r="R302" s="163">
        <f>ROUND(F302*Q302,5)</f>
        <v>0</v>
      </c>
      <c r="S302" s="163"/>
      <c r="T302" s="163"/>
      <c r="U302" s="164">
        <v>0</v>
      </c>
      <c r="V302" s="163">
        <f>ROUND(F302*U302,2)</f>
        <v>0</v>
      </c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 t="s">
        <v>104</v>
      </c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</row>
    <row r="303" spans="1:61" outlineLevel="1">
      <c r="A303" s="154">
        <v>114</v>
      </c>
      <c r="B303" s="160" t="s">
        <v>403</v>
      </c>
      <c r="C303" s="204" t="s">
        <v>413</v>
      </c>
      <c r="D303" s="195" t="s">
        <v>404</v>
      </c>
      <c r="E303" s="162" t="s">
        <v>268</v>
      </c>
      <c r="F303" s="169">
        <v>1</v>
      </c>
      <c r="G303" s="172"/>
      <c r="H303" s="173">
        <f>ROUND(F303*G303,2)</f>
        <v>0</v>
      </c>
      <c r="I303" s="172"/>
      <c r="J303" s="173">
        <f>ROUND(F303*I303,2)</f>
        <v>0</v>
      </c>
      <c r="K303" s="172"/>
      <c r="L303" s="173">
        <f>ROUND(F303*K303,2)</f>
        <v>0</v>
      </c>
      <c r="M303" s="173">
        <v>21</v>
      </c>
      <c r="N303" s="173">
        <f>H303*(1+M303/100)</f>
        <v>0</v>
      </c>
      <c r="O303" s="163">
        <v>0</v>
      </c>
      <c r="P303" s="163">
        <f>ROUND(F303*O303,5)</f>
        <v>0</v>
      </c>
      <c r="Q303" s="163">
        <v>0</v>
      </c>
      <c r="R303" s="163">
        <f>ROUND(F303*Q303,5)</f>
        <v>0</v>
      </c>
      <c r="S303" s="163"/>
      <c r="T303" s="163"/>
      <c r="U303" s="164">
        <v>0</v>
      </c>
      <c r="V303" s="163">
        <f>ROUND(F303*U303,2)</f>
        <v>0</v>
      </c>
      <c r="W303" s="153"/>
      <c r="X303" s="153"/>
      <c r="Y303" s="153"/>
      <c r="Z303" s="153"/>
      <c r="AA303" s="153"/>
      <c r="AB303" s="153"/>
      <c r="AC303" s="153"/>
      <c r="AD303" s="153"/>
      <c r="AE303" s="153"/>
      <c r="AF303" s="153" t="s">
        <v>104</v>
      </c>
      <c r="AG303" s="153"/>
      <c r="AH303" s="153"/>
      <c r="AI303" s="153"/>
      <c r="AJ303" s="153"/>
      <c r="AK303" s="153"/>
      <c r="AL303" s="153"/>
      <c r="AM303" s="153"/>
      <c r="AN303" s="153"/>
      <c r="AO303" s="153"/>
      <c r="AP303" s="153"/>
      <c r="AQ303" s="153"/>
      <c r="AR303" s="153"/>
      <c r="AS303" s="153"/>
      <c r="AT303" s="153"/>
      <c r="AU303" s="153"/>
      <c r="AV303" s="153"/>
      <c r="AW303" s="153"/>
      <c r="AX303" s="153"/>
      <c r="AY303" s="153"/>
      <c r="AZ303" s="153"/>
      <c r="BA303" s="153"/>
      <c r="BB303" s="153"/>
      <c r="BC303" s="153"/>
      <c r="BD303" s="153"/>
      <c r="BE303" s="153"/>
      <c r="BF303" s="153"/>
      <c r="BG303" s="153"/>
      <c r="BH303" s="153"/>
      <c r="BI303" s="153"/>
    </row>
    <row r="304" spans="1:61" outlineLevel="1">
      <c r="A304" s="154">
        <v>115</v>
      </c>
      <c r="B304" s="160" t="s">
        <v>405</v>
      </c>
      <c r="C304" s="204" t="s">
        <v>413</v>
      </c>
      <c r="D304" s="195" t="s">
        <v>406</v>
      </c>
      <c r="E304" s="162" t="s">
        <v>268</v>
      </c>
      <c r="F304" s="169">
        <v>1</v>
      </c>
      <c r="G304" s="172"/>
      <c r="H304" s="173">
        <f>ROUND(F304*G304,2)</f>
        <v>0</v>
      </c>
      <c r="I304" s="172"/>
      <c r="J304" s="173">
        <f>ROUND(F304*I304,2)</f>
        <v>0</v>
      </c>
      <c r="K304" s="172"/>
      <c r="L304" s="173">
        <f>ROUND(F304*K304,2)</f>
        <v>0</v>
      </c>
      <c r="M304" s="173">
        <v>21</v>
      </c>
      <c r="N304" s="173">
        <f>H304*(1+M304/100)</f>
        <v>0</v>
      </c>
      <c r="O304" s="163">
        <v>0</v>
      </c>
      <c r="P304" s="163">
        <f>ROUND(F304*O304,5)</f>
        <v>0</v>
      </c>
      <c r="Q304" s="163">
        <v>0</v>
      </c>
      <c r="R304" s="163">
        <f>ROUND(F304*Q304,5)</f>
        <v>0</v>
      </c>
      <c r="S304" s="163"/>
      <c r="T304" s="163"/>
      <c r="U304" s="164">
        <v>0</v>
      </c>
      <c r="V304" s="163">
        <f>ROUND(F304*U304,2)</f>
        <v>0</v>
      </c>
      <c r="W304" s="153"/>
      <c r="X304" s="153"/>
      <c r="Y304" s="153"/>
      <c r="Z304" s="153"/>
      <c r="AA304" s="153"/>
      <c r="AB304" s="153"/>
      <c r="AC304" s="153"/>
      <c r="AD304" s="153"/>
      <c r="AE304" s="153"/>
      <c r="AF304" s="153" t="s">
        <v>104</v>
      </c>
      <c r="AG304" s="153"/>
      <c r="AH304" s="153"/>
      <c r="AI304" s="153"/>
      <c r="AJ304" s="153"/>
      <c r="AK304" s="153"/>
      <c r="AL304" s="153"/>
      <c r="AM304" s="153"/>
      <c r="AN304" s="153"/>
      <c r="AO304" s="153"/>
      <c r="AP304" s="153"/>
      <c r="AQ304" s="153"/>
      <c r="AR304" s="153"/>
      <c r="AS304" s="153"/>
      <c r="AT304" s="153"/>
      <c r="AU304" s="153"/>
      <c r="AV304" s="153"/>
      <c r="AW304" s="153"/>
      <c r="AX304" s="153"/>
      <c r="AY304" s="153"/>
      <c r="AZ304" s="153"/>
      <c r="BA304" s="153"/>
      <c r="BB304" s="153"/>
      <c r="BC304" s="153"/>
      <c r="BD304" s="153"/>
      <c r="BE304" s="153"/>
      <c r="BF304" s="153"/>
      <c r="BG304" s="153"/>
      <c r="BH304" s="153"/>
      <c r="BI304" s="153"/>
    </row>
    <row r="305" spans="1:61" outlineLevel="1">
      <c r="A305" s="183">
        <v>116</v>
      </c>
      <c r="B305" s="184" t="s">
        <v>407</v>
      </c>
      <c r="C305" s="205" t="s">
        <v>413</v>
      </c>
      <c r="D305" s="198" t="s">
        <v>408</v>
      </c>
      <c r="E305" s="185" t="s">
        <v>268</v>
      </c>
      <c r="F305" s="186">
        <v>1</v>
      </c>
      <c r="G305" s="187"/>
      <c r="H305" s="188">
        <f>ROUND(F305*G305,2)</f>
        <v>0</v>
      </c>
      <c r="I305" s="187"/>
      <c r="J305" s="188">
        <f>ROUND(F305*I305,2)</f>
        <v>0</v>
      </c>
      <c r="K305" s="187"/>
      <c r="L305" s="188">
        <f>ROUND(F305*K305,2)</f>
        <v>0</v>
      </c>
      <c r="M305" s="188">
        <v>21</v>
      </c>
      <c r="N305" s="188">
        <f>H305*(1+M305/100)</f>
        <v>0</v>
      </c>
      <c r="O305" s="189">
        <v>0</v>
      </c>
      <c r="P305" s="189">
        <f>ROUND(F305*O305,5)</f>
        <v>0</v>
      </c>
      <c r="Q305" s="189">
        <v>0</v>
      </c>
      <c r="R305" s="189">
        <f>ROUND(F305*Q305,5)</f>
        <v>0</v>
      </c>
      <c r="S305" s="189"/>
      <c r="T305" s="189"/>
      <c r="U305" s="190">
        <v>0</v>
      </c>
      <c r="V305" s="189">
        <f>ROUND(F305*U305,2)</f>
        <v>0</v>
      </c>
      <c r="W305" s="153"/>
      <c r="X305" s="153"/>
      <c r="Y305" s="153"/>
      <c r="Z305" s="153"/>
      <c r="AA305" s="153"/>
      <c r="AB305" s="153"/>
      <c r="AC305" s="153"/>
      <c r="AD305" s="153"/>
      <c r="AE305" s="153"/>
      <c r="AF305" s="153" t="s">
        <v>104</v>
      </c>
      <c r="AG305" s="153"/>
      <c r="AH305" s="153"/>
      <c r="AI305" s="153"/>
      <c r="AJ305" s="153"/>
      <c r="AK305" s="153"/>
      <c r="AL305" s="153"/>
      <c r="AM305" s="153"/>
      <c r="AN305" s="153"/>
      <c r="AO305" s="153"/>
      <c r="AP305" s="153"/>
      <c r="AQ305" s="153"/>
      <c r="AR305" s="153"/>
      <c r="AS305" s="153"/>
      <c r="AT305" s="153"/>
      <c r="AU305" s="153"/>
      <c r="AV305" s="153"/>
      <c r="AW305" s="153"/>
      <c r="AX305" s="153"/>
      <c r="AY305" s="153"/>
      <c r="AZ305" s="153"/>
      <c r="BA305" s="153"/>
      <c r="BB305" s="153"/>
      <c r="BC305" s="153"/>
      <c r="BD305" s="153"/>
      <c r="BE305" s="153"/>
      <c r="BF305" s="153"/>
      <c r="BG305" s="153"/>
      <c r="BH305" s="153"/>
      <c r="BI305" s="153"/>
    </row>
    <row r="306" spans="1:61">
      <c r="A306" s="6"/>
      <c r="B306" s="7" t="s">
        <v>409</v>
      </c>
      <c r="C306" s="7"/>
      <c r="D306" s="199" t="s">
        <v>409</v>
      </c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AD306">
        <v>15</v>
      </c>
      <c r="AE306">
        <v>21</v>
      </c>
    </row>
    <row r="307" spans="1:61">
      <c r="A307" s="191"/>
      <c r="B307" s="192">
        <v>26</v>
      </c>
      <c r="C307" s="192"/>
      <c r="D307" s="200" t="s">
        <v>409</v>
      </c>
      <c r="E307" s="193"/>
      <c r="F307" s="193"/>
      <c r="G307" s="193"/>
      <c r="H307" s="194">
        <f>H8+H31+H98+H159+H176+H201+H232+H275+H295+H300</f>
        <v>0</v>
      </c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AD307">
        <f>SUMIF(M7:M305,AD306,H7:H305)</f>
        <v>0</v>
      </c>
      <c r="AE307">
        <f>SUMIF(M7:M305,AE306,H7:H305)</f>
        <v>0</v>
      </c>
      <c r="AF307" t="s">
        <v>410</v>
      </c>
    </row>
    <row r="308" spans="1:61">
      <c r="A308" s="6"/>
      <c r="B308" s="7" t="s">
        <v>409</v>
      </c>
      <c r="C308" s="7"/>
      <c r="D308" s="199" t="s">
        <v>409</v>
      </c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61">
      <c r="A309" s="6"/>
      <c r="B309" s="7" t="s">
        <v>409</v>
      </c>
      <c r="C309" s="7"/>
      <c r="D309" s="199" t="s">
        <v>409</v>
      </c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</sheetData>
  <mergeCells count="4">
    <mergeCell ref="A1:H1"/>
    <mergeCell ref="D2:H2"/>
    <mergeCell ref="D3:H3"/>
    <mergeCell ref="D4:H4"/>
  </mergeCells>
  <pageMargins left="0.39370078740157483" right="0.19685039370078741" top="0.78740157480314965" bottom="0.78740157480314965" header="0.31496062992125984" footer="0.31496062992125984"/>
  <pageSetup paperSize="9" orientation="portrait" horizontalDpi="0" verticalDpi="0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Malý</dc:creator>
  <cp:lastModifiedBy>OEM</cp:lastModifiedBy>
  <cp:lastPrinted>2014-02-28T09:52:57Z</cp:lastPrinted>
  <dcterms:created xsi:type="dcterms:W3CDTF">2009-04-08T07:15:50Z</dcterms:created>
  <dcterms:modified xsi:type="dcterms:W3CDTF">2017-11-29T10:59:44Z</dcterms:modified>
</cp:coreProperties>
</file>